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 na usługi leśne w 2021\do publikacji po opublikowaniu\"/>
    </mc:Choice>
  </mc:AlternateContent>
  <bookViews>
    <workbookView xWindow="0" yWindow="0" windowWidth="15630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I143" i="1" s="1"/>
  <c r="H143" i="1" s="1"/>
  <c r="D142" i="1"/>
  <c r="I142" i="1" s="1"/>
  <c r="H142" i="1" s="1"/>
  <c r="D141" i="1"/>
  <c r="D137" i="1" s="1"/>
  <c r="I137" i="1" s="1"/>
  <c r="H137" i="1" s="1"/>
  <c r="D139" i="1"/>
  <c r="D136" i="1"/>
  <c r="I136" i="1" s="1"/>
  <c r="H136" i="1" s="1"/>
  <c r="D131" i="1"/>
  <c r="I131" i="1" s="1"/>
  <c r="H131" i="1" s="1"/>
  <c r="D130" i="1"/>
  <c r="I130" i="1" s="1"/>
  <c r="H130" i="1" s="1"/>
  <c r="I129" i="1"/>
  <c r="H129" i="1" s="1"/>
  <c r="I128" i="1"/>
  <c r="H128" i="1" s="1"/>
  <c r="I127" i="1"/>
  <c r="H127" i="1" s="1"/>
  <c r="I126" i="1"/>
  <c r="H126" i="1" s="1"/>
  <c r="I125" i="1"/>
  <c r="H125" i="1" s="1"/>
  <c r="I124" i="1"/>
  <c r="H124" i="1" s="1"/>
  <c r="D101" i="1"/>
  <c r="I101" i="1" s="1"/>
  <c r="H101" i="1" s="1"/>
  <c r="D100" i="1"/>
  <c r="I100" i="1" s="1"/>
  <c r="H100" i="1" s="1"/>
  <c r="D94" i="1"/>
  <c r="I94" i="1" s="1"/>
  <c r="H94" i="1" s="1"/>
  <c r="D87" i="1"/>
  <c r="I87" i="1" s="1"/>
  <c r="H87" i="1" s="1"/>
  <c r="D86" i="1"/>
  <c r="I86" i="1" s="1"/>
  <c r="H86" i="1" s="1"/>
  <c r="D81" i="1"/>
  <c r="D80" i="1"/>
  <c r="D70" i="1"/>
  <c r="D51" i="1"/>
  <c r="D50" i="1"/>
  <c r="D44" i="1"/>
  <c r="D27" i="1"/>
  <c r="D26" i="1"/>
  <c r="D20" i="1" l="1"/>
  <c r="D21" i="1"/>
  <c r="I21" i="1" s="1"/>
  <c r="H21" i="1" s="1"/>
  <c r="F150" i="1"/>
  <c r="I20" i="1"/>
  <c r="I150" i="1" l="1"/>
  <c r="H20" i="1"/>
  <c r="H150" i="1" s="1"/>
</calcChain>
</file>

<file path=xl/sharedStrings.xml><?xml version="1.0" encoding="utf-8"?>
<sst xmlns="http://schemas.openxmlformats.org/spreadsheetml/2006/main" count="840" uniqueCount="165">
  <si>
    <t>zn.spr.ZO.270.2.2020</t>
  </si>
  <si>
    <t>Typ planu</t>
  </si>
  <si>
    <t>J.m.</t>
  </si>
  <si>
    <t>Ilość</t>
  </si>
  <si>
    <t>Grupa czynności</t>
  </si>
  <si>
    <t>1</t>
  </si>
  <si>
    <t>2</t>
  </si>
  <si>
    <t>3</t>
  </si>
  <si>
    <t>4</t>
  </si>
  <si>
    <t>5</t>
  </si>
  <si>
    <t>6</t>
  </si>
  <si>
    <t>ZAGOSPODAROWANIE LASU</t>
  </si>
  <si>
    <t>rh</t>
  </si>
  <si>
    <t>ch</t>
  </si>
  <si>
    <t>ADM</t>
  </si>
  <si>
    <t>działalność administracyjna</t>
  </si>
  <si>
    <t>SP-POZ</t>
  </si>
  <si>
    <t>Pozostałe prace dot.stanu pos.</t>
  </si>
  <si>
    <t>X</t>
  </si>
  <si>
    <t>HOD</t>
  </si>
  <si>
    <t>hodowla lasu</t>
  </si>
  <si>
    <t>CP</t>
  </si>
  <si>
    <t>czyszczenia późne</t>
  </si>
  <si>
    <t>CW</t>
  </si>
  <si>
    <t>czyszczenia wczesne</t>
  </si>
  <si>
    <t>MA-PORZ</t>
  </si>
  <si>
    <t>porządkowanie pow.zrębowych</t>
  </si>
  <si>
    <t>MA-POZ</t>
  </si>
  <si>
    <t>inne zabiegi melioracyjne</t>
  </si>
  <si>
    <t>ODN-LUK</t>
  </si>
  <si>
    <t>odnowienia luk</t>
  </si>
  <si>
    <t>ODN-POR</t>
  </si>
  <si>
    <t>zalesienia pow.porolnych</t>
  </si>
  <si>
    <t>ODN-ZRB</t>
  </si>
  <si>
    <t>odnowienie zrębów</t>
  </si>
  <si>
    <t>ODN-ZŁOŻ</t>
  </si>
  <si>
    <t>odnow.w rębniach złożonych</t>
  </si>
  <si>
    <t>PIEL</t>
  </si>
  <si>
    <t>pielęgnowanie gleby</t>
  </si>
  <si>
    <t>PIEL-POZ</t>
  </si>
  <si>
    <t>inne zabiegi pielęgnacyjne</t>
  </si>
  <si>
    <t>POPR</t>
  </si>
  <si>
    <t>poprawki i uzupełnienia</t>
  </si>
  <si>
    <t>OCHRL</t>
  </si>
  <si>
    <t>ochrona lasu</t>
  </si>
  <si>
    <t>O-BOBRY</t>
  </si>
  <si>
    <t>ogranicz.szkód pow.przez bobry</t>
  </si>
  <si>
    <t>O-BUDKIN</t>
  </si>
  <si>
    <t>wieszanie budek lęg.nowych</t>
  </si>
  <si>
    <t>O-BUDKIS</t>
  </si>
  <si>
    <t>konserwacja budek lęgowych</t>
  </si>
  <si>
    <t>O-EKOTON</t>
  </si>
  <si>
    <t>kształtow. granicy ekotonowej</t>
  </si>
  <si>
    <t>O-PROGNŚ</t>
  </si>
  <si>
    <t>poszukiwania w ściole</t>
  </si>
  <si>
    <t>O-SCHRONN</t>
  </si>
  <si>
    <t>wieszanie schron.dla nietope.</t>
  </si>
  <si>
    <t>O-SCHRONS</t>
  </si>
  <si>
    <t>konserw.schron.dla nietoperzy</t>
  </si>
  <si>
    <t>O-SMIECI</t>
  </si>
  <si>
    <t>Sprzątanie śmieci z teren.leśn</t>
  </si>
  <si>
    <t>O-SPAŁC</t>
  </si>
  <si>
    <t>ochr.chem.przed spałowaniem</t>
  </si>
  <si>
    <t>O-SPAŁM</t>
  </si>
  <si>
    <t>ochr.mech.przed spałowaniem</t>
  </si>
  <si>
    <t>O-ZGRYZC</t>
  </si>
  <si>
    <t>ochr.chem.przed zgryzaniem</t>
  </si>
  <si>
    <t>O-ZGRYZD</t>
  </si>
  <si>
    <t>wykładanie drzew zgryzowych</t>
  </si>
  <si>
    <t>O-ZWWTÓRK</t>
  </si>
  <si>
    <t>zwal.szkod.wtór.-pułapki klas.</t>
  </si>
  <si>
    <t>O-ZWWTÓRM</t>
  </si>
  <si>
    <t>zwal.szkod.wtór.na drew.mech.</t>
  </si>
  <si>
    <t>OCHRP</t>
  </si>
  <si>
    <t>ochrona p-poż</t>
  </si>
  <si>
    <t>P-PORZ</t>
  </si>
  <si>
    <t>porządkowanie terenu</t>
  </si>
  <si>
    <t>P-POŻAR</t>
  </si>
  <si>
    <t>gaszenie, dogaszanie pożarzysk</t>
  </si>
  <si>
    <t>OCHRONA LASU - GRODZENIA</t>
  </si>
  <si>
    <t>O-GRODZN</t>
  </si>
  <si>
    <t>grodzenie upraw</t>
  </si>
  <si>
    <t>O-GRODZR</t>
  </si>
  <si>
    <t>demontaż ogrodzenia upraw</t>
  </si>
  <si>
    <t>O-GRODZS</t>
  </si>
  <si>
    <t>konserwacja ogrodzeń</t>
  </si>
  <si>
    <t>MECHANICZNE PRZYGOTOWANIE GLEBY</t>
  </si>
  <si>
    <t>NAT-WPG</t>
  </si>
  <si>
    <t>wyprz.prz.gleby pod odnow.nat.</t>
  </si>
  <si>
    <t>POZ</t>
  </si>
  <si>
    <t>pozyskanie drewna</t>
  </si>
  <si>
    <t>CP-P</t>
  </si>
  <si>
    <t>pozyskanie w CP</t>
  </si>
  <si>
    <t>IB</t>
  </si>
  <si>
    <t>rębnia Ib</t>
  </si>
  <si>
    <t>IIIA</t>
  </si>
  <si>
    <t>rębnia IIIa</t>
  </si>
  <si>
    <t>IIIAU</t>
  </si>
  <si>
    <t>rębnia IIIa uprzątające</t>
  </si>
  <si>
    <t>IVD</t>
  </si>
  <si>
    <t>rębnia IVd</t>
  </si>
  <si>
    <t>POZ-P</t>
  </si>
  <si>
    <t>inne czynności z pozysk.d-wna</t>
  </si>
  <si>
    <t>PR</t>
  </si>
  <si>
    <t>przygodne-rębne</t>
  </si>
  <si>
    <t>PTP</t>
  </si>
  <si>
    <t>przygodne-trzebieże późne</t>
  </si>
  <si>
    <t>PTW</t>
  </si>
  <si>
    <t>przygodne-trzebieże wczesne</t>
  </si>
  <si>
    <t>TPP</t>
  </si>
  <si>
    <t>trzebież późna pozytywna</t>
  </si>
  <si>
    <t>TWP</t>
  </si>
  <si>
    <t>trzebież wczesna pozytywna</t>
  </si>
  <si>
    <t>ZM</t>
  </si>
  <si>
    <t>zrywka mechaniczna</t>
  </si>
  <si>
    <t>m3</t>
  </si>
  <si>
    <t>ZRYW-WYD1</t>
  </si>
  <si>
    <t>Zrywka drewna od 1 do 1.5 km</t>
  </si>
  <si>
    <t>ZRYW-WYD2</t>
  </si>
  <si>
    <t>Zrywka drewna od 1.5 do 2 km</t>
  </si>
  <si>
    <t>ZRYW-WYD3</t>
  </si>
  <si>
    <t>Zrywka drewna powyżej 2 km</t>
  </si>
  <si>
    <t>PM</t>
  </si>
  <si>
    <t>podwóz mechaniczny</t>
  </si>
  <si>
    <t>PODW-WYDŁ</t>
  </si>
  <si>
    <t>Podwóz drewna powyżej 5 km</t>
  </si>
  <si>
    <t>UBOCP</t>
  </si>
  <si>
    <t>pozostała uboczna</t>
  </si>
  <si>
    <t>CHOINKIL</t>
  </si>
  <si>
    <t>pozysk.choin.,stroi.w lesie</t>
  </si>
  <si>
    <t>CHOINKIPL</t>
  </si>
  <si>
    <t>pozysk.choin.,stroi.na plant.</t>
  </si>
  <si>
    <t>UTRZYMANIE DRÓG LEŚNYCH I MELIORACJE</t>
  </si>
  <si>
    <t>UT-DROGIL</t>
  </si>
  <si>
    <t>utrzymanie dróg leśnych</t>
  </si>
  <si>
    <t>UT-MEL</t>
  </si>
  <si>
    <t>utrz. urządzeń melioracyjnych</t>
  </si>
  <si>
    <t>UTRZYMANIE OBIEKTÓW LEŚNYCH - POZOSTAŁE</t>
  </si>
  <si>
    <t>UT-OBEDUK</t>
  </si>
  <si>
    <t>tworz/utrz obiektów edukacyjn.</t>
  </si>
  <si>
    <t>UT-POZINF</t>
  </si>
  <si>
    <t>utrzym.pozost.obiekt.urz.infra</t>
  </si>
  <si>
    <t>UT-TURYST</t>
  </si>
  <si>
    <t>utrzymanie obiektów turystyczn</t>
  </si>
  <si>
    <t>Razem wartość formularza</t>
  </si>
  <si>
    <t>............................................................................</t>
  </si>
  <si>
    <t>______________, dnia______________r.</t>
  </si>
  <si>
    <t>________________________________</t>
  </si>
  <si>
    <t>(Nazwa i adres wykonawcy)</t>
  </si>
  <si>
    <t>KOSZTORYS OFERTOWY</t>
  </si>
  <si>
    <t>Skarb Państwa -</t>
  </si>
  <si>
    <t>Państwowe Gospodarstwo Leśne Lasy Państwowe</t>
  </si>
  <si>
    <t>Nadleśnictwo Wichrowo</t>
  </si>
  <si>
    <t>Wichrowo 2, 11-040 Dobre Miasto</t>
  </si>
  <si>
    <r>
      <t xml:space="preserve">Odpowiadając na ogłoszenie o przetargu nieograniczonym na „Wykonywanie usług z zakresu gospodarki leśnej na terenie Nadleśnictwa Wichrowo w roku 2021” składamy niniejszym ofertę na </t>
    </r>
    <r>
      <rPr>
        <b/>
        <sz val="12"/>
        <color indexed="8"/>
        <rFont val="Times New Roman"/>
        <family val="1"/>
        <charset val="238"/>
      </rPr>
      <t>Pakiet III</t>
    </r>
    <r>
      <rPr>
        <sz val="12"/>
        <color indexed="8"/>
        <rFont val="Times New Roman"/>
        <family val="1"/>
        <charset val="238"/>
      </rPr>
      <t xml:space="preserve"> tego zamówienia i oferujemy następujące ceny jednostkowe za usługi wchodzące w skład tej części zamówienia:</t>
    </r>
  </si>
  <si>
    <t>Cena łączna netto w PLN</t>
  </si>
  <si>
    <t>Wartość VAT w PLN</t>
  </si>
  <si>
    <t>Cena łączna brutto w PLN</t>
  </si>
  <si>
    <t>Dokument musi być podpisany kwalifikowanym podpisem elektronicznym</t>
  </si>
  <si>
    <t xml:space="preserve">Podpis </t>
  </si>
  <si>
    <t xml:space="preserve">Stawka
jednostkowa netto w PLN
</t>
  </si>
  <si>
    <t xml:space="preserve">Całkowita wartość 
netto w PLN
</t>
  </si>
  <si>
    <t>Stawka VAT %</t>
  </si>
  <si>
    <t xml:space="preserve">Wartość VAT
w PLN
</t>
  </si>
  <si>
    <t xml:space="preserve">Wartość całkowita
 brutto w PLN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</si>
</sst>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b/>
      <sz val="9"/>
      <color indexed="8"/>
      <name val="serif"/>
      <charset val="238"/>
    </font>
    <font>
      <i/>
      <sz val="7"/>
      <color indexed="8"/>
      <name val="serif"/>
    </font>
    <font>
      <sz val="9"/>
      <color indexed="8"/>
      <name val="serif"/>
      <charset val="238"/>
    </font>
    <font>
      <b/>
      <sz val="9"/>
      <color indexed="8"/>
      <name val="serif"/>
    </font>
    <font>
      <b/>
      <sz val="9"/>
      <color indexed="10"/>
      <name val="serif"/>
      <charset val="238"/>
    </font>
    <font>
      <i/>
      <sz val="9"/>
      <color indexed="8"/>
      <name val="serif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9"/>
      <color indexed="8"/>
      <name val="serif"/>
      <charset val="238"/>
    </font>
    <font>
      <b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9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2" fontId="3" fillId="0" borderId="9" xfId="0" applyNumberFormat="1" applyFont="1" applyFill="1" applyBorder="1" applyAlignment="1" applyProtection="1">
      <alignment horizontal="center" vertical="top"/>
    </xf>
    <xf numFmtId="164" fontId="3" fillId="0" borderId="7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2" fillId="2" borderId="7" xfId="0" applyNumberFormat="1" applyFont="1" applyFill="1" applyBorder="1" applyAlignment="1" applyProtection="1">
      <alignment horizontal="right" vertical="center"/>
    </xf>
    <xf numFmtId="2" fontId="2" fillId="2" borderId="9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right" vertic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10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right" vertical="center"/>
    </xf>
    <xf numFmtId="0" fontId="1" fillId="3" borderId="13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0" fontId="1" fillId="3" borderId="9" xfId="0" applyNumberFormat="1" applyFont="1" applyFill="1" applyBorder="1" applyAlignment="1" applyProtection="1">
      <alignment horizontal="center" vertical="top"/>
    </xf>
    <xf numFmtId="4" fontId="1" fillId="3" borderId="7" xfId="0" applyNumberFormat="1" applyFont="1" applyFill="1" applyBorder="1" applyAlignment="1" applyProtection="1">
      <alignment horizontal="right" vertical="top"/>
    </xf>
    <xf numFmtId="2" fontId="1" fillId="3" borderId="9" xfId="0" applyNumberFormat="1" applyFont="1" applyFill="1" applyBorder="1" applyAlignment="1" applyProtection="1">
      <alignment horizontal="center" vertical="top"/>
    </xf>
    <xf numFmtId="0" fontId="1" fillId="4" borderId="7" xfId="0" applyNumberFormat="1" applyFont="1" applyFill="1" applyBorder="1" applyAlignment="1" applyProtection="1">
      <alignment horizontal="left" vertical="top"/>
    </xf>
    <xf numFmtId="0" fontId="1" fillId="4" borderId="8" xfId="0" applyNumberFormat="1" applyFont="1" applyFill="1" applyBorder="1" applyAlignment="1" applyProtection="1">
      <alignment horizontal="left" vertical="top"/>
    </xf>
    <xf numFmtId="0" fontId="1" fillId="4" borderId="9" xfId="0" applyNumberFormat="1" applyFont="1" applyFill="1" applyBorder="1" applyAlignment="1" applyProtection="1">
      <alignment horizontal="center" vertical="top"/>
    </xf>
    <xf numFmtId="4" fontId="1" fillId="4" borderId="7" xfId="0" applyNumberFormat="1" applyFont="1" applyFill="1" applyBorder="1" applyAlignment="1" applyProtection="1">
      <alignment horizontal="right" vertical="top"/>
    </xf>
    <xf numFmtId="2" fontId="1" fillId="4" borderId="9" xfId="0" applyNumberFormat="1" applyFont="1" applyFill="1" applyBorder="1" applyAlignment="1" applyProtection="1">
      <alignment horizontal="center" vertical="top"/>
    </xf>
    <xf numFmtId="164" fontId="1" fillId="4" borderId="7" xfId="0" applyNumberFormat="1" applyFont="1" applyFill="1" applyBorder="1" applyAlignment="1" applyProtection="1">
      <alignment horizontal="center" vertical="top"/>
    </xf>
    <xf numFmtId="0" fontId="1" fillId="4" borderId="7" xfId="0" applyNumberFormat="1" applyFont="1" applyFill="1" applyBorder="1" applyAlignment="1" applyProtection="1">
      <alignment horizontal="center" vertical="top"/>
    </xf>
    <xf numFmtId="164" fontId="4" fillId="0" borderId="10" xfId="0" applyNumberFormat="1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 applyProtection="1">
      <alignment horizontal="center" vertical="top"/>
    </xf>
    <xf numFmtId="0" fontId="2" fillId="2" borderId="7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4" fillId="4" borderId="7" xfId="0" applyNumberFormat="1" applyFont="1" applyFill="1" applyBorder="1" applyAlignment="1" applyProtection="1">
      <alignment horizontal="left" vertical="top"/>
    </xf>
    <xf numFmtId="0" fontId="4" fillId="4" borderId="8" xfId="0" applyNumberFormat="1" applyFont="1" applyFill="1" applyBorder="1" applyAlignment="1" applyProtection="1">
      <alignment horizontal="left" vertical="top"/>
    </xf>
    <xf numFmtId="0" fontId="4" fillId="4" borderId="9" xfId="0" applyNumberFormat="1" applyFont="1" applyFill="1" applyBorder="1" applyAlignment="1" applyProtection="1">
      <alignment horizontal="center" vertical="top"/>
    </xf>
    <xf numFmtId="4" fontId="4" fillId="4" borderId="7" xfId="0" applyNumberFormat="1" applyFont="1" applyFill="1" applyBorder="1" applyAlignment="1" applyProtection="1">
      <alignment horizontal="right" vertical="top"/>
    </xf>
    <xf numFmtId="2" fontId="4" fillId="4" borderId="7" xfId="0" applyNumberFormat="1" applyFont="1" applyFill="1" applyBorder="1" applyAlignment="1" applyProtection="1">
      <alignment horizontal="center" vertical="top"/>
    </xf>
    <xf numFmtId="164" fontId="4" fillId="4" borderId="7" xfId="0" applyNumberFormat="1" applyFont="1" applyFill="1" applyBorder="1" applyAlignment="1" applyProtection="1">
      <alignment horizontal="center" vertical="top"/>
    </xf>
    <xf numFmtId="0" fontId="4" fillId="4" borderId="7" xfId="0" applyNumberFormat="1" applyFont="1" applyFill="1" applyBorder="1" applyAlignment="1" applyProtection="1">
      <alignment horizontal="center" vertical="top"/>
    </xf>
    <xf numFmtId="164" fontId="4" fillId="4" borderId="1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4" fontId="2" fillId="2" borderId="7" xfId="0" applyNumberFormat="1" applyFont="1" applyFill="1" applyBorder="1" applyAlignment="1" applyProtection="1">
      <alignment horizontal="right" vertical="top"/>
    </xf>
    <xf numFmtId="164" fontId="2" fillId="2" borderId="7" xfId="0" applyNumberFormat="1" applyFont="1" applyFill="1" applyBorder="1" applyAlignment="1" applyProtection="1">
      <alignment horizontal="right" vertical="top"/>
    </xf>
    <xf numFmtId="164" fontId="2" fillId="2" borderId="1" xfId="0" applyNumberFormat="1" applyFont="1" applyFill="1" applyBorder="1" applyAlignment="1" applyProtection="1">
      <alignment horizontal="right" vertical="top"/>
    </xf>
    <xf numFmtId="2" fontId="2" fillId="2" borderId="9" xfId="0" applyNumberFormat="1" applyFont="1" applyFill="1" applyBorder="1" applyAlignment="1" applyProtection="1">
      <alignment horizontal="center" vertical="top"/>
    </xf>
    <xf numFmtId="0" fontId="2" fillId="2" borderId="7" xfId="0" applyNumberFormat="1" applyFont="1" applyFill="1" applyBorder="1" applyAlignment="1" applyProtection="1">
      <alignment horizontal="left" vertical="top"/>
    </xf>
    <xf numFmtId="0" fontId="2" fillId="2" borderId="8" xfId="0" applyNumberFormat="1" applyFont="1" applyFill="1" applyBorder="1" applyAlignment="1" applyProtection="1">
      <alignment horizontal="left" vertical="top"/>
    </xf>
    <xf numFmtId="0" fontId="2" fillId="2" borderId="7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left" vertical="top"/>
    </xf>
    <xf numFmtId="0" fontId="1" fillId="4" borderId="17" xfId="0" applyNumberFormat="1" applyFont="1" applyFill="1" applyBorder="1" applyAlignment="1" applyProtection="1">
      <alignment horizontal="left" vertical="top"/>
    </xf>
    <xf numFmtId="0" fontId="1" fillId="4" borderId="18" xfId="0" applyNumberFormat="1" applyFont="1" applyFill="1" applyBorder="1" applyAlignment="1" applyProtection="1">
      <alignment horizontal="left" vertical="top"/>
    </xf>
    <xf numFmtId="0" fontId="1" fillId="4" borderId="19" xfId="0" applyNumberFormat="1" applyFont="1" applyFill="1" applyBorder="1" applyAlignment="1" applyProtection="1">
      <alignment horizontal="center" vertical="top"/>
    </xf>
    <xf numFmtId="4" fontId="1" fillId="4" borderId="17" xfId="0" applyNumberFormat="1" applyFont="1" applyFill="1" applyBorder="1" applyAlignment="1" applyProtection="1">
      <alignment horizontal="right" vertical="top"/>
    </xf>
    <xf numFmtId="2" fontId="1" fillId="4" borderId="19" xfId="0" applyNumberFormat="1" applyFont="1" applyFill="1" applyBorder="1" applyAlignment="1" applyProtection="1">
      <alignment horizontal="center" vertical="top"/>
    </xf>
    <xf numFmtId="164" fontId="1" fillId="4" borderId="17" xfId="0" applyNumberFormat="1" applyFont="1" applyFill="1" applyBorder="1" applyAlignment="1" applyProtection="1">
      <alignment horizontal="center" vertical="top"/>
    </xf>
    <xf numFmtId="0" fontId="1" fillId="4" borderId="17" xfId="0" applyNumberFormat="1" applyFont="1" applyFill="1" applyBorder="1" applyAlignment="1" applyProtection="1">
      <alignment horizontal="center" vertical="top"/>
    </xf>
    <xf numFmtId="0" fontId="2" fillId="2" borderId="6" xfId="0" applyNumberFormat="1" applyFont="1" applyFill="1" applyBorder="1" applyAlignment="1" applyProtection="1">
      <alignment horizontal="center" vertical="top"/>
    </xf>
    <xf numFmtId="4" fontId="2" fillId="2" borderId="4" xfId="0" applyNumberFormat="1" applyFont="1" applyFill="1" applyBorder="1" applyAlignment="1" applyProtection="1">
      <alignment horizontal="right" vertical="center"/>
    </xf>
    <xf numFmtId="2" fontId="2" fillId="2" borderId="6" xfId="0" applyNumberFormat="1" applyFont="1" applyFill="1" applyBorder="1" applyAlignment="1" applyProtection="1">
      <alignment horizontal="center" vertical="top"/>
    </xf>
    <xf numFmtId="164" fontId="2" fillId="2" borderId="4" xfId="0" applyNumberFormat="1" applyFont="1" applyFill="1" applyBorder="1" applyAlignment="1" applyProtection="1">
      <alignment horizontal="right" vertical="top"/>
    </xf>
    <xf numFmtId="0" fontId="2" fillId="2" borderId="4" xfId="0" applyNumberFormat="1" applyFont="1" applyFill="1" applyBorder="1" applyAlignment="1" applyProtection="1">
      <alignment horizontal="center" vertical="top"/>
    </xf>
    <xf numFmtId="164" fontId="1" fillId="4" borderId="2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horizontal="left" vertical="top"/>
    </xf>
    <xf numFmtId="164" fontId="1" fillId="0" borderId="1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4" fontId="5" fillId="0" borderId="0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164" fontId="1" fillId="0" borderId="0" xfId="0" applyNumberFormat="1" applyFont="1" applyFill="1" applyBorder="1" applyAlignment="1" applyProtection="1">
      <alignment horizontal="left" vertical="top"/>
    </xf>
    <xf numFmtId="2" fontId="0" fillId="0" borderId="0" xfId="0" applyNumberFormat="1"/>
    <xf numFmtId="164" fontId="0" fillId="0" borderId="0" xfId="0" applyNumberFormat="1"/>
    <xf numFmtId="0" fontId="0" fillId="0" borderId="0" xfId="0" applyFo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/>
    <xf numFmtId="0" fontId="13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164" fontId="1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right" vertical="top"/>
    </xf>
    <xf numFmtId="0" fontId="2" fillId="0" borderId="22" xfId="0" applyNumberFormat="1" applyFont="1" applyFill="1" applyBorder="1" applyAlignment="1" applyProtection="1">
      <alignment horizontal="right" vertical="top"/>
    </xf>
    <xf numFmtId="0" fontId="2" fillId="0" borderId="23" xfId="0" applyNumberFormat="1" applyFont="1" applyFill="1" applyBorder="1" applyAlignment="1" applyProtection="1">
      <alignment horizontal="right" vertical="top"/>
    </xf>
    <xf numFmtId="0" fontId="14" fillId="0" borderId="21" xfId="0" applyNumberFormat="1" applyFont="1" applyFill="1" applyBorder="1" applyAlignment="1" applyProtection="1">
      <alignment horizontal="center" vertical="top"/>
    </xf>
    <xf numFmtId="0" fontId="14" fillId="0" borderId="23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2" fillId="2" borderId="15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2" borderId="16" xfId="0" applyNumberFormat="1" applyFont="1" applyFill="1" applyBorder="1" applyAlignment="1" applyProtection="1">
      <alignment horizontal="lef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13" xfId="0" applyNumberFormat="1" applyFont="1" applyFill="1" applyBorder="1" applyAlignment="1" applyProtection="1">
      <alignment horizontal="left" vertical="center"/>
    </xf>
    <xf numFmtId="0" fontId="2" fillId="2" borderId="1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2" fillId="2" borderId="11" xfId="0" applyNumberFormat="1" applyFont="1" applyFill="1" applyBorder="1" applyAlignment="1" applyProtection="1">
      <alignment horizontal="left" vertical="center"/>
    </xf>
    <xf numFmtId="0" fontId="2" fillId="2" borderId="12" xfId="0" applyNumberFormat="1" applyFont="1" applyFill="1" applyBorder="1" applyAlignment="1" applyProtection="1">
      <alignment horizontal="left" vertical="center"/>
    </xf>
    <xf numFmtId="0" fontId="2" fillId="2" borderId="7" xfId="0" applyNumberFormat="1" applyFont="1" applyFill="1" applyBorder="1" applyAlignment="1" applyProtection="1">
      <alignment horizontal="left" vertical="center"/>
    </xf>
    <xf numFmtId="0" fontId="2" fillId="2" borderId="8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127" zoomScaleNormal="100" workbookViewId="0">
      <selection activeCell="J14" sqref="J14"/>
    </sheetView>
  </sheetViews>
  <sheetFormatPr defaultRowHeight="15"/>
  <cols>
    <col min="1" max="1" width="11.7109375" customWidth="1"/>
    <col min="2" max="2" width="25.5703125" customWidth="1"/>
    <col min="3" max="3" width="7.85546875" customWidth="1"/>
    <col min="4" max="4" width="10.7109375" customWidth="1"/>
    <col min="5" max="5" width="10.7109375" style="67" customWidth="1"/>
    <col min="6" max="6" width="13.140625" style="68" bestFit="1" customWidth="1"/>
    <col min="7" max="7" width="10.7109375" customWidth="1"/>
    <col min="8" max="8" width="11.7109375" style="69" bestFit="1" customWidth="1"/>
    <col min="9" max="9" width="13.140625" style="68" bestFit="1" customWidth="1"/>
  </cols>
  <sheetData>
    <row r="1" spans="1:9">
      <c r="A1" s="124"/>
      <c r="B1" s="124"/>
      <c r="C1" s="124"/>
      <c r="D1" s="124"/>
      <c r="E1" s="124"/>
      <c r="F1" s="124"/>
      <c r="G1" s="124"/>
      <c r="H1" s="124"/>
      <c r="I1" s="124"/>
    </row>
    <row r="2" spans="1:9" s="72" customFormat="1" ht="15.75" customHeight="1">
      <c r="A2" s="102" t="s">
        <v>0</v>
      </c>
      <c r="B2" s="102"/>
      <c r="C2" s="71"/>
      <c r="D2" s="71"/>
      <c r="E2" s="71"/>
      <c r="F2" s="103" t="s">
        <v>146</v>
      </c>
      <c r="G2" s="103"/>
      <c r="H2" s="103"/>
      <c r="I2" s="103"/>
    </row>
    <row r="3" spans="1:9" s="72" customFormat="1" ht="25.5" customHeight="1">
      <c r="A3" s="104" t="s">
        <v>147</v>
      </c>
      <c r="B3" s="104"/>
      <c r="C3" s="73"/>
      <c r="D3" s="73"/>
      <c r="E3" s="73"/>
      <c r="F3" s="73"/>
      <c r="G3" s="73"/>
      <c r="H3" s="73"/>
      <c r="I3" s="73"/>
    </row>
    <row r="4" spans="1:9" s="72" customFormat="1" ht="24.75" customHeight="1">
      <c r="A4" s="104" t="s">
        <v>147</v>
      </c>
      <c r="B4" s="104"/>
      <c r="C4" s="73"/>
      <c r="D4" s="73"/>
      <c r="E4" s="73"/>
      <c r="F4" s="73"/>
      <c r="G4" s="73"/>
      <c r="H4" s="73"/>
      <c r="I4" s="73"/>
    </row>
    <row r="5" spans="1:9" s="72" customFormat="1" ht="27" customHeight="1">
      <c r="A5" s="104" t="s">
        <v>147</v>
      </c>
      <c r="B5" s="104"/>
      <c r="C5" s="73"/>
      <c r="D5" s="73"/>
      <c r="E5" s="73"/>
      <c r="F5" s="73"/>
      <c r="G5" s="73"/>
      <c r="H5" s="73"/>
      <c r="I5" s="73"/>
    </row>
    <row r="6" spans="1:9" s="72" customFormat="1" ht="15.75">
      <c r="A6" s="103" t="s">
        <v>148</v>
      </c>
      <c r="B6" s="103"/>
      <c r="C6" s="73"/>
      <c r="D6" s="73"/>
      <c r="E6" s="73"/>
      <c r="F6" s="73"/>
      <c r="G6" s="73"/>
      <c r="H6" s="73"/>
      <c r="I6" s="73"/>
    </row>
    <row r="7" spans="1:9" s="72" customFormat="1" ht="15.75">
      <c r="A7" s="73"/>
      <c r="B7" s="73"/>
      <c r="C7" s="73"/>
      <c r="D7" s="73"/>
      <c r="E7" s="73"/>
      <c r="F7" s="73"/>
      <c r="G7" s="73"/>
      <c r="H7" s="73"/>
      <c r="I7" s="73"/>
    </row>
    <row r="8" spans="1:9" s="72" customFormat="1" ht="15.75">
      <c r="A8" s="132" t="s">
        <v>149</v>
      </c>
      <c r="B8" s="132"/>
      <c r="C8" s="132"/>
      <c r="D8" s="132"/>
      <c r="E8" s="132"/>
      <c r="F8" s="132"/>
      <c r="G8" s="132"/>
      <c r="H8" s="132"/>
      <c r="I8" s="132"/>
    </row>
    <row r="9" spans="1:9" s="75" customFormat="1">
      <c r="A9" s="93" t="s">
        <v>150</v>
      </c>
      <c r="B9" s="93"/>
      <c r="C9" s="74"/>
      <c r="D9" s="74"/>
      <c r="E9" s="74"/>
      <c r="F9" s="74"/>
      <c r="G9" s="74"/>
      <c r="H9" s="74"/>
      <c r="I9" s="74"/>
    </row>
    <row r="10" spans="1:9" s="75" customFormat="1">
      <c r="A10" s="93" t="s">
        <v>151</v>
      </c>
      <c r="B10" s="93"/>
      <c r="C10" s="74"/>
      <c r="D10" s="74"/>
      <c r="E10" s="74"/>
      <c r="F10" s="74"/>
      <c r="G10" s="74"/>
      <c r="H10" s="74"/>
      <c r="I10" s="74"/>
    </row>
    <row r="11" spans="1:9" s="75" customFormat="1">
      <c r="A11" s="93" t="s">
        <v>152</v>
      </c>
      <c r="B11" s="93"/>
      <c r="C11" s="74"/>
      <c r="D11" s="74"/>
      <c r="E11" s="74"/>
      <c r="F11" s="74"/>
      <c r="G11" s="74"/>
      <c r="H11" s="74"/>
      <c r="I11" s="74"/>
    </row>
    <row r="12" spans="1:9" s="75" customFormat="1">
      <c r="A12" s="93" t="s">
        <v>153</v>
      </c>
      <c r="B12" s="93"/>
      <c r="C12" s="76"/>
      <c r="D12" s="76"/>
      <c r="E12" s="76"/>
      <c r="F12" s="76"/>
      <c r="G12" s="76"/>
      <c r="H12" s="76"/>
      <c r="I12" s="76"/>
    </row>
    <row r="13" spans="1:9">
      <c r="A13" s="70"/>
      <c r="B13" s="70"/>
      <c r="C13" s="70"/>
      <c r="D13" s="70"/>
      <c r="E13" s="70"/>
      <c r="F13" s="70"/>
      <c r="G13" s="70"/>
      <c r="H13" s="70"/>
      <c r="I13" s="70"/>
    </row>
    <row r="14" spans="1:9">
      <c r="A14" s="94" t="s">
        <v>154</v>
      </c>
      <c r="B14" s="94"/>
      <c r="C14" s="94"/>
      <c r="D14" s="94"/>
      <c r="E14" s="94"/>
      <c r="F14" s="94"/>
      <c r="G14" s="94"/>
      <c r="H14" s="94"/>
      <c r="I14" s="94"/>
    </row>
    <row r="15" spans="1:9" ht="32.25" customHeight="1">
      <c r="A15" s="95"/>
      <c r="B15" s="95"/>
      <c r="C15" s="95"/>
      <c r="D15" s="95"/>
      <c r="E15" s="95"/>
      <c r="F15" s="95"/>
      <c r="G15" s="95"/>
      <c r="H15" s="95"/>
      <c r="I15" s="95"/>
    </row>
    <row r="16" spans="1:9">
      <c r="A16" s="70"/>
      <c r="B16" s="70"/>
      <c r="C16" s="70"/>
      <c r="D16" s="70"/>
      <c r="E16" s="70"/>
      <c r="F16" s="70"/>
      <c r="G16" s="70"/>
      <c r="H16" s="70"/>
      <c r="I16" s="70"/>
    </row>
    <row r="17" spans="1:9">
      <c r="A17" s="125" t="s">
        <v>1</v>
      </c>
      <c r="B17" s="126"/>
      <c r="C17" s="127" t="s">
        <v>2</v>
      </c>
      <c r="D17" s="127" t="s">
        <v>3</v>
      </c>
      <c r="E17" s="85" t="s">
        <v>160</v>
      </c>
      <c r="F17" s="87" t="s">
        <v>161</v>
      </c>
      <c r="G17" s="89" t="s">
        <v>162</v>
      </c>
      <c r="H17" s="91" t="s">
        <v>163</v>
      </c>
      <c r="I17" s="91" t="s">
        <v>164</v>
      </c>
    </row>
    <row r="18" spans="1:9" ht="37.5" customHeight="1">
      <c r="A18" s="130" t="s">
        <v>4</v>
      </c>
      <c r="B18" s="131"/>
      <c r="C18" s="128"/>
      <c r="D18" s="128"/>
      <c r="E18" s="86"/>
      <c r="F18" s="88"/>
      <c r="G18" s="90"/>
      <c r="H18" s="129"/>
      <c r="I18" s="92"/>
    </row>
    <row r="19" spans="1:9">
      <c r="A19" s="114" t="s">
        <v>5</v>
      </c>
      <c r="B19" s="115"/>
      <c r="C19" s="1" t="s">
        <v>6</v>
      </c>
      <c r="D19" s="2" t="s">
        <v>7</v>
      </c>
      <c r="E19" s="3" t="s">
        <v>8</v>
      </c>
      <c r="F19" s="4" t="s">
        <v>9</v>
      </c>
      <c r="G19" s="2" t="s">
        <v>10</v>
      </c>
      <c r="H19" s="5">
        <v>7</v>
      </c>
      <c r="I19" s="6">
        <v>8</v>
      </c>
    </row>
    <row r="20" spans="1:9">
      <c r="A20" s="109" t="s">
        <v>11</v>
      </c>
      <c r="B20" s="110"/>
      <c r="C20" s="7" t="s">
        <v>12</v>
      </c>
      <c r="D20" s="8">
        <f>SUM(D22,D26,D50,D80)</f>
        <v>11420.300000000001</v>
      </c>
      <c r="E20" s="9"/>
      <c r="F20" s="10"/>
      <c r="G20" s="11">
        <v>8</v>
      </c>
      <c r="H20" s="12">
        <f>I20-F20</f>
        <v>0</v>
      </c>
      <c r="I20" s="13">
        <f>F20*1.08</f>
        <v>0</v>
      </c>
    </row>
    <row r="21" spans="1:9">
      <c r="A21" s="116"/>
      <c r="B21" s="117"/>
      <c r="C21" s="7" t="s">
        <v>13</v>
      </c>
      <c r="D21" s="8">
        <f>SUM(D23,D27,D51,D81)</f>
        <v>108.4</v>
      </c>
      <c r="E21" s="9"/>
      <c r="F21" s="10"/>
      <c r="G21" s="11">
        <v>8</v>
      </c>
      <c r="H21" s="12">
        <f>I21-F21</f>
        <v>0</v>
      </c>
      <c r="I21" s="13">
        <f>F21*1.08</f>
        <v>0</v>
      </c>
    </row>
    <row r="22" spans="1:9">
      <c r="A22" s="14" t="s">
        <v>14</v>
      </c>
      <c r="B22" s="15" t="s">
        <v>15</v>
      </c>
      <c r="C22" s="16" t="s">
        <v>12</v>
      </c>
      <c r="D22" s="17">
        <v>30</v>
      </c>
      <c r="E22" s="18"/>
      <c r="F22" s="82" t="s">
        <v>18</v>
      </c>
      <c r="G22" s="80">
        <v>8</v>
      </c>
      <c r="H22" s="26" t="s">
        <v>18</v>
      </c>
      <c r="I22" s="81" t="s">
        <v>18</v>
      </c>
    </row>
    <row r="23" spans="1:9">
      <c r="A23" s="14"/>
      <c r="B23" s="15"/>
      <c r="C23" s="16" t="s">
        <v>13</v>
      </c>
      <c r="D23" s="17">
        <v>0</v>
      </c>
      <c r="E23" s="18"/>
      <c r="F23" s="82" t="s">
        <v>18</v>
      </c>
      <c r="G23" s="80">
        <v>8</v>
      </c>
      <c r="H23" s="26" t="s">
        <v>18</v>
      </c>
      <c r="I23" s="81" t="s">
        <v>18</v>
      </c>
    </row>
    <row r="24" spans="1:9">
      <c r="A24" s="19" t="s">
        <v>16</v>
      </c>
      <c r="B24" s="20" t="s">
        <v>17</v>
      </c>
      <c r="C24" s="21" t="s">
        <v>12</v>
      </c>
      <c r="D24" s="22">
        <v>30</v>
      </c>
      <c r="E24" s="23" t="s">
        <v>18</v>
      </c>
      <c r="F24" s="24" t="s">
        <v>18</v>
      </c>
      <c r="G24" s="25" t="s">
        <v>18</v>
      </c>
      <c r="H24" s="26" t="s">
        <v>18</v>
      </c>
      <c r="I24" s="27" t="s">
        <v>18</v>
      </c>
    </row>
    <row r="25" spans="1:9">
      <c r="A25" s="19"/>
      <c r="B25" s="20"/>
      <c r="C25" s="21" t="s">
        <v>13</v>
      </c>
      <c r="D25" s="22">
        <v>0</v>
      </c>
      <c r="E25" s="23" t="s">
        <v>18</v>
      </c>
      <c r="F25" s="24" t="s">
        <v>18</v>
      </c>
      <c r="G25" s="25" t="s">
        <v>18</v>
      </c>
      <c r="H25" s="26" t="s">
        <v>18</v>
      </c>
      <c r="I25" s="27" t="s">
        <v>18</v>
      </c>
    </row>
    <row r="26" spans="1:9">
      <c r="A26" s="14" t="s">
        <v>19</v>
      </c>
      <c r="B26" s="15" t="s">
        <v>20</v>
      </c>
      <c r="C26" s="16" t="s">
        <v>12</v>
      </c>
      <c r="D26" s="17">
        <f>SUM(D28,D30,D32,D34,D36,D38,D40,D42,D44,D46,D48)</f>
        <v>8895.2900000000009</v>
      </c>
      <c r="E26" s="18"/>
      <c r="F26" s="82" t="s">
        <v>18</v>
      </c>
      <c r="G26" s="80">
        <v>8</v>
      </c>
      <c r="H26" s="26" t="s">
        <v>18</v>
      </c>
      <c r="I26" s="81" t="s">
        <v>18</v>
      </c>
    </row>
    <row r="27" spans="1:9">
      <c r="A27" s="14"/>
      <c r="B27" s="15"/>
      <c r="C27" s="16" t="s">
        <v>13</v>
      </c>
      <c r="D27" s="17">
        <f>SUM(D29,D31,D33,D35,D37,D39,D41,D43,D45,D47,D49)</f>
        <v>37.5</v>
      </c>
      <c r="E27" s="18"/>
      <c r="F27" s="82" t="s">
        <v>18</v>
      </c>
      <c r="G27" s="80">
        <v>8</v>
      </c>
      <c r="H27" s="26" t="s">
        <v>18</v>
      </c>
      <c r="I27" s="81" t="s">
        <v>18</v>
      </c>
    </row>
    <row r="28" spans="1:9">
      <c r="A28" s="19" t="s">
        <v>21</v>
      </c>
      <c r="B28" s="20" t="s">
        <v>22</v>
      </c>
      <c r="C28" s="21" t="s">
        <v>12</v>
      </c>
      <c r="D28" s="22">
        <v>1724.21</v>
      </c>
      <c r="E28" s="23" t="s">
        <v>18</v>
      </c>
      <c r="F28" s="24" t="s">
        <v>18</v>
      </c>
      <c r="G28" s="25" t="s">
        <v>18</v>
      </c>
      <c r="H28" s="26" t="s">
        <v>18</v>
      </c>
      <c r="I28" s="27" t="s">
        <v>18</v>
      </c>
    </row>
    <row r="29" spans="1:9">
      <c r="A29" s="19"/>
      <c r="B29" s="20"/>
      <c r="C29" s="21" t="s">
        <v>13</v>
      </c>
      <c r="D29" s="22">
        <v>0</v>
      </c>
      <c r="E29" s="23" t="s">
        <v>18</v>
      </c>
      <c r="F29" s="24" t="s">
        <v>18</v>
      </c>
      <c r="G29" s="25" t="s">
        <v>18</v>
      </c>
      <c r="H29" s="26" t="s">
        <v>18</v>
      </c>
      <c r="I29" s="27" t="s">
        <v>18</v>
      </c>
    </row>
    <row r="30" spans="1:9">
      <c r="A30" s="19" t="s">
        <v>23</v>
      </c>
      <c r="B30" s="20" t="s">
        <v>24</v>
      </c>
      <c r="C30" s="21" t="s">
        <v>12</v>
      </c>
      <c r="D30" s="22">
        <v>649.66999999999996</v>
      </c>
      <c r="E30" s="23" t="s">
        <v>18</v>
      </c>
      <c r="F30" s="24" t="s">
        <v>18</v>
      </c>
      <c r="G30" s="25" t="s">
        <v>18</v>
      </c>
      <c r="H30" s="26" t="s">
        <v>18</v>
      </c>
      <c r="I30" s="27" t="s">
        <v>18</v>
      </c>
    </row>
    <row r="31" spans="1:9">
      <c r="A31" s="19"/>
      <c r="B31" s="20"/>
      <c r="C31" s="21" t="s">
        <v>13</v>
      </c>
      <c r="D31" s="22">
        <v>0</v>
      </c>
      <c r="E31" s="23" t="s">
        <v>18</v>
      </c>
      <c r="F31" s="24" t="s">
        <v>18</v>
      </c>
      <c r="G31" s="25" t="s">
        <v>18</v>
      </c>
      <c r="H31" s="26" t="s">
        <v>18</v>
      </c>
      <c r="I31" s="27" t="s">
        <v>18</v>
      </c>
    </row>
    <row r="32" spans="1:9">
      <c r="A32" s="19" t="s">
        <v>25</v>
      </c>
      <c r="B32" s="20" t="s">
        <v>26</v>
      </c>
      <c r="C32" s="21" t="s">
        <v>12</v>
      </c>
      <c r="D32" s="22">
        <v>1516.73</v>
      </c>
      <c r="E32" s="23" t="s">
        <v>18</v>
      </c>
      <c r="F32" s="24" t="s">
        <v>18</v>
      </c>
      <c r="G32" s="25" t="s">
        <v>18</v>
      </c>
      <c r="H32" s="26" t="s">
        <v>18</v>
      </c>
      <c r="I32" s="27" t="s">
        <v>18</v>
      </c>
    </row>
    <row r="33" spans="1:9">
      <c r="A33" s="19"/>
      <c r="B33" s="20"/>
      <c r="C33" s="21" t="s">
        <v>13</v>
      </c>
      <c r="D33" s="22">
        <v>0</v>
      </c>
      <c r="E33" s="23" t="s">
        <v>18</v>
      </c>
      <c r="F33" s="24" t="s">
        <v>18</v>
      </c>
      <c r="G33" s="25" t="s">
        <v>18</v>
      </c>
      <c r="H33" s="26" t="s">
        <v>18</v>
      </c>
      <c r="I33" s="27" t="s">
        <v>18</v>
      </c>
    </row>
    <row r="34" spans="1:9">
      <c r="A34" s="19" t="s">
        <v>27</v>
      </c>
      <c r="B34" s="20" t="s">
        <v>28</v>
      </c>
      <c r="C34" s="21" t="s">
        <v>12</v>
      </c>
      <c r="D34" s="22">
        <v>13.92</v>
      </c>
      <c r="E34" s="23" t="s">
        <v>18</v>
      </c>
      <c r="F34" s="24" t="s">
        <v>18</v>
      </c>
      <c r="G34" s="25" t="s">
        <v>18</v>
      </c>
      <c r="H34" s="26" t="s">
        <v>18</v>
      </c>
      <c r="I34" s="27" t="s">
        <v>18</v>
      </c>
    </row>
    <row r="35" spans="1:9">
      <c r="A35" s="19"/>
      <c r="B35" s="20"/>
      <c r="C35" s="21" t="s">
        <v>13</v>
      </c>
      <c r="D35" s="22">
        <v>0</v>
      </c>
      <c r="E35" s="23" t="s">
        <v>18</v>
      </c>
      <c r="F35" s="24" t="s">
        <v>18</v>
      </c>
      <c r="G35" s="25" t="s">
        <v>18</v>
      </c>
      <c r="H35" s="26" t="s">
        <v>18</v>
      </c>
      <c r="I35" s="27" t="s">
        <v>18</v>
      </c>
    </row>
    <row r="36" spans="1:9">
      <c r="A36" s="19" t="s">
        <v>29</v>
      </c>
      <c r="B36" s="20" t="s">
        <v>30</v>
      </c>
      <c r="C36" s="21" t="s">
        <v>12</v>
      </c>
      <c r="D36" s="22">
        <v>159.25</v>
      </c>
      <c r="E36" s="23" t="s">
        <v>18</v>
      </c>
      <c r="F36" s="24" t="s">
        <v>18</v>
      </c>
      <c r="G36" s="25" t="s">
        <v>18</v>
      </c>
      <c r="H36" s="26" t="s">
        <v>18</v>
      </c>
      <c r="I36" s="27" t="s">
        <v>18</v>
      </c>
    </row>
    <row r="37" spans="1:9">
      <c r="A37" s="19"/>
      <c r="B37" s="20"/>
      <c r="C37" s="21" t="s">
        <v>13</v>
      </c>
      <c r="D37" s="22">
        <v>5</v>
      </c>
      <c r="E37" s="23" t="s">
        <v>18</v>
      </c>
      <c r="F37" s="24" t="s">
        <v>18</v>
      </c>
      <c r="G37" s="25" t="s">
        <v>18</v>
      </c>
      <c r="H37" s="26" t="s">
        <v>18</v>
      </c>
      <c r="I37" s="27" t="s">
        <v>18</v>
      </c>
    </row>
    <row r="38" spans="1:9">
      <c r="A38" s="19" t="s">
        <v>31</v>
      </c>
      <c r="B38" s="20" t="s">
        <v>32</v>
      </c>
      <c r="C38" s="21" t="s">
        <v>12</v>
      </c>
      <c r="D38" s="22">
        <v>185.72</v>
      </c>
      <c r="E38" s="23" t="s">
        <v>18</v>
      </c>
      <c r="F38" s="24" t="s">
        <v>18</v>
      </c>
      <c r="G38" s="25" t="s">
        <v>18</v>
      </c>
      <c r="H38" s="26" t="s">
        <v>18</v>
      </c>
      <c r="I38" s="27" t="s">
        <v>18</v>
      </c>
    </row>
    <row r="39" spans="1:9">
      <c r="A39" s="19"/>
      <c r="B39" s="20"/>
      <c r="C39" s="21" t="s">
        <v>13</v>
      </c>
      <c r="D39" s="22">
        <v>3.5</v>
      </c>
      <c r="E39" s="23" t="s">
        <v>18</v>
      </c>
      <c r="F39" s="24" t="s">
        <v>18</v>
      </c>
      <c r="G39" s="25" t="s">
        <v>18</v>
      </c>
      <c r="H39" s="26" t="s">
        <v>18</v>
      </c>
      <c r="I39" s="27" t="s">
        <v>18</v>
      </c>
    </row>
    <row r="40" spans="1:9">
      <c r="A40" s="19" t="s">
        <v>33</v>
      </c>
      <c r="B40" s="20" t="s">
        <v>34</v>
      </c>
      <c r="C40" s="21" t="s">
        <v>12</v>
      </c>
      <c r="D40" s="22">
        <v>961.66</v>
      </c>
      <c r="E40" s="23" t="s">
        <v>18</v>
      </c>
      <c r="F40" s="24" t="s">
        <v>18</v>
      </c>
      <c r="G40" s="25" t="s">
        <v>18</v>
      </c>
      <c r="H40" s="26" t="s">
        <v>18</v>
      </c>
      <c r="I40" s="27" t="s">
        <v>18</v>
      </c>
    </row>
    <row r="41" spans="1:9">
      <c r="A41" s="19"/>
      <c r="B41" s="20"/>
      <c r="C41" s="21" t="s">
        <v>13</v>
      </c>
      <c r="D41" s="22">
        <v>7</v>
      </c>
      <c r="E41" s="23" t="s">
        <v>18</v>
      </c>
      <c r="F41" s="24" t="s">
        <v>18</v>
      </c>
      <c r="G41" s="25" t="s">
        <v>18</v>
      </c>
      <c r="H41" s="26" t="s">
        <v>18</v>
      </c>
      <c r="I41" s="27" t="s">
        <v>18</v>
      </c>
    </row>
    <row r="42" spans="1:9">
      <c r="A42" s="19" t="s">
        <v>35</v>
      </c>
      <c r="B42" s="20" t="s">
        <v>36</v>
      </c>
      <c r="C42" s="21" t="s">
        <v>12</v>
      </c>
      <c r="D42" s="22">
        <v>1576.59</v>
      </c>
      <c r="E42" s="23" t="s">
        <v>18</v>
      </c>
      <c r="F42" s="24" t="s">
        <v>18</v>
      </c>
      <c r="G42" s="25" t="s">
        <v>18</v>
      </c>
      <c r="H42" s="26" t="s">
        <v>18</v>
      </c>
      <c r="I42" s="27" t="s">
        <v>18</v>
      </c>
    </row>
    <row r="43" spans="1:9">
      <c r="A43" s="19"/>
      <c r="B43" s="20"/>
      <c r="C43" s="21" t="s">
        <v>13</v>
      </c>
      <c r="D43" s="22">
        <v>21</v>
      </c>
      <c r="E43" s="23" t="s">
        <v>18</v>
      </c>
      <c r="F43" s="24" t="s">
        <v>18</v>
      </c>
      <c r="G43" s="25" t="s">
        <v>18</v>
      </c>
      <c r="H43" s="26" t="s">
        <v>18</v>
      </c>
      <c r="I43" s="27" t="s">
        <v>18</v>
      </c>
    </row>
    <row r="44" spans="1:9">
      <c r="A44" s="19" t="s">
        <v>37</v>
      </c>
      <c r="B44" s="20" t="s">
        <v>38</v>
      </c>
      <c r="C44" s="21" t="s">
        <v>12</v>
      </c>
      <c r="D44" s="22">
        <f>2007.69+45.08</f>
        <v>2052.77</v>
      </c>
      <c r="E44" s="23" t="s">
        <v>18</v>
      </c>
      <c r="F44" s="24" t="s">
        <v>18</v>
      </c>
      <c r="G44" s="25" t="s">
        <v>18</v>
      </c>
      <c r="H44" s="26" t="s">
        <v>18</v>
      </c>
      <c r="I44" s="27" t="s">
        <v>18</v>
      </c>
    </row>
    <row r="45" spans="1:9">
      <c r="A45" s="19"/>
      <c r="B45" s="20"/>
      <c r="C45" s="21" t="s">
        <v>13</v>
      </c>
      <c r="D45" s="22">
        <v>0</v>
      </c>
      <c r="E45" s="23" t="s">
        <v>18</v>
      </c>
      <c r="F45" s="24" t="s">
        <v>18</v>
      </c>
      <c r="G45" s="25" t="s">
        <v>18</v>
      </c>
      <c r="H45" s="26" t="s">
        <v>18</v>
      </c>
      <c r="I45" s="27" t="s">
        <v>18</v>
      </c>
    </row>
    <row r="46" spans="1:9">
      <c r="A46" s="19" t="s">
        <v>39</v>
      </c>
      <c r="B46" s="20" t="s">
        <v>40</v>
      </c>
      <c r="C46" s="21" t="s">
        <v>12</v>
      </c>
      <c r="D46" s="22">
        <v>25</v>
      </c>
      <c r="E46" s="23" t="s">
        <v>18</v>
      </c>
      <c r="F46" s="24" t="s">
        <v>18</v>
      </c>
      <c r="G46" s="25" t="s">
        <v>18</v>
      </c>
      <c r="H46" s="26" t="s">
        <v>18</v>
      </c>
      <c r="I46" s="27" t="s">
        <v>18</v>
      </c>
    </row>
    <row r="47" spans="1:9">
      <c r="A47" s="19"/>
      <c r="B47" s="20"/>
      <c r="C47" s="21" t="s">
        <v>13</v>
      </c>
      <c r="D47" s="22">
        <v>0</v>
      </c>
      <c r="E47" s="23" t="s">
        <v>18</v>
      </c>
      <c r="F47" s="24" t="s">
        <v>18</v>
      </c>
      <c r="G47" s="25" t="s">
        <v>18</v>
      </c>
      <c r="H47" s="26" t="s">
        <v>18</v>
      </c>
      <c r="I47" s="27" t="s">
        <v>18</v>
      </c>
    </row>
    <row r="48" spans="1:9">
      <c r="A48" s="19" t="s">
        <v>41</v>
      </c>
      <c r="B48" s="20" t="s">
        <v>42</v>
      </c>
      <c r="C48" s="21" t="s">
        <v>12</v>
      </c>
      <c r="D48" s="22">
        <v>29.77</v>
      </c>
      <c r="E48" s="23" t="s">
        <v>18</v>
      </c>
      <c r="F48" s="24" t="s">
        <v>18</v>
      </c>
      <c r="G48" s="25" t="s">
        <v>18</v>
      </c>
      <c r="H48" s="26" t="s">
        <v>18</v>
      </c>
      <c r="I48" s="27" t="s">
        <v>18</v>
      </c>
    </row>
    <row r="49" spans="1:9">
      <c r="A49" s="19"/>
      <c r="B49" s="20"/>
      <c r="C49" s="21" t="s">
        <v>13</v>
      </c>
      <c r="D49" s="22">
        <v>1</v>
      </c>
      <c r="E49" s="23" t="s">
        <v>18</v>
      </c>
      <c r="F49" s="24" t="s">
        <v>18</v>
      </c>
      <c r="G49" s="25" t="s">
        <v>18</v>
      </c>
      <c r="H49" s="26" t="s">
        <v>18</v>
      </c>
      <c r="I49" s="27" t="s">
        <v>18</v>
      </c>
    </row>
    <row r="50" spans="1:9">
      <c r="A50" s="14" t="s">
        <v>43</v>
      </c>
      <c r="B50" s="15" t="s">
        <v>44</v>
      </c>
      <c r="C50" s="16" t="s">
        <v>12</v>
      </c>
      <c r="D50" s="17">
        <f>SUM(D52,D54,D56,D58,D60,D62,D64,D66,D68,D70,D72,D74,D76,D78)</f>
        <v>2051.4200000000005</v>
      </c>
      <c r="E50" s="18"/>
      <c r="F50" s="82" t="s">
        <v>18</v>
      </c>
      <c r="G50" s="80">
        <v>8</v>
      </c>
      <c r="H50" s="26" t="s">
        <v>18</v>
      </c>
      <c r="I50" s="81" t="s">
        <v>18</v>
      </c>
    </row>
    <row r="51" spans="1:9">
      <c r="A51" s="14"/>
      <c r="B51" s="15"/>
      <c r="C51" s="16" t="s">
        <v>13</v>
      </c>
      <c r="D51" s="17">
        <f>SUM(D53,D55,D57,D59,D61,D63,D65,D67,D69,D71,D73,D75,D77,D79)</f>
        <v>62.9</v>
      </c>
      <c r="E51" s="18"/>
      <c r="F51" s="82" t="s">
        <v>18</v>
      </c>
      <c r="G51" s="80">
        <v>8</v>
      </c>
      <c r="H51" s="26" t="s">
        <v>18</v>
      </c>
      <c r="I51" s="81" t="s">
        <v>18</v>
      </c>
    </row>
    <row r="52" spans="1:9">
      <c r="A52" s="19" t="s">
        <v>45</v>
      </c>
      <c r="B52" s="20" t="s">
        <v>46</v>
      </c>
      <c r="C52" s="21" t="s">
        <v>12</v>
      </c>
      <c r="D52" s="22">
        <v>170</v>
      </c>
      <c r="E52" s="23" t="s">
        <v>18</v>
      </c>
      <c r="F52" s="24" t="s">
        <v>18</v>
      </c>
      <c r="G52" s="25" t="s">
        <v>18</v>
      </c>
      <c r="H52" s="26" t="s">
        <v>18</v>
      </c>
      <c r="I52" s="27" t="s">
        <v>18</v>
      </c>
    </row>
    <row r="53" spans="1:9">
      <c r="A53" s="19"/>
      <c r="B53" s="20"/>
      <c r="C53" s="21" t="s">
        <v>13</v>
      </c>
      <c r="D53" s="22">
        <v>15</v>
      </c>
      <c r="E53" s="23" t="s">
        <v>18</v>
      </c>
      <c r="F53" s="24" t="s">
        <v>18</v>
      </c>
      <c r="G53" s="25" t="s">
        <v>18</v>
      </c>
      <c r="H53" s="26" t="s">
        <v>18</v>
      </c>
      <c r="I53" s="27" t="s">
        <v>18</v>
      </c>
    </row>
    <row r="54" spans="1:9">
      <c r="A54" s="19" t="s">
        <v>47</v>
      </c>
      <c r="B54" s="20" t="s">
        <v>48</v>
      </c>
      <c r="C54" s="21" t="s">
        <v>12</v>
      </c>
      <c r="D54" s="22">
        <v>10.5</v>
      </c>
      <c r="E54" s="23" t="s">
        <v>18</v>
      </c>
      <c r="F54" s="24" t="s">
        <v>18</v>
      </c>
      <c r="G54" s="25" t="s">
        <v>18</v>
      </c>
      <c r="H54" s="26" t="s">
        <v>18</v>
      </c>
      <c r="I54" s="27" t="s">
        <v>18</v>
      </c>
    </row>
    <row r="55" spans="1:9">
      <c r="A55" s="19"/>
      <c r="B55" s="20"/>
      <c r="C55" s="21" t="s">
        <v>13</v>
      </c>
      <c r="D55" s="22">
        <v>4.2</v>
      </c>
      <c r="E55" s="23" t="s">
        <v>18</v>
      </c>
      <c r="F55" s="24" t="s">
        <v>18</v>
      </c>
      <c r="G55" s="25" t="s">
        <v>18</v>
      </c>
      <c r="H55" s="26" t="s">
        <v>18</v>
      </c>
      <c r="I55" s="27" t="s">
        <v>18</v>
      </c>
    </row>
    <row r="56" spans="1:9">
      <c r="A56" s="19" t="s">
        <v>49</v>
      </c>
      <c r="B56" s="20" t="s">
        <v>50</v>
      </c>
      <c r="C56" s="21" t="s">
        <v>12</v>
      </c>
      <c r="D56" s="22">
        <v>60.5</v>
      </c>
      <c r="E56" s="23" t="s">
        <v>18</v>
      </c>
      <c r="F56" s="24" t="s">
        <v>18</v>
      </c>
      <c r="G56" s="25" t="s">
        <v>18</v>
      </c>
      <c r="H56" s="26" t="s">
        <v>18</v>
      </c>
      <c r="I56" s="27" t="s">
        <v>18</v>
      </c>
    </row>
    <row r="57" spans="1:9">
      <c r="A57" s="19"/>
      <c r="B57" s="20"/>
      <c r="C57" s="21" t="s">
        <v>13</v>
      </c>
      <c r="D57" s="22">
        <v>8.1999999999999993</v>
      </c>
      <c r="E57" s="23" t="s">
        <v>18</v>
      </c>
      <c r="F57" s="24" t="s">
        <v>18</v>
      </c>
      <c r="G57" s="25" t="s">
        <v>18</v>
      </c>
      <c r="H57" s="26" t="s">
        <v>18</v>
      </c>
      <c r="I57" s="27" t="s">
        <v>18</v>
      </c>
    </row>
    <row r="58" spans="1:9">
      <c r="A58" s="19" t="s">
        <v>51</v>
      </c>
      <c r="B58" s="20" t="s">
        <v>52</v>
      </c>
      <c r="C58" s="21" t="s">
        <v>12</v>
      </c>
      <c r="D58" s="22">
        <v>11.76</v>
      </c>
      <c r="E58" s="23" t="s">
        <v>18</v>
      </c>
      <c r="F58" s="24" t="s">
        <v>18</v>
      </c>
      <c r="G58" s="25" t="s">
        <v>18</v>
      </c>
      <c r="H58" s="26" t="s">
        <v>18</v>
      </c>
      <c r="I58" s="27" t="s">
        <v>18</v>
      </c>
    </row>
    <row r="59" spans="1:9">
      <c r="A59" s="19"/>
      <c r="B59" s="20"/>
      <c r="C59" s="21" t="s">
        <v>13</v>
      </c>
      <c r="D59" s="22">
        <v>0</v>
      </c>
      <c r="E59" s="23" t="s">
        <v>18</v>
      </c>
      <c r="F59" s="24" t="s">
        <v>18</v>
      </c>
      <c r="G59" s="25" t="s">
        <v>18</v>
      </c>
      <c r="H59" s="26" t="s">
        <v>18</v>
      </c>
      <c r="I59" s="27" t="s">
        <v>18</v>
      </c>
    </row>
    <row r="60" spans="1:9">
      <c r="A60" s="19" t="s">
        <v>53</v>
      </c>
      <c r="B60" s="20" t="s">
        <v>54</v>
      </c>
      <c r="C60" s="21" t="s">
        <v>12</v>
      </c>
      <c r="D60" s="22">
        <v>29.7</v>
      </c>
      <c r="E60" s="23" t="s">
        <v>18</v>
      </c>
      <c r="F60" s="24" t="s">
        <v>18</v>
      </c>
      <c r="G60" s="25" t="s">
        <v>18</v>
      </c>
      <c r="H60" s="26" t="s">
        <v>18</v>
      </c>
      <c r="I60" s="27" t="s">
        <v>18</v>
      </c>
    </row>
    <row r="61" spans="1:9">
      <c r="A61" s="19"/>
      <c r="B61" s="20"/>
      <c r="C61" s="21" t="s">
        <v>13</v>
      </c>
      <c r="D61" s="22">
        <v>0</v>
      </c>
      <c r="E61" s="23" t="s">
        <v>18</v>
      </c>
      <c r="F61" s="24" t="s">
        <v>18</v>
      </c>
      <c r="G61" s="25" t="s">
        <v>18</v>
      </c>
      <c r="H61" s="26" t="s">
        <v>18</v>
      </c>
      <c r="I61" s="27" t="s">
        <v>18</v>
      </c>
    </row>
    <row r="62" spans="1:9">
      <c r="A62" s="19" t="s">
        <v>55</v>
      </c>
      <c r="B62" s="20" t="s">
        <v>56</v>
      </c>
      <c r="C62" s="21" t="s">
        <v>12</v>
      </c>
      <c r="D62" s="22">
        <v>1.5</v>
      </c>
      <c r="E62" s="23" t="s">
        <v>18</v>
      </c>
      <c r="F62" s="24" t="s">
        <v>18</v>
      </c>
      <c r="G62" s="25" t="s">
        <v>18</v>
      </c>
      <c r="H62" s="26" t="s">
        <v>18</v>
      </c>
      <c r="I62" s="27" t="s">
        <v>18</v>
      </c>
    </row>
    <row r="63" spans="1:9">
      <c r="A63" s="19"/>
      <c r="B63" s="20"/>
      <c r="C63" s="21" t="s">
        <v>13</v>
      </c>
      <c r="D63" s="22">
        <v>0.5</v>
      </c>
      <c r="E63" s="23" t="s">
        <v>18</v>
      </c>
      <c r="F63" s="24" t="s">
        <v>18</v>
      </c>
      <c r="G63" s="25" t="s">
        <v>18</v>
      </c>
      <c r="H63" s="26" t="s">
        <v>18</v>
      </c>
      <c r="I63" s="27" t="s">
        <v>18</v>
      </c>
    </row>
    <row r="64" spans="1:9">
      <c r="A64" s="19" t="s">
        <v>57</v>
      </c>
      <c r="B64" s="20" t="s">
        <v>58</v>
      </c>
      <c r="C64" s="21" t="s">
        <v>12</v>
      </c>
      <c r="D64" s="22">
        <v>19.75</v>
      </c>
      <c r="E64" s="23" t="s">
        <v>18</v>
      </c>
      <c r="F64" s="24" t="s">
        <v>18</v>
      </c>
      <c r="G64" s="25" t="s">
        <v>18</v>
      </c>
      <c r="H64" s="26" t="s">
        <v>18</v>
      </c>
      <c r="I64" s="27" t="s">
        <v>18</v>
      </c>
    </row>
    <row r="65" spans="1:9">
      <c r="A65" s="19"/>
      <c r="B65" s="20"/>
      <c r="C65" s="21" t="s">
        <v>13</v>
      </c>
      <c r="D65" s="22">
        <v>3</v>
      </c>
      <c r="E65" s="23" t="s">
        <v>18</v>
      </c>
      <c r="F65" s="24" t="s">
        <v>18</v>
      </c>
      <c r="G65" s="25" t="s">
        <v>18</v>
      </c>
      <c r="H65" s="26" t="s">
        <v>18</v>
      </c>
      <c r="I65" s="27" t="s">
        <v>18</v>
      </c>
    </row>
    <row r="66" spans="1:9">
      <c r="A66" s="19" t="s">
        <v>59</v>
      </c>
      <c r="B66" s="20" t="s">
        <v>60</v>
      </c>
      <c r="C66" s="21" t="s">
        <v>12</v>
      </c>
      <c r="D66" s="22">
        <v>260</v>
      </c>
      <c r="E66" s="23" t="s">
        <v>18</v>
      </c>
      <c r="F66" s="24" t="s">
        <v>18</v>
      </c>
      <c r="G66" s="25" t="s">
        <v>18</v>
      </c>
      <c r="H66" s="26" t="s">
        <v>18</v>
      </c>
      <c r="I66" s="27" t="s">
        <v>18</v>
      </c>
    </row>
    <row r="67" spans="1:9">
      <c r="A67" s="19"/>
      <c r="B67" s="20"/>
      <c r="C67" s="21" t="s">
        <v>13</v>
      </c>
      <c r="D67" s="22">
        <v>32</v>
      </c>
      <c r="E67" s="23" t="s">
        <v>18</v>
      </c>
      <c r="F67" s="24" t="s">
        <v>18</v>
      </c>
      <c r="G67" s="25" t="s">
        <v>18</v>
      </c>
      <c r="H67" s="26" t="s">
        <v>18</v>
      </c>
      <c r="I67" s="27" t="s">
        <v>18</v>
      </c>
    </row>
    <row r="68" spans="1:9">
      <c r="A68" s="19" t="s">
        <v>61</v>
      </c>
      <c r="B68" s="20" t="s">
        <v>62</v>
      </c>
      <c r="C68" s="21" t="s">
        <v>12</v>
      </c>
      <c r="D68" s="22">
        <v>468.42</v>
      </c>
      <c r="E68" s="23" t="s">
        <v>18</v>
      </c>
      <c r="F68" s="24" t="s">
        <v>18</v>
      </c>
      <c r="G68" s="25" t="s">
        <v>18</v>
      </c>
      <c r="H68" s="26" t="s">
        <v>18</v>
      </c>
      <c r="I68" s="27" t="s">
        <v>18</v>
      </c>
    </row>
    <row r="69" spans="1:9">
      <c r="A69" s="19"/>
      <c r="B69" s="20"/>
      <c r="C69" s="21" t="s">
        <v>13</v>
      </c>
      <c r="D69" s="22">
        <v>0</v>
      </c>
      <c r="E69" s="23" t="s">
        <v>18</v>
      </c>
      <c r="F69" s="24" t="s">
        <v>18</v>
      </c>
      <c r="G69" s="25" t="s">
        <v>18</v>
      </c>
      <c r="H69" s="26" t="s">
        <v>18</v>
      </c>
      <c r="I69" s="27" t="s">
        <v>18</v>
      </c>
    </row>
    <row r="70" spans="1:9">
      <c r="A70" s="19" t="s">
        <v>63</v>
      </c>
      <c r="B70" s="20" t="s">
        <v>64</v>
      </c>
      <c r="C70" s="21" t="s">
        <v>12</v>
      </c>
      <c r="D70" s="22">
        <f>110.44+1.97</f>
        <v>112.41</v>
      </c>
      <c r="E70" s="23" t="s">
        <v>18</v>
      </c>
      <c r="F70" s="24" t="s">
        <v>18</v>
      </c>
      <c r="G70" s="25" t="s">
        <v>18</v>
      </c>
      <c r="H70" s="26" t="s">
        <v>18</v>
      </c>
      <c r="I70" s="27" t="s">
        <v>18</v>
      </c>
    </row>
    <row r="71" spans="1:9">
      <c r="A71" s="19"/>
      <c r="B71" s="20"/>
      <c r="C71" s="21" t="s">
        <v>13</v>
      </c>
      <c r="D71" s="22">
        <v>0</v>
      </c>
      <c r="E71" s="23" t="s">
        <v>18</v>
      </c>
      <c r="F71" s="24" t="s">
        <v>18</v>
      </c>
      <c r="G71" s="25" t="s">
        <v>18</v>
      </c>
      <c r="H71" s="26" t="s">
        <v>18</v>
      </c>
      <c r="I71" s="27" t="s">
        <v>18</v>
      </c>
    </row>
    <row r="72" spans="1:9">
      <c r="A72" s="19" t="s">
        <v>65</v>
      </c>
      <c r="B72" s="20" t="s">
        <v>66</v>
      </c>
      <c r="C72" s="21" t="s">
        <v>12</v>
      </c>
      <c r="D72" s="22">
        <v>691.93</v>
      </c>
      <c r="E72" s="23" t="s">
        <v>18</v>
      </c>
      <c r="F72" s="24" t="s">
        <v>18</v>
      </c>
      <c r="G72" s="25" t="s">
        <v>18</v>
      </c>
      <c r="H72" s="26" t="s">
        <v>18</v>
      </c>
      <c r="I72" s="27" t="s">
        <v>18</v>
      </c>
    </row>
    <row r="73" spans="1:9">
      <c r="A73" s="19"/>
      <c r="B73" s="20"/>
      <c r="C73" s="21" t="s">
        <v>13</v>
      </c>
      <c r="D73" s="22">
        <v>0</v>
      </c>
      <c r="E73" s="23" t="s">
        <v>18</v>
      </c>
      <c r="F73" s="24" t="s">
        <v>18</v>
      </c>
      <c r="G73" s="25" t="s">
        <v>18</v>
      </c>
      <c r="H73" s="26" t="s">
        <v>18</v>
      </c>
      <c r="I73" s="27" t="s">
        <v>18</v>
      </c>
    </row>
    <row r="74" spans="1:9">
      <c r="A74" s="19" t="s">
        <v>67</v>
      </c>
      <c r="B74" s="20" t="s">
        <v>68</v>
      </c>
      <c r="C74" s="21" t="s">
        <v>12</v>
      </c>
      <c r="D74" s="22">
        <v>74.400000000000006</v>
      </c>
      <c r="E74" s="23" t="s">
        <v>18</v>
      </c>
      <c r="F74" s="24" t="s">
        <v>18</v>
      </c>
      <c r="G74" s="25" t="s">
        <v>18</v>
      </c>
      <c r="H74" s="26" t="s">
        <v>18</v>
      </c>
      <c r="I74" s="27" t="s">
        <v>18</v>
      </c>
    </row>
    <row r="75" spans="1:9">
      <c r="A75" s="19"/>
      <c r="B75" s="20"/>
      <c r="C75" s="21" t="s">
        <v>13</v>
      </c>
      <c r="D75" s="22">
        <v>0</v>
      </c>
      <c r="E75" s="23" t="s">
        <v>18</v>
      </c>
      <c r="F75" s="24" t="s">
        <v>18</v>
      </c>
      <c r="G75" s="25" t="s">
        <v>18</v>
      </c>
      <c r="H75" s="26" t="s">
        <v>18</v>
      </c>
      <c r="I75" s="27" t="s">
        <v>18</v>
      </c>
    </row>
    <row r="76" spans="1:9">
      <c r="A76" s="19" t="s">
        <v>69</v>
      </c>
      <c r="B76" s="20" t="s">
        <v>70</v>
      </c>
      <c r="C76" s="21" t="s">
        <v>12</v>
      </c>
      <c r="D76" s="22">
        <v>17.399999999999999</v>
      </c>
      <c r="E76" s="23" t="s">
        <v>18</v>
      </c>
      <c r="F76" s="24" t="s">
        <v>18</v>
      </c>
      <c r="G76" s="25" t="s">
        <v>18</v>
      </c>
      <c r="H76" s="26" t="s">
        <v>18</v>
      </c>
      <c r="I76" s="27" t="s">
        <v>18</v>
      </c>
    </row>
    <row r="77" spans="1:9">
      <c r="A77" s="19"/>
      <c r="B77" s="20"/>
      <c r="C77" s="21" t="s">
        <v>13</v>
      </c>
      <c r="D77" s="22">
        <v>0</v>
      </c>
      <c r="E77" s="23" t="s">
        <v>18</v>
      </c>
      <c r="F77" s="24" t="s">
        <v>18</v>
      </c>
      <c r="G77" s="25" t="s">
        <v>18</v>
      </c>
      <c r="H77" s="26" t="s">
        <v>18</v>
      </c>
      <c r="I77" s="27" t="s">
        <v>18</v>
      </c>
    </row>
    <row r="78" spans="1:9">
      <c r="A78" s="19" t="s">
        <v>71</v>
      </c>
      <c r="B78" s="20" t="s">
        <v>72</v>
      </c>
      <c r="C78" s="21" t="s">
        <v>12</v>
      </c>
      <c r="D78" s="22">
        <v>123.15</v>
      </c>
      <c r="E78" s="23" t="s">
        <v>18</v>
      </c>
      <c r="F78" s="24" t="s">
        <v>18</v>
      </c>
      <c r="G78" s="25" t="s">
        <v>18</v>
      </c>
      <c r="H78" s="26" t="s">
        <v>18</v>
      </c>
      <c r="I78" s="27" t="s">
        <v>18</v>
      </c>
    </row>
    <row r="79" spans="1:9">
      <c r="A79" s="19"/>
      <c r="B79" s="20"/>
      <c r="C79" s="21" t="s">
        <v>13</v>
      </c>
      <c r="D79" s="22">
        <v>0</v>
      </c>
      <c r="E79" s="23" t="s">
        <v>18</v>
      </c>
      <c r="F79" s="24" t="s">
        <v>18</v>
      </c>
      <c r="G79" s="25" t="s">
        <v>18</v>
      </c>
      <c r="H79" s="26" t="s">
        <v>18</v>
      </c>
      <c r="I79" s="27" t="s">
        <v>18</v>
      </c>
    </row>
    <row r="80" spans="1:9">
      <c r="A80" s="14" t="s">
        <v>73</v>
      </c>
      <c r="B80" s="15" t="s">
        <v>74</v>
      </c>
      <c r="C80" s="16" t="s">
        <v>12</v>
      </c>
      <c r="D80" s="17">
        <f>SUM(D82,D84)</f>
        <v>443.59</v>
      </c>
      <c r="E80" s="18"/>
      <c r="F80" s="82" t="s">
        <v>18</v>
      </c>
      <c r="G80" s="80">
        <v>8</v>
      </c>
      <c r="H80" s="26" t="s">
        <v>18</v>
      </c>
      <c r="I80" s="81" t="s">
        <v>18</v>
      </c>
    </row>
    <row r="81" spans="1:9">
      <c r="A81" s="14"/>
      <c r="B81" s="15"/>
      <c r="C81" s="16" t="s">
        <v>13</v>
      </c>
      <c r="D81" s="17">
        <f>SUM(D83,D85)</f>
        <v>8</v>
      </c>
      <c r="E81" s="18"/>
      <c r="F81" s="82" t="s">
        <v>18</v>
      </c>
      <c r="G81" s="80">
        <v>8</v>
      </c>
      <c r="H81" s="26" t="s">
        <v>18</v>
      </c>
      <c r="I81" s="81" t="s">
        <v>18</v>
      </c>
    </row>
    <row r="82" spans="1:9">
      <c r="A82" s="19" t="s">
        <v>75</v>
      </c>
      <c r="B82" s="20" t="s">
        <v>76</v>
      </c>
      <c r="C82" s="21" t="s">
        <v>12</v>
      </c>
      <c r="D82" s="22">
        <v>419.59</v>
      </c>
      <c r="E82" s="23" t="s">
        <v>18</v>
      </c>
      <c r="F82" s="24" t="s">
        <v>18</v>
      </c>
      <c r="G82" s="25" t="s">
        <v>18</v>
      </c>
      <c r="H82" s="26" t="s">
        <v>18</v>
      </c>
      <c r="I82" s="27" t="s">
        <v>18</v>
      </c>
    </row>
    <row r="83" spans="1:9">
      <c r="A83" s="19"/>
      <c r="B83" s="20"/>
      <c r="C83" s="21" t="s">
        <v>13</v>
      </c>
      <c r="D83" s="22">
        <v>0</v>
      </c>
      <c r="E83" s="23" t="s">
        <v>18</v>
      </c>
      <c r="F83" s="24" t="s">
        <v>18</v>
      </c>
      <c r="G83" s="25" t="s">
        <v>18</v>
      </c>
      <c r="H83" s="26" t="s">
        <v>18</v>
      </c>
      <c r="I83" s="27" t="s">
        <v>18</v>
      </c>
    </row>
    <row r="84" spans="1:9">
      <c r="A84" s="19" t="s">
        <v>77</v>
      </c>
      <c r="B84" s="20" t="s">
        <v>78</v>
      </c>
      <c r="C84" s="21" t="s">
        <v>12</v>
      </c>
      <c r="D84" s="22">
        <v>24</v>
      </c>
      <c r="E84" s="23" t="s">
        <v>18</v>
      </c>
      <c r="F84" s="24" t="s">
        <v>18</v>
      </c>
      <c r="G84" s="25" t="s">
        <v>18</v>
      </c>
      <c r="H84" s="26" t="s">
        <v>18</v>
      </c>
      <c r="I84" s="27" t="s">
        <v>18</v>
      </c>
    </row>
    <row r="85" spans="1:9">
      <c r="A85" s="19"/>
      <c r="B85" s="20"/>
      <c r="C85" s="21" t="s">
        <v>13</v>
      </c>
      <c r="D85" s="22">
        <v>8</v>
      </c>
      <c r="E85" s="23" t="s">
        <v>18</v>
      </c>
      <c r="F85" s="24" t="s">
        <v>18</v>
      </c>
      <c r="G85" s="25" t="s">
        <v>18</v>
      </c>
      <c r="H85" s="26" t="s">
        <v>18</v>
      </c>
      <c r="I85" s="27" t="s">
        <v>18</v>
      </c>
    </row>
    <row r="86" spans="1:9">
      <c r="A86" s="109" t="s">
        <v>79</v>
      </c>
      <c r="B86" s="110"/>
      <c r="C86" s="7" t="s">
        <v>12</v>
      </c>
      <c r="D86" s="8">
        <f>SUM(D88,D90,D92)</f>
        <v>1762.73</v>
      </c>
      <c r="E86" s="9"/>
      <c r="F86" s="10"/>
      <c r="G86" s="28">
        <v>23</v>
      </c>
      <c r="H86" s="12">
        <f>I86-F86</f>
        <v>0</v>
      </c>
      <c r="I86" s="29">
        <f>F86*1.23</f>
        <v>0</v>
      </c>
    </row>
    <row r="87" spans="1:9">
      <c r="A87" s="111"/>
      <c r="B87" s="112"/>
      <c r="C87" s="7" t="s">
        <v>13</v>
      </c>
      <c r="D87" s="8">
        <f>SUM(D89,D91,D93)</f>
        <v>59.4</v>
      </c>
      <c r="E87" s="9"/>
      <c r="F87" s="10"/>
      <c r="G87" s="28">
        <v>23</v>
      </c>
      <c r="H87" s="12">
        <f>I87-F87</f>
        <v>0</v>
      </c>
      <c r="I87" s="29">
        <f>F87*1.23</f>
        <v>0</v>
      </c>
    </row>
    <row r="88" spans="1:9">
      <c r="A88" s="19" t="s">
        <v>80</v>
      </c>
      <c r="B88" s="20" t="s">
        <v>81</v>
      </c>
      <c r="C88" s="21" t="s">
        <v>12</v>
      </c>
      <c r="D88" s="22">
        <v>1058.25</v>
      </c>
      <c r="E88" s="23" t="s">
        <v>18</v>
      </c>
      <c r="F88" s="24" t="s">
        <v>18</v>
      </c>
      <c r="G88" s="25" t="s">
        <v>18</v>
      </c>
      <c r="H88" s="26" t="s">
        <v>18</v>
      </c>
      <c r="I88" s="27" t="s">
        <v>18</v>
      </c>
    </row>
    <row r="89" spans="1:9">
      <c r="A89" s="19"/>
      <c r="B89" s="20"/>
      <c r="C89" s="21" t="s">
        <v>13</v>
      </c>
      <c r="D89" s="22">
        <v>0</v>
      </c>
      <c r="E89" s="23" t="s">
        <v>18</v>
      </c>
      <c r="F89" s="24" t="s">
        <v>18</v>
      </c>
      <c r="G89" s="25" t="s">
        <v>18</v>
      </c>
      <c r="H89" s="26" t="s">
        <v>18</v>
      </c>
      <c r="I89" s="27" t="s">
        <v>18</v>
      </c>
    </row>
    <row r="90" spans="1:9">
      <c r="A90" s="19" t="s">
        <v>82</v>
      </c>
      <c r="B90" s="20" t="s">
        <v>83</v>
      </c>
      <c r="C90" s="21" t="s">
        <v>12</v>
      </c>
      <c r="D90" s="22">
        <v>474.48</v>
      </c>
      <c r="E90" s="23" t="s">
        <v>18</v>
      </c>
      <c r="F90" s="24" t="s">
        <v>18</v>
      </c>
      <c r="G90" s="25" t="s">
        <v>18</v>
      </c>
      <c r="H90" s="26" t="s">
        <v>18</v>
      </c>
      <c r="I90" s="27" t="s">
        <v>18</v>
      </c>
    </row>
    <row r="91" spans="1:9">
      <c r="A91" s="19"/>
      <c r="B91" s="20"/>
      <c r="C91" s="21" t="s">
        <v>13</v>
      </c>
      <c r="D91" s="22">
        <v>36.4</v>
      </c>
      <c r="E91" s="23" t="s">
        <v>18</v>
      </c>
      <c r="F91" s="24" t="s">
        <v>18</v>
      </c>
      <c r="G91" s="25" t="s">
        <v>18</v>
      </c>
      <c r="H91" s="26" t="s">
        <v>18</v>
      </c>
      <c r="I91" s="27" t="s">
        <v>18</v>
      </c>
    </row>
    <row r="92" spans="1:9">
      <c r="A92" s="19" t="s">
        <v>84</v>
      </c>
      <c r="B92" s="20" t="s">
        <v>85</v>
      </c>
      <c r="C92" s="21" t="s">
        <v>12</v>
      </c>
      <c r="D92" s="22">
        <v>230</v>
      </c>
      <c r="E92" s="23" t="s">
        <v>18</v>
      </c>
      <c r="F92" s="24" t="s">
        <v>18</v>
      </c>
      <c r="G92" s="25" t="s">
        <v>18</v>
      </c>
      <c r="H92" s="26" t="s">
        <v>18</v>
      </c>
      <c r="I92" s="27" t="s">
        <v>18</v>
      </c>
    </row>
    <row r="93" spans="1:9">
      <c r="A93" s="19"/>
      <c r="B93" s="20"/>
      <c r="C93" s="21" t="s">
        <v>13</v>
      </c>
      <c r="D93" s="22">
        <v>23</v>
      </c>
      <c r="E93" s="23" t="s">
        <v>18</v>
      </c>
      <c r="F93" s="24" t="s">
        <v>18</v>
      </c>
      <c r="G93" s="25" t="s">
        <v>18</v>
      </c>
      <c r="H93" s="26" t="s">
        <v>18</v>
      </c>
      <c r="I93" s="27" t="s">
        <v>18</v>
      </c>
    </row>
    <row r="94" spans="1:9">
      <c r="A94" s="118" t="s">
        <v>86</v>
      </c>
      <c r="B94" s="119"/>
      <c r="C94" s="7" t="s">
        <v>13</v>
      </c>
      <c r="D94" s="8">
        <f>SUM(D95:D99)</f>
        <v>163.41</v>
      </c>
      <c r="E94" s="9"/>
      <c r="F94" s="10"/>
      <c r="G94" s="28">
        <v>8</v>
      </c>
      <c r="H94" s="12">
        <f>I94-F94</f>
        <v>0</v>
      </c>
      <c r="I94" s="13">
        <f>F94*1.08</f>
        <v>0</v>
      </c>
    </row>
    <row r="95" spans="1:9">
      <c r="A95" s="30" t="s">
        <v>87</v>
      </c>
      <c r="B95" s="31" t="s">
        <v>88</v>
      </c>
      <c r="C95" s="32" t="s">
        <v>13</v>
      </c>
      <c r="D95" s="33">
        <v>43.62</v>
      </c>
      <c r="E95" s="34" t="s">
        <v>18</v>
      </c>
      <c r="F95" s="35" t="s">
        <v>18</v>
      </c>
      <c r="G95" s="36" t="s">
        <v>18</v>
      </c>
      <c r="H95" s="26" t="s">
        <v>18</v>
      </c>
      <c r="I95" s="37" t="s">
        <v>18</v>
      </c>
    </row>
    <row r="96" spans="1:9">
      <c r="A96" s="30" t="s">
        <v>29</v>
      </c>
      <c r="B96" s="31" t="s">
        <v>30</v>
      </c>
      <c r="C96" s="32" t="s">
        <v>13</v>
      </c>
      <c r="D96" s="33">
        <v>15.36</v>
      </c>
      <c r="E96" s="34" t="s">
        <v>18</v>
      </c>
      <c r="F96" s="35" t="s">
        <v>18</v>
      </c>
      <c r="G96" s="36" t="s">
        <v>18</v>
      </c>
      <c r="H96" s="26" t="s">
        <v>18</v>
      </c>
      <c r="I96" s="37" t="s">
        <v>18</v>
      </c>
    </row>
    <row r="97" spans="1:9">
      <c r="A97" s="30" t="s">
        <v>31</v>
      </c>
      <c r="B97" s="31" t="s">
        <v>32</v>
      </c>
      <c r="C97" s="32" t="s">
        <v>13</v>
      </c>
      <c r="D97" s="33">
        <v>8.25</v>
      </c>
      <c r="E97" s="34" t="s">
        <v>18</v>
      </c>
      <c r="F97" s="35" t="s">
        <v>18</v>
      </c>
      <c r="G97" s="36" t="s">
        <v>18</v>
      </c>
      <c r="H97" s="26" t="s">
        <v>18</v>
      </c>
      <c r="I97" s="37" t="s">
        <v>18</v>
      </c>
    </row>
    <row r="98" spans="1:9">
      <c r="A98" s="30" t="s">
        <v>35</v>
      </c>
      <c r="B98" s="31" t="s">
        <v>36</v>
      </c>
      <c r="C98" s="32" t="s">
        <v>13</v>
      </c>
      <c r="D98" s="33">
        <v>73.53</v>
      </c>
      <c r="E98" s="34" t="s">
        <v>18</v>
      </c>
      <c r="F98" s="35" t="s">
        <v>18</v>
      </c>
      <c r="G98" s="36" t="s">
        <v>18</v>
      </c>
      <c r="H98" s="26" t="s">
        <v>18</v>
      </c>
      <c r="I98" s="37" t="s">
        <v>18</v>
      </c>
    </row>
    <row r="99" spans="1:9">
      <c r="A99" s="30" t="s">
        <v>33</v>
      </c>
      <c r="B99" s="31" t="s">
        <v>34</v>
      </c>
      <c r="C99" s="32" t="s">
        <v>13</v>
      </c>
      <c r="D99" s="33">
        <v>22.65</v>
      </c>
      <c r="E99" s="34" t="s">
        <v>18</v>
      </c>
      <c r="F99" s="35" t="s">
        <v>18</v>
      </c>
      <c r="G99" s="36" t="s">
        <v>18</v>
      </c>
      <c r="H99" s="26" t="s">
        <v>18</v>
      </c>
      <c r="I99" s="37" t="s">
        <v>18</v>
      </c>
    </row>
    <row r="100" spans="1:9">
      <c r="A100" s="120" t="s">
        <v>89</v>
      </c>
      <c r="B100" s="122" t="s">
        <v>90</v>
      </c>
      <c r="C100" s="38" t="s">
        <v>12</v>
      </c>
      <c r="D100" s="39">
        <f>SUM(D102,D104,D106,D108,D110,D112,D114,D116,D118,D120,D122)</f>
        <v>37864</v>
      </c>
      <c r="E100" s="9"/>
      <c r="F100" s="40"/>
      <c r="G100" s="28">
        <v>8</v>
      </c>
      <c r="H100" s="12">
        <f>I100-F100</f>
        <v>0</v>
      </c>
      <c r="I100" s="41">
        <f>F100*1.08</f>
        <v>0</v>
      </c>
    </row>
    <row r="101" spans="1:9">
      <c r="A101" s="121"/>
      <c r="B101" s="123"/>
      <c r="C101" s="38" t="s">
        <v>13</v>
      </c>
      <c r="D101" s="39">
        <f>SUM(D103,D105,D107,D109,D111,D113,D115,D117,D119,D121,D123)</f>
        <v>60</v>
      </c>
      <c r="E101" s="42"/>
      <c r="F101" s="40"/>
      <c r="G101" s="28">
        <v>8</v>
      </c>
      <c r="H101" s="12">
        <f>I101-F101</f>
        <v>0</v>
      </c>
      <c r="I101" s="41">
        <f>F101*1.08</f>
        <v>0</v>
      </c>
    </row>
    <row r="102" spans="1:9">
      <c r="A102" s="19" t="s">
        <v>91</v>
      </c>
      <c r="B102" s="20" t="s">
        <v>92</v>
      </c>
      <c r="C102" s="21" t="s">
        <v>12</v>
      </c>
      <c r="D102" s="22">
        <v>765.95</v>
      </c>
      <c r="E102" s="23" t="s">
        <v>18</v>
      </c>
      <c r="F102" s="24" t="s">
        <v>18</v>
      </c>
      <c r="G102" s="25" t="s">
        <v>18</v>
      </c>
      <c r="H102" s="26" t="s">
        <v>18</v>
      </c>
      <c r="I102" s="27" t="s">
        <v>18</v>
      </c>
    </row>
    <row r="103" spans="1:9">
      <c r="A103" s="19"/>
      <c r="B103" s="20"/>
      <c r="C103" s="21" t="s">
        <v>13</v>
      </c>
      <c r="D103" s="22">
        <v>0</v>
      </c>
      <c r="E103" s="23" t="s">
        <v>18</v>
      </c>
      <c r="F103" s="24" t="s">
        <v>18</v>
      </c>
      <c r="G103" s="25" t="s">
        <v>18</v>
      </c>
      <c r="H103" s="26" t="s">
        <v>18</v>
      </c>
      <c r="I103" s="27" t="s">
        <v>18</v>
      </c>
    </row>
    <row r="104" spans="1:9">
      <c r="A104" s="19" t="s">
        <v>93</v>
      </c>
      <c r="B104" s="20" t="s">
        <v>94</v>
      </c>
      <c r="C104" s="21" t="s">
        <v>12</v>
      </c>
      <c r="D104" s="22">
        <v>1929.64</v>
      </c>
      <c r="E104" s="23" t="s">
        <v>18</v>
      </c>
      <c r="F104" s="24" t="s">
        <v>18</v>
      </c>
      <c r="G104" s="25" t="s">
        <v>18</v>
      </c>
      <c r="H104" s="26" t="s">
        <v>18</v>
      </c>
      <c r="I104" s="27" t="s">
        <v>18</v>
      </c>
    </row>
    <row r="105" spans="1:9">
      <c r="A105" s="19"/>
      <c r="B105" s="20"/>
      <c r="C105" s="21" t="s">
        <v>13</v>
      </c>
      <c r="D105" s="22">
        <v>0</v>
      </c>
      <c r="E105" s="23" t="s">
        <v>18</v>
      </c>
      <c r="F105" s="24" t="s">
        <v>18</v>
      </c>
      <c r="G105" s="25" t="s">
        <v>18</v>
      </c>
      <c r="H105" s="26" t="s">
        <v>18</v>
      </c>
      <c r="I105" s="27" t="s">
        <v>18</v>
      </c>
    </row>
    <row r="106" spans="1:9">
      <c r="A106" s="19" t="s">
        <v>95</v>
      </c>
      <c r="B106" s="20" t="s">
        <v>96</v>
      </c>
      <c r="C106" s="21" t="s">
        <v>12</v>
      </c>
      <c r="D106" s="22">
        <v>2238.2199999999998</v>
      </c>
      <c r="E106" s="23" t="s">
        <v>18</v>
      </c>
      <c r="F106" s="24" t="s">
        <v>18</v>
      </c>
      <c r="G106" s="25" t="s">
        <v>18</v>
      </c>
      <c r="H106" s="26" t="s">
        <v>18</v>
      </c>
      <c r="I106" s="27" t="s">
        <v>18</v>
      </c>
    </row>
    <row r="107" spans="1:9">
      <c r="A107" s="19"/>
      <c r="B107" s="20"/>
      <c r="C107" s="21" t="s">
        <v>13</v>
      </c>
      <c r="D107" s="22">
        <v>0</v>
      </c>
      <c r="E107" s="23" t="s">
        <v>18</v>
      </c>
      <c r="F107" s="24" t="s">
        <v>18</v>
      </c>
      <c r="G107" s="25" t="s">
        <v>18</v>
      </c>
      <c r="H107" s="26" t="s">
        <v>18</v>
      </c>
      <c r="I107" s="27" t="s">
        <v>18</v>
      </c>
    </row>
    <row r="108" spans="1:9">
      <c r="A108" s="19" t="s">
        <v>97</v>
      </c>
      <c r="B108" s="20" t="s">
        <v>98</v>
      </c>
      <c r="C108" s="21" t="s">
        <v>12</v>
      </c>
      <c r="D108" s="22">
        <v>861.8</v>
      </c>
      <c r="E108" s="23" t="s">
        <v>18</v>
      </c>
      <c r="F108" s="24" t="s">
        <v>18</v>
      </c>
      <c r="G108" s="25" t="s">
        <v>18</v>
      </c>
      <c r="H108" s="26" t="s">
        <v>18</v>
      </c>
      <c r="I108" s="27" t="s">
        <v>18</v>
      </c>
    </row>
    <row r="109" spans="1:9">
      <c r="A109" s="19"/>
      <c r="B109" s="20"/>
      <c r="C109" s="21" t="s">
        <v>13</v>
      </c>
      <c r="D109" s="22">
        <v>0</v>
      </c>
      <c r="E109" s="23" t="s">
        <v>18</v>
      </c>
      <c r="F109" s="24" t="s">
        <v>18</v>
      </c>
      <c r="G109" s="25" t="s">
        <v>18</v>
      </c>
      <c r="H109" s="26" t="s">
        <v>18</v>
      </c>
      <c r="I109" s="27" t="s">
        <v>18</v>
      </c>
    </row>
    <row r="110" spans="1:9">
      <c r="A110" s="19" t="s">
        <v>99</v>
      </c>
      <c r="B110" s="20" t="s">
        <v>100</v>
      </c>
      <c r="C110" s="21" t="s">
        <v>12</v>
      </c>
      <c r="D110" s="22">
        <v>542.62</v>
      </c>
      <c r="E110" s="23" t="s">
        <v>18</v>
      </c>
      <c r="F110" s="24" t="s">
        <v>18</v>
      </c>
      <c r="G110" s="25" t="s">
        <v>18</v>
      </c>
      <c r="H110" s="26" t="s">
        <v>18</v>
      </c>
      <c r="I110" s="27" t="s">
        <v>18</v>
      </c>
    </row>
    <row r="111" spans="1:9">
      <c r="A111" s="19"/>
      <c r="B111" s="20"/>
      <c r="C111" s="21" t="s">
        <v>13</v>
      </c>
      <c r="D111" s="22">
        <v>0</v>
      </c>
      <c r="E111" s="23" t="s">
        <v>18</v>
      </c>
      <c r="F111" s="24" t="s">
        <v>18</v>
      </c>
      <c r="G111" s="25" t="s">
        <v>18</v>
      </c>
      <c r="H111" s="26" t="s">
        <v>18</v>
      </c>
      <c r="I111" s="27" t="s">
        <v>18</v>
      </c>
    </row>
    <row r="112" spans="1:9">
      <c r="A112" s="19" t="s">
        <v>101</v>
      </c>
      <c r="B112" s="20" t="s">
        <v>102</v>
      </c>
      <c r="C112" s="21" t="s">
        <v>12</v>
      </c>
      <c r="D112" s="22">
        <v>139.80000000000001</v>
      </c>
      <c r="E112" s="23" t="s">
        <v>18</v>
      </c>
      <c r="F112" s="24" t="s">
        <v>18</v>
      </c>
      <c r="G112" s="25" t="s">
        <v>18</v>
      </c>
      <c r="H112" s="26" t="s">
        <v>18</v>
      </c>
      <c r="I112" s="27" t="s">
        <v>18</v>
      </c>
    </row>
    <row r="113" spans="1:9">
      <c r="A113" s="19"/>
      <c r="B113" s="20"/>
      <c r="C113" s="21" t="s">
        <v>13</v>
      </c>
      <c r="D113" s="22">
        <v>60</v>
      </c>
      <c r="E113" s="23" t="s">
        <v>18</v>
      </c>
      <c r="F113" s="24" t="s">
        <v>18</v>
      </c>
      <c r="G113" s="25" t="s">
        <v>18</v>
      </c>
      <c r="H113" s="26" t="s">
        <v>18</v>
      </c>
      <c r="I113" s="27" t="s">
        <v>18</v>
      </c>
    </row>
    <row r="114" spans="1:9">
      <c r="A114" s="19" t="s">
        <v>103</v>
      </c>
      <c r="B114" s="20" t="s">
        <v>104</v>
      </c>
      <c r="C114" s="21" t="s">
        <v>12</v>
      </c>
      <c r="D114" s="22">
        <v>537.63</v>
      </c>
      <c r="E114" s="23" t="s">
        <v>18</v>
      </c>
      <c r="F114" s="24" t="s">
        <v>18</v>
      </c>
      <c r="G114" s="25" t="s">
        <v>18</v>
      </c>
      <c r="H114" s="26" t="s">
        <v>18</v>
      </c>
      <c r="I114" s="27" t="s">
        <v>18</v>
      </c>
    </row>
    <row r="115" spans="1:9">
      <c r="A115" s="19"/>
      <c r="B115" s="20"/>
      <c r="C115" s="21" t="s">
        <v>13</v>
      </c>
      <c r="D115" s="22">
        <v>0</v>
      </c>
      <c r="E115" s="23" t="s">
        <v>18</v>
      </c>
      <c r="F115" s="24" t="s">
        <v>18</v>
      </c>
      <c r="G115" s="25" t="s">
        <v>18</v>
      </c>
      <c r="H115" s="26" t="s">
        <v>18</v>
      </c>
      <c r="I115" s="27" t="s">
        <v>18</v>
      </c>
    </row>
    <row r="116" spans="1:9">
      <c r="A116" s="19" t="s">
        <v>105</v>
      </c>
      <c r="B116" s="20" t="s">
        <v>106</v>
      </c>
      <c r="C116" s="21" t="s">
        <v>12</v>
      </c>
      <c r="D116" s="22">
        <v>1880.69</v>
      </c>
      <c r="E116" s="23" t="s">
        <v>18</v>
      </c>
      <c r="F116" s="24" t="s">
        <v>18</v>
      </c>
      <c r="G116" s="25" t="s">
        <v>18</v>
      </c>
      <c r="H116" s="26" t="s">
        <v>18</v>
      </c>
      <c r="I116" s="27" t="s">
        <v>18</v>
      </c>
    </row>
    <row r="117" spans="1:9">
      <c r="A117" s="19"/>
      <c r="B117" s="20"/>
      <c r="C117" s="21" t="s">
        <v>13</v>
      </c>
      <c r="D117" s="22">
        <v>0</v>
      </c>
      <c r="E117" s="23" t="s">
        <v>18</v>
      </c>
      <c r="F117" s="24" t="s">
        <v>18</v>
      </c>
      <c r="G117" s="25" t="s">
        <v>18</v>
      </c>
      <c r="H117" s="26" t="s">
        <v>18</v>
      </c>
      <c r="I117" s="27" t="s">
        <v>18</v>
      </c>
    </row>
    <row r="118" spans="1:9">
      <c r="A118" s="19" t="s">
        <v>107</v>
      </c>
      <c r="B118" s="20" t="s">
        <v>108</v>
      </c>
      <c r="C118" s="21" t="s">
        <v>12</v>
      </c>
      <c r="D118" s="22">
        <v>1211.95</v>
      </c>
      <c r="E118" s="23" t="s">
        <v>18</v>
      </c>
      <c r="F118" s="24" t="s">
        <v>18</v>
      </c>
      <c r="G118" s="25" t="s">
        <v>18</v>
      </c>
      <c r="H118" s="26" t="s">
        <v>18</v>
      </c>
      <c r="I118" s="27" t="s">
        <v>18</v>
      </c>
    </row>
    <row r="119" spans="1:9">
      <c r="A119" s="19"/>
      <c r="B119" s="20"/>
      <c r="C119" s="21" t="s">
        <v>13</v>
      </c>
      <c r="D119" s="22">
        <v>0</v>
      </c>
      <c r="E119" s="23" t="s">
        <v>18</v>
      </c>
      <c r="F119" s="24" t="s">
        <v>18</v>
      </c>
      <c r="G119" s="25" t="s">
        <v>18</v>
      </c>
      <c r="H119" s="26" t="s">
        <v>18</v>
      </c>
      <c r="I119" s="27" t="s">
        <v>18</v>
      </c>
    </row>
    <row r="120" spans="1:9">
      <c r="A120" s="19" t="s">
        <v>109</v>
      </c>
      <c r="B120" s="20" t="s">
        <v>110</v>
      </c>
      <c r="C120" s="21" t="s">
        <v>12</v>
      </c>
      <c r="D120" s="22">
        <v>19165.66</v>
      </c>
      <c r="E120" s="23" t="s">
        <v>18</v>
      </c>
      <c r="F120" s="24" t="s">
        <v>18</v>
      </c>
      <c r="G120" s="25" t="s">
        <v>18</v>
      </c>
      <c r="H120" s="26" t="s">
        <v>18</v>
      </c>
      <c r="I120" s="27" t="s">
        <v>18</v>
      </c>
    </row>
    <row r="121" spans="1:9">
      <c r="A121" s="19"/>
      <c r="B121" s="20"/>
      <c r="C121" s="21" t="s">
        <v>13</v>
      </c>
      <c r="D121" s="22">
        <v>0</v>
      </c>
      <c r="E121" s="23" t="s">
        <v>18</v>
      </c>
      <c r="F121" s="24" t="s">
        <v>18</v>
      </c>
      <c r="G121" s="25" t="s">
        <v>18</v>
      </c>
      <c r="H121" s="26" t="s">
        <v>18</v>
      </c>
      <c r="I121" s="27" t="s">
        <v>18</v>
      </c>
    </row>
    <row r="122" spans="1:9">
      <c r="A122" s="19" t="s">
        <v>111</v>
      </c>
      <c r="B122" s="20" t="s">
        <v>112</v>
      </c>
      <c r="C122" s="21" t="s">
        <v>12</v>
      </c>
      <c r="D122" s="22">
        <v>8590.0400000000009</v>
      </c>
      <c r="E122" s="23" t="s">
        <v>18</v>
      </c>
      <c r="F122" s="24" t="s">
        <v>18</v>
      </c>
      <c r="G122" s="25" t="s">
        <v>18</v>
      </c>
      <c r="H122" s="26" t="s">
        <v>18</v>
      </c>
      <c r="I122" s="27" t="s">
        <v>18</v>
      </c>
    </row>
    <row r="123" spans="1:9">
      <c r="A123" s="19"/>
      <c r="B123" s="20"/>
      <c r="C123" s="21" t="s">
        <v>13</v>
      </c>
      <c r="D123" s="22">
        <v>0</v>
      </c>
      <c r="E123" s="23" t="s">
        <v>18</v>
      </c>
      <c r="F123" s="24" t="s">
        <v>18</v>
      </c>
      <c r="G123" s="25" t="s">
        <v>18</v>
      </c>
      <c r="H123" s="26" t="s">
        <v>18</v>
      </c>
      <c r="I123" s="27" t="s">
        <v>18</v>
      </c>
    </row>
    <row r="124" spans="1:9">
      <c r="A124" s="43" t="s">
        <v>113</v>
      </c>
      <c r="B124" s="44" t="s">
        <v>114</v>
      </c>
      <c r="C124" s="38" t="s">
        <v>115</v>
      </c>
      <c r="D124" s="39">
        <v>21809</v>
      </c>
      <c r="E124" s="42"/>
      <c r="F124" s="40"/>
      <c r="G124" s="45">
        <v>8</v>
      </c>
      <c r="H124" s="12">
        <f t="shared" ref="H124:H131" si="0">I124-F124</f>
        <v>0</v>
      </c>
      <c r="I124" s="41">
        <f t="shared" ref="I124:I131" si="1">F124*1.08</f>
        <v>0</v>
      </c>
    </row>
    <row r="125" spans="1:9">
      <c r="A125" s="46" t="s">
        <v>116</v>
      </c>
      <c r="B125" s="46" t="s">
        <v>117</v>
      </c>
      <c r="C125" s="38" t="s">
        <v>115</v>
      </c>
      <c r="D125" s="39">
        <v>300</v>
      </c>
      <c r="E125" s="42"/>
      <c r="F125" s="40"/>
      <c r="G125" s="45">
        <v>8</v>
      </c>
      <c r="H125" s="12">
        <f t="shared" si="0"/>
        <v>0</v>
      </c>
      <c r="I125" s="41">
        <f t="shared" si="1"/>
        <v>0</v>
      </c>
    </row>
    <row r="126" spans="1:9">
      <c r="A126" s="46" t="s">
        <v>118</v>
      </c>
      <c r="B126" s="46" t="s">
        <v>119</v>
      </c>
      <c r="C126" s="38" t="s">
        <v>115</v>
      </c>
      <c r="D126" s="39">
        <v>300</v>
      </c>
      <c r="E126" s="42"/>
      <c r="F126" s="40"/>
      <c r="G126" s="45">
        <v>8</v>
      </c>
      <c r="H126" s="12">
        <f t="shared" si="0"/>
        <v>0</v>
      </c>
      <c r="I126" s="41">
        <f t="shared" si="1"/>
        <v>0</v>
      </c>
    </row>
    <row r="127" spans="1:9">
      <c r="A127" s="46" t="s">
        <v>120</v>
      </c>
      <c r="B127" s="46" t="s">
        <v>121</v>
      </c>
      <c r="C127" s="38" t="s">
        <v>115</v>
      </c>
      <c r="D127" s="39">
        <v>300</v>
      </c>
      <c r="E127" s="42"/>
      <c r="F127" s="40"/>
      <c r="G127" s="45">
        <v>8</v>
      </c>
      <c r="H127" s="12">
        <f t="shared" si="0"/>
        <v>0</v>
      </c>
      <c r="I127" s="41">
        <f t="shared" si="1"/>
        <v>0</v>
      </c>
    </row>
    <row r="128" spans="1:9">
      <c r="A128" s="43" t="s">
        <v>122</v>
      </c>
      <c r="B128" s="44" t="s">
        <v>123</v>
      </c>
      <c r="C128" s="38" t="s">
        <v>115</v>
      </c>
      <c r="D128" s="39">
        <v>340</v>
      </c>
      <c r="E128" s="42"/>
      <c r="F128" s="40"/>
      <c r="G128" s="45">
        <v>8</v>
      </c>
      <c r="H128" s="12">
        <f t="shared" si="0"/>
        <v>0</v>
      </c>
      <c r="I128" s="41">
        <f t="shared" si="1"/>
        <v>0</v>
      </c>
    </row>
    <row r="129" spans="1:9">
      <c r="A129" s="46" t="s">
        <v>124</v>
      </c>
      <c r="B129" s="46" t="s">
        <v>125</v>
      </c>
      <c r="C129" s="38" t="s">
        <v>115</v>
      </c>
      <c r="D129" s="39">
        <v>60</v>
      </c>
      <c r="E129" s="42"/>
      <c r="F129" s="40"/>
      <c r="G129" s="45">
        <v>8</v>
      </c>
      <c r="H129" s="12">
        <f t="shared" si="0"/>
        <v>0</v>
      </c>
      <c r="I129" s="41">
        <f t="shared" si="1"/>
        <v>0</v>
      </c>
    </row>
    <row r="130" spans="1:9">
      <c r="A130" s="105" t="s">
        <v>126</v>
      </c>
      <c r="B130" s="107" t="s">
        <v>127</v>
      </c>
      <c r="C130" s="38" t="s">
        <v>12</v>
      </c>
      <c r="D130" s="39">
        <f>SUM(D132,D134)</f>
        <v>13</v>
      </c>
      <c r="E130" s="42"/>
      <c r="F130" s="40"/>
      <c r="G130" s="45">
        <v>8</v>
      </c>
      <c r="H130" s="12">
        <f t="shared" si="0"/>
        <v>0</v>
      </c>
      <c r="I130" s="41">
        <f t="shared" si="1"/>
        <v>0</v>
      </c>
    </row>
    <row r="131" spans="1:9">
      <c r="A131" s="106"/>
      <c r="B131" s="108"/>
      <c r="C131" s="38" t="s">
        <v>13</v>
      </c>
      <c r="D131" s="39">
        <f>SUM(D133,D135)</f>
        <v>6</v>
      </c>
      <c r="E131" s="42"/>
      <c r="F131" s="40"/>
      <c r="G131" s="45">
        <v>8</v>
      </c>
      <c r="H131" s="12">
        <f t="shared" si="0"/>
        <v>0</v>
      </c>
      <c r="I131" s="41">
        <f t="shared" si="1"/>
        <v>0</v>
      </c>
    </row>
    <row r="132" spans="1:9">
      <c r="A132" s="19" t="s">
        <v>128</v>
      </c>
      <c r="B132" s="20" t="s">
        <v>129</v>
      </c>
      <c r="C132" s="21" t="s">
        <v>12</v>
      </c>
      <c r="D132" s="22">
        <v>8</v>
      </c>
      <c r="E132" s="23" t="s">
        <v>18</v>
      </c>
      <c r="F132" s="24" t="s">
        <v>18</v>
      </c>
      <c r="G132" s="25" t="s">
        <v>18</v>
      </c>
      <c r="H132" s="26" t="s">
        <v>18</v>
      </c>
      <c r="I132" s="27" t="s">
        <v>18</v>
      </c>
    </row>
    <row r="133" spans="1:9">
      <c r="A133" s="19"/>
      <c r="B133" s="20"/>
      <c r="C133" s="21" t="s">
        <v>13</v>
      </c>
      <c r="D133" s="22">
        <v>2</v>
      </c>
      <c r="E133" s="23" t="s">
        <v>18</v>
      </c>
      <c r="F133" s="24" t="s">
        <v>18</v>
      </c>
      <c r="G133" s="25" t="s">
        <v>18</v>
      </c>
      <c r="H133" s="26" t="s">
        <v>18</v>
      </c>
      <c r="I133" s="27" t="s">
        <v>18</v>
      </c>
    </row>
    <row r="134" spans="1:9">
      <c r="A134" s="19" t="s">
        <v>130</v>
      </c>
      <c r="B134" s="20" t="s">
        <v>131</v>
      </c>
      <c r="C134" s="21" t="s">
        <v>12</v>
      </c>
      <c r="D134" s="22">
        <v>5</v>
      </c>
      <c r="E134" s="23" t="s">
        <v>18</v>
      </c>
      <c r="F134" s="24" t="s">
        <v>18</v>
      </c>
      <c r="G134" s="25" t="s">
        <v>18</v>
      </c>
      <c r="H134" s="26" t="s">
        <v>18</v>
      </c>
      <c r="I134" s="27" t="s">
        <v>18</v>
      </c>
    </row>
    <row r="135" spans="1:9">
      <c r="A135" s="19"/>
      <c r="B135" s="20"/>
      <c r="C135" s="21" t="s">
        <v>13</v>
      </c>
      <c r="D135" s="22">
        <v>4</v>
      </c>
      <c r="E135" s="23" t="s">
        <v>18</v>
      </c>
      <c r="F135" s="24" t="s">
        <v>18</v>
      </c>
      <c r="G135" s="25" t="s">
        <v>18</v>
      </c>
      <c r="H135" s="26" t="s">
        <v>18</v>
      </c>
      <c r="I135" s="27" t="s">
        <v>18</v>
      </c>
    </row>
    <row r="136" spans="1:9">
      <c r="A136" s="109" t="s">
        <v>132</v>
      </c>
      <c r="B136" s="110"/>
      <c r="C136" s="38" t="s">
        <v>12</v>
      </c>
      <c r="D136" s="39">
        <f>SUM(D138,D140)</f>
        <v>756.14</v>
      </c>
      <c r="E136" s="42"/>
      <c r="F136" s="40"/>
      <c r="G136" s="28">
        <v>23</v>
      </c>
      <c r="H136" s="12">
        <f>I136-F136</f>
        <v>0</v>
      </c>
      <c r="I136" s="41">
        <f>F136*1.23</f>
        <v>0</v>
      </c>
    </row>
    <row r="137" spans="1:9">
      <c r="A137" s="106"/>
      <c r="B137" s="108"/>
      <c r="C137" s="38" t="s">
        <v>13</v>
      </c>
      <c r="D137" s="39">
        <f>SUM(D139,D141)</f>
        <v>205.5</v>
      </c>
      <c r="E137" s="42"/>
      <c r="F137" s="40"/>
      <c r="G137" s="28">
        <v>23</v>
      </c>
      <c r="H137" s="12">
        <f>I137-F137</f>
        <v>0</v>
      </c>
      <c r="I137" s="41">
        <f>F137*1.23</f>
        <v>0</v>
      </c>
    </row>
    <row r="138" spans="1:9">
      <c r="A138" s="19" t="s">
        <v>133</v>
      </c>
      <c r="B138" s="20" t="s">
        <v>134</v>
      </c>
      <c r="C138" s="21" t="s">
        <v>12</v>
      </c>
      <c r="D138" s="22">
        <v>693.15</v>
      </c>
      <c r="E138" s="23" t="s">
        <v>18</v>
      </c>
      <c r="F138" s="24" t="s">
        <v>18</v>
      </c>
      <c r="G138" s="25" t="s">
        <v>18</v>
      </c>
      <c r="H138" s="26" t="s">
        <v>18</v>
      </c>
      <c r="I138" s="27" t="s">
        <v>18</v>
      </c>
    </row>
    <row r="139" spans="1:9">
      <c r="A139" s="19"/>
      <c r="B139" s="20"/>
      <c r="C139" s="21" t="s">
        <v>13</v>
      </c>
      <c r="D139" s="22">
        <f>132+15.5</f>
        <v>147.5</v>
      </c>
      <c r="E139" s="23" t="s">
        <v>18</v>
      </c>
      <c r="F139" s="24" t="s">
        <v>18</v>
      </c>
      <c r="G139" s="25" t="s">
        <v>18</v>
      </c>
      <c r="H139" s="26" t="s">
        <v>18</v>
      </c>
      <c r="I139" s="27" t="s">
        <v>18</v>
      </c>
    </row>
    <row r="140" spans="1:9">
      <c r="A140" s="19" t="s">
        <v>135</v>
      </c>
      <c r="B140" s="20" t="s">
        <v>136</v>
      </c>
      <c r="C140" s="21" t="s">
        <v>12</v>
      </c>
      <c r="D140" s="22">
        <v>62.99</v>
      </c>
      <c r="E140" s="23" t="s">
        <v>18</v>
      </c>
      <c r="F140" s="24" t="s">
        <v>18</v>
      </c>
      <c r="G140" s="25" t="s">
        <v>18</v>
      </c>
      <c r="H140" s="26" t="s">
        <v>18</v>
      </c>
      <c r="I140" s="27" t="s">
        <v>18</v>
      </c>
    </row>
    <row r="141" spans="1:9">
      <c r="A141" s="47"/>
      <c r="B141" s="48"/>
      <c r="C141" s="49" t="s">
        <v>13</v>
      </c>
      <c r="D141" s="50">
        <f>50+8</f>
        <v>58</v>
      </c>
      <c r="E141" s="51" t="s">
        <v>18</v>
      </c>
      <c r="F141" s="52" t="s">
        <v>18</v>
      </c>
      <c r="G141" s="53" t="s">
        <v>18</v>
      </c>
      <c r="H141" s="26" t="s">
        <v>18</v>
      </c>
      <c r="I141" s="27" t="s">
        <v>18</v>
      </c>
    </row>
    <row r="142" spans="1:9">
      <c r="A142" s="111" t="s">
        <v>137</v>
      </c>
      <c r="B142" s="112"/>
      <c r="C142" s="54" t="s">
        <v>12</v>
      </c>
      <c r="D142" s="55">
        <f>SUM(D144,D146,D148)</f>
        <v>200</v>
      </c>
      <c r="E142" s="56"/>
      <c r="F142" s="57"/>
      <c r="G142" s="58">
        <v>8</v>
      </c>
      <c r="H142" s="12">
        <f>I142-F142</f>
        <v>0</v>
      </c>
      <c r="I142" s="41">
        <f>F142*1.08</f>
        <v>0</v>
      </c>
    </row>
    <row r="143" spans="1:9">
      <c r="A143" s="106"/>
      <c r="B143" s="108"/>
      <c r="C143" s="38" t="s">
        <v>13</v>
      </c>
      <c r="D143" s="8">
        <f>SUM(D145,D147,D149)</f>
        <v>29</v>
      </c>
      <c r="E143" s="42"/>
      <c r="F143" s="57"/>
      <c r="G143" s="45">
        <v>8</v>
      </c>
      <c r="H143" s="12">
        <f>I143-F143</f>
        <v>0</v>
      </c>
      <c r="I143" s="41">
        <f>F143*1.08</f>
        <v>0</v>
      </c>
    </row>
    <row r="144" spans="1:9">
      <c r="A144" s="19" t="s">
        <v>138</v>
      </c>
      <c r="B144" s="20" t="s">
        <v>139</v>
      </c>
      <c r="C144" s="21" t="s">
        <v>12</v>
      </c>
      <c r="D144" s="22">
        <v>6</v>
      </c>
      <c r="E144" s="23" t="s">
        <v>18</v>
      </c>
      <c r="F144" s="24" t="s">
        <v>18</v>
      </c>
      <c r="G144" s="25" t="s">
        <v>18</v>
      </c>
      <c r="H144" s="26" t="s">
        <v>18</v>
      </c>
      <c r="I144" s="27" t="s">
        <v>18</v>
      </c>
    </row>
    <row r="145" spans="1:9">
      <c r="A145" s="19"/>
      <c r="B145" s="20"/>
      <c r="C145" s="21" t="s">
        <v>13</v>
      </c>
      <c r="D145" s="22">
        <v>0</v>
      </c>
      <c r="E145" s="23" t="s">
        <v>18</v>
      </c>
      <c r="F145" s="24" t="s">
        <v>18</v>
      </c>
      <c r="G145" s="25" t="s">
        <v>18</v>
      </c>
      <c r="H145" s="26" t="s">
        <v>18</v>
      </c>
      <c r="I145" s="27" t="s">
        <v>18</v>
      </c>
    </row>
    <row r="146" spans="1:9">
      <c r="A146" s="19" t="s">
        <v>140</v>
      </c>
      <c r="B146" s="20" t="s">
        <v>141</v>
      </c>
      <c r="C146" s="21" t="s">
        <v>12</v>
      </c>
      <c r="D146" s="22">
        <v>108</v>
      </c>
      <c r="E146" s="23" t="s">
        <v>18</v>
      </c>
      <c r="F146" s="24" t="s">
        <v>18</v>
      </c>
      <c r="G146" s="25" t="s">
        <v>18</v>
      </c>
      <c r="H146" s="26" t="s">
        <v>18</v>
      </c>
      <c r="I146" s="27" t="s">
        <v>18</v>
      </c>
    </row>
    <row r="147" spans="1:9">
      <c r="A147" s="19"/>
      <c r="B147" s="20"/>
      <c r="C147" s="21" t="s">
        <v>13</v>
      </c>
      <c r="D147" s="22">
        <v>0</v>
      </c>
      <c r="E147" s="23" t="s">
        <v>18</v>
      </c>
      <c r="F147" s="24" t="s">
        <v>18</v>
      </c>
      <c r="G147" s="25" t="s">
        <v>18</v>
      </c>
      <c r="H147" s="26" t="s">
        <v>18</v>
      </c>
      <c r="I147" s="27" t="s">
        <v>18</v>
      </c>
    </row>
    <row r="148" spans="1:9">
      <c r="A148" s="19" t="s">
        <v>142</v>
      </c>
      <c r="B148" s="20" t="s">
        <v>143</v>
      </c>
      <c r="C148" s="21" t="s">
        <v>12</v>
      </c>
      <c r="D148" s="22">
        <v>86</v>
      </c>
      <c r="E148" s="23" t="s">
        <v>18</v>
      </c>
      <c r="F148" s="24" t="s">
        <v>18</v>
      </c>
      <c r="G148" s="25" t="s">
        <v>18</v>
      </c>
      <c r="H148" s="26" t="s">
        <v>18</v>
      </c>
      <c r="I148" s="27" t="s">
        <v>18</v>
      </c>
    </row>
    <row r="149" spans="1:9">
      <c r="A149" s="19"/>
      <c r="B149" s="20"/>
      <c r="C149" s="21" t="s">
        <v>13</v>
      </c>
      <c r="D149" s="22">
        <v>29</v>
      </c>
      <c r="E149" s="23" t="s">
        <v>18</v>
      </c>
      <c r="F149" s="59" t="s">
        <v>18</v>
      </c>
      <c r="G149" s="25" t="s">
        <v>18</v>
      </c>
      <c r="H149" s="26" t="s">
        <v>18</v>
      </c>
      <c r="I149" s="27" t="s">
        <v>18</v>
      </c>
    </row>
    <row r="150" spans="1:9">
      <c r="A150" s="113" t="s">
        <v>144</v>
      </c>
      <c r="B150" s="113"/>
      <c r="C150" s="113"/>
      <c r="D150" s="113"/>
      <c r="E150" s="60"/>
      <c r="F150" s="61">
        <f>SUM(F20:F21,F86:F87,F94,F100:F101,F124:F131,F136:F137,F142:F143)</f>
        <v>0</v>
      </c>
      <c r="G150" s="61"/>
      <c r="H150" s="61">
        <f>SUM(H20:H21,H86:H87,H94,H100:H101,H124:H131,H136:H137,H142:H143)</f>
        <v>0</v>
      </c>
      <c r="I150" s="61">
        <f>SUM(I20:I21,I86:I87,I94,I100:I101,I124:I131,I136:I137,I142:I143)</f>
        <v>0</v>
      </c>
    </row>
    <row r="151" spans="1:9">
      <c r="A151" s="62"/>
      <c r="B151" s="62"/>
      <c r="C151" s="62"/>
      <c r="D151" s="63"/>
      <c r="E151" s="60"/>
      <c r="F151" s="64"/>
      <c r="G151" s="65"/>
      <c r="H151" s="65"/>
      <c r="I151" s="66"/>
    </row>
    <row r="152" spans="1:9">
      <c r="A152" s="96" t="s">
        <v>155</v>
      </c>
      <c r="B152" s="97"/>
      <c r="C152" s="97"/>
      <c r="D152" s="97"/>
      <c r="E152" s="97"/>
      <c r="F152" s="97"/>
      <c r="G152" s="98"/>
      <c r="H152" s="99"/>
      <c r="I152" s="100"/>
    </row>
    <row r="153" spans="1:9">
      <c r="A153" s="96" t="s">
        <v>156</v>
      </c>
      <c r="B153" s="97"/>
      <c r="C153" s="97"/>
      <c r="D153" s="97"/>
      <c r="E153" s="97"/>
      <c r="F153" s="97"/>
      <c r="G153" s="98"/>
      <c r="H153" s="99"/>
      <c r="I153" s="100"/>
    </row>
    <row r="154" spans="1:9">
      <c r="A154" s="96" t="s">
        <v>157</v>
      </c>
      <c r="B154" s="97"/>
      <c r="C154" s="97"/>
      <c r="D154" s="97"/>
      <c r="E154" s="97"/>
      <c r="F154" s="97"/>
      <c r="G154" s="98"/>
      <c r="H154" s="99"/>
      <c r="I154" s="100"/>
    </row>
    <row r="155" spans="1:9">
      <c r="A155" s="78"/>
      <c r="B155" s="78"/>
      <c r="C155" s="78"/>
      <c r="D155" s="78"/>
      <c r="E155" s="78"/>
      <c r="F155" s="78"/>
      <c r="G155" s="78"/>
      <c r="H155" s="79"/>
      <c r="I155" s="79"/>
    </row>
    <row r="156" spans="1:9">
      <c r="A156" s="77"/>
      <c r="B156" s="77"/>
      <c r="C156" s="77"/>
      <c r="D156" s="77"/>
      <c r="E156" s="77"/>
      <c r="F156" s="77"/>
      <c r="G156" s="77"/>
      <c r="H156" s="77"/>
      <c r="I156" s="77"/>
    </row>
    <row r="157" spans="1:9">
      <c r="E157" s="101" t="s">
        <v>145</v>
      </c>
      <c r="F157" s="101"/>
      <c r="G157" s="101"/>
      <c r="H157" s="101"/>
      <c r="I157" s="101"/>
    </row>
    <row r="158" spans="1:9">
      <c r="A158" s="83" t="s">
        <v>158</v>
      </c>
      <c r="B158" s="83"/>
      <c r="C158" s="83"/>
      <c r="D158" s="83"/>
      <c r="E158" s="84" t="s">
        <v>159</v>
      </c>
      <c r="F158" s="84"/>
      <c r="G158" s="84"/>
      <c r="H158" s="84"/>
      <c r="I158" s="84"/>
    </row>
  </sheetData>
  <mergeCells count="42">
    <mergeCell ref="A1:I1"/>
    <mergeCell ref="A17:B17"/>
    <mergeCell ref="C17:C18"/>
    <mergeCell ref="D17:D18"/>
    <mergeCell ref="H17:H18"/>
    <mergeCell ref="A18:B18"/>
    <mergeCell ref="A6:B6"/>
    <mergeCell ref="A8:I8"/>
    <mergeCell ref="A154:G154"/>
    <mergeCell ref="H154:I154"/>
    <mergeCell ref="A19:B19"/>
    <mergeCell ref="A20:B21"/>
    <mergeCell ref="A86:B87"/>
    <mergeCell ref="A94:B94"/>
    <mergeCell ref="A100:A101"/>
    <mergeCell ref="B100:B101"/>
    <mergeCell ref="A2:B2"/>
    <mergeCell ref="F2:I2"/>
    <mergeCell ref="A3:B3"/>
    <mergeCell ref="A4:B4"/>
    <mergeCell ref="A5:B5"/>
    <mergeCell ref="A9:B9"/>
    <mergeCell ref="A10:B10"/>
    <mergeCell ref="A11:B11"/>
    <mergeCell ref="A12:B12"/>
    <mergeCell ref="A14:I15"/>
    <mergeCell ref="A158:D158"/>
    <mergeCell ref="E158:I158"/>
    <mergeCell ref="E17:E18"/>
    <mergeCell ref="F17:F18"/>
    <mergeCell ref="G17:G18"/>
    <mergeCell ref="I17:I18"/>
    <mergeCell ref="A152:G152"/>
    <mergeCell ref="H152:I152"/>
    <mergeCell ref="E157:I157"/>
    <mergeCell ref="A130:A131"/>
    <mergeCell ref="B130:B131"/>
    <mergeCell ref="A136:B137"/>
    <mergeCell ref="A142:B143"/>
    <mergeCell ref="A150:D150"/>
    <mergeCell ref="A153:G153"/>
    <mergeCell ref="H153:I153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N.Wichrowo Aleksandra Ferens</dc:creator>
  <cp:lastModifiedBy>N.Wichrowo Aleksandra Ferens</cp:lastModifiedBy>
  <dcterms:created xsi:type="dcterms:W3CDTF">2020-11-30T10:11:13Z</dcterms:created>
  <dcterms:modified xsi:type="dcterms:W3CDTF">2020-12-01T09:51:07Z</dcterms:modified>
</cp:coreProperties>
</file>