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leksandra\Desktop\DYSK 03 2023\JAROSŁAW GZ EE\DOKUMENTACJA 2023 ROK\"/>
    </mc:Choice>
  </mc:AlternateContent>
  <xr:revisionPtr revIDLastSave="0" documentId="13_ncr:1_{2E786965-A6F1-46E5-A542-673CADCD16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Arkusz1!$A$5:$K$9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G10" i="1" s="1"/>
  <c r="H10" i="1" s="1"/>
  <c r="E9" i="1"/>
  <c r="G9" i="1" s="1"/>
  <c r="H9" i="1" s="1"/>
  <c r="E8" i="1"/>
  <c r="G8" i="1" s="1"/>
  <c r="H8" i="1" s="1"/>
  <c r="E7" i="1"/>
  <c r="G7" i="1" s="1"/>
  <c r="H7" i="1" s="1"/>
  <c r="F18" i="1"/>
  <c r="F19" i="1"/>
  <c r="F38" i="1"/>
  <c r="H38" i="1" s="1"/>
  <c r="I38" i="1" s="1"/>
  <c r="F37" i="1"/>
  <c r="E12" i="1" l="1"/>
  <c r="F30" i="1" s="1"/>
  <c r="G11" i="1"/>
  <c r="G12" i="1"/>
  <c r="H30" i="1" s="1"/>
  <c r="H11" i="1"/>
  <c r="H12" i="1" s="1"/>
  <c r="I30" i="1" s="1"/>
  <c r="H18" i="1"/>
  <c r="I18" i="1" s="1"/>
  <c r="F20" i="1"/>
  <c r="F31" i="1" s="1"/>
  <c r="H19" i="1"/>
  <c r="I19" i="1" s="1"/>
  <c r="F39" i="1"/>
  <c r="H37" i="1"/>
  <c r="D38" i="1"/>
  <c r="D37" i="1"/>
  <c r="F33" i="1" l="1"/>
  <c r="F43" i="1" s="1"/>
  <c r="H20" i="1"/>
  <c r="I20" i="1" s="1"/>
  <c r="I31" i="1" s="1"/>
  <c r="I33" i="1" s="1"/>
  <c r="I37" i="1"/>
  <c r="I39" i="1" s="1"/>
  <c r="H39" i="1"/>
  <c r="F32" i="1"/>
  <c r="H25" i="1"/>
  <c r="I25" i="1" s="1"/>
  <c r="H31" i="1" l="1"/>
  <c r="H33" i="1" s="1"/>
  <c r="H43" i="1" s="1"/>
  <c r="I43" i="1"/>
  <c r="I32" i="1"/>
  <c r="H32" i="1" l="1"/>
</calcChain>
</file>

<file path=xl/sharedStrings.xml><?xml version="1.0" encoding="utf-8"?>
<sst xmlns="http://schemas.openxmlformats.org/spreadsheetml/2006/main" count="75" uniqueCount="60">
  <si>
    <t>Nazwa opłaty</t>
  </si>
  <si>
    <t>Stawka podatku VAT %</t>
  </si>
  <si>
    <t>Zamówienie podstawowe zł brutto</t>
  </si>
  <si>
    <t>Rozliczenie wg cen taryfowych/konkurencyjnych</t>
  </si>
  <si>
    <t>Podatek VAT zł</t>
  </si>
  <si>
    <t>Stawka jednostkowa  (dla J.M z kol.3) zł netto</t>
  </si>
  <si>
    <t>Wartość zamówienia podstawowego zł netto (kol. 3 x 4 x 5)</t>
  </si>
  <si>
    <t>Podatek VAT zł (kol. 5 x 23%)</t>
  </si>
  <si>
    <t>Zamówienie podstawowe zł brutto (kol. 5 +7)</t>
  </si>
  <si>
    <t xml:space="preserve">Ilość j.m.
</t>
  </si>
  <si>
    <t>Grupa taryfowa  oraz jednostka miary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</si>
  <si>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</si>
  <si>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</si>
  <si>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</si>
  <si>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2. Wyliczenie zakupu paliwa gazowego dla zamówienia podstawowego:</t>
  </si>
  <si>
    <t>Podatek VAT zł (kol. 1 x 23%)</t>
  </si>
  <si>
    <t>Zamówienie podstawowe zł brutto (kol. 1 +3)</t>
  </si>
  <si>
    <t xml:space="preserve">Wartość zamówienia podstawowego zł netto </t>
  </si>
  <si>
    <t xml:space="preserve">Podatek VAT zł </t>
  </si>
  <si>
    <t>Nazwa opłat</t>
  </si>
  <si>
    <t>Ilość kWh</t>
  </si>
  <si>
    <t>Cena jednostkowa dla zakupu paliwa gazowego zł</t>
  </si>
  <si>
    <t>Wartość zamówienia podstawowego zł netto</t>
  </si>
  <si>
    <t>Podsumowanie prawa opcji dla całego zamówienia:</t>
  </si>
  <si>
    <t>x</t>
  </si>
  <si>
    <t>1. zakup paliwa gazowego 10% od ilości (kWh) paliwa dla zamówienia podstawowego (tabela w pkt 2 powyżej):</t>
  </si>
  <si>
    <t>1. Wyliczenie opłaty handlowej dla zamówienia podstawowego:</t>
  </si>
  <si>
    <t>Podsumowanie wartości dla tabeli nr 2:</t>
  </si>
  <si>
    <t>3. Wyliczenie wartości usługi dystrybucji z uwzględnieniem wartości prawa opcji dla zakupu paliwa gazowego*:</t>
  </si>
  <si>
    <t>4. Podsumowanie wartości:</t>
  </si>
  <si>
    <t>Podsumowanie wartości dla tabeli nr 4:</t>
  </si>
  <si>
    <t>5 Wyliczenie prawa opcji (10% wartości zamówienia podstawowego wg ilości paliwa gazowego dla zakupu paliwa gazowego):</t>
  </si>
  <si>
    <t>Wyliczenie wartości dla tabeli nr 3:</t>
  </si>
  <si>
    <t>Wartość zamówienia  wyliczona przez Zamawiającego zł netto</t>
  </si>
  <si>
    <t>Zakup paliwa gazowego wraz z prawem opcji 10% oraz wartość usługi dystrybucji wyliczona przez Zamawiającego:</t>
  </si>
  <si>
    <t>Wartość zamówienia zł netto</t>
  </si>
  <si>
    <t>Zamówienie  zł brutto</t>
  </si>
  <si>
    <t>1. Opłata handlowa (przepisane sumy z tabeli nr 1 powyżej):</t>
  </si>
  <si>
    <t>2. Zakup paliwa gazowego (przepisane sumy z tabeli nr 2 powyżej):</t>
  </si>
  <si>
    <t>3. Usługa dystrybucji (przepisane kwoty z tabeli nr 3 powyżej):</t>
  </si>
  <si>
    <t>6. Podsumowanie wartości zamówienia podstawowego wraz z prawem opcji (przepisanie sumy z tabeli z pkt 4 i 5 powyżej):</t>
  </si>
  <si>
    <t>Kalkulator może być pomocniczo wykorzystany przez wykonawcę do wyliczenia wartości oferty, przy czym wyliczenia z kalkulatora nie stanowią podstawy do jakichkolwiek roszczeń wykonawcy w stosunku do zamawiającego i sam kalkulator nie stanowi załącznika do oferty.</t>
  </si>
  <si>
    <t>Wszystkie opłaty dystrybucyjne  wynikające z taryfy dystrybucyjnej PSG Sp. z o.o.</t>
  </si>
  <si>
    <t>*Zamawiający wyliczył wartość dystrybucji netto na podstawie taryfy PSG Sp. z o.o. oraz obowiązujących przepisów prawa. Wykonawca nie dokonuje zmiany wartości dystrybucji.</t>
  </si>
  <si>
    <t>Ilość paliwa gazowego (zwolniony z  podatku akcyzowego) kWh</t>
  </si>
  <si>
    <t>Stawka jednostkowa  (dla J.M z kol. 4) zł netto</t>
  </si>
  <si>
    <t>Podatek VAT zł (kol. 6 x 23%)</t>
  </si>
  <si>
    <t>Zamówienie podstawowe zł brutto (kol. 6 + 8)</t>
  </si>
  <si>
    <t>konkurencyjne</t>
  </si>
  <si>
    <t>Podsumowanie  wartości dla tabeli nr 1:</t>
  </si>
  <si>
    <t>„Kompleksowa dostawa gazu ziemnego wysokometanowego (grupa E) dla Jarosławskiej Grupy Zakupowej, na okres od 01.01.2024 r. do 31.12.2024 r.w podziale na cztery części zamówienia”</t>
  </si>
  <si>
    <t>Ilość paliwa gazowego (płatnik podatku akcyzowego) kWh</t>
  </si>
  <si>
    <t>2. zakup paliwa gazowego 10% od ilości (kWh) paliwa dla zamówienia podstawowego (tabela w pkt 2 powyżej):</t>
  </si>
  <si>
    <t>W-5.1.</t>
  </si>
  <si>
    <t xml:space="preserve">W - 4 </t>
  </si>
  <si>
    <t>W-3.6</t>
  </si>
  <si>
    <t xml:space="preserve">W-2.1 </t>
  </si>
  <si>
    <t xml:space="preserve">W-1.1 </t>
  </si>
  <si>
    <t>II część zamówienia - rozliczenie wg cen konkurencyjnych na rok 2024</t>
  </si>
  <si>
    <t>Załącznik nr 3.1B do SWZ - kalkulator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</si>
</sst>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8"/>
      <name val="Calibri"/>
      <family val="2"/>
      <scheme val="minor"/>
    </font>
    <font>
      <sz val="9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4" fontId="6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3" fontId="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5" fillId="2" borderId="1" xfId="0" applyFont="1" applyFill="1" applyBorder="1" applyAlignment="1" applyProtection="1">
      <alignment vertical="center"/>
      <protection locked="0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A4" sqref="A4:I4"/>
    </sheetView>
  </sheetViews>
  <sheetFormatPr defaultRowHeight="12" x14ac:dyDescent="0.3"/>
  <cols>
    <col min="1" max="1" width="33.33203125" style="21" customWidth="1"/>
    <col min="2" max="2" width="11.21875" style="1" customWidth="1"/>
    <col min="3" max="3" width="13.88671875" style="13" customWidth="1"/>
    <col min="4" max="4" width="9.5546875" style="13" customWidth="1"/>
    <col min="5" max="5" width="9.6640625" style="38" customWidth="1"/>
    <col min="6" max="6" width="12.88671875" style="38" customWidth="1"/>
    <col min="7" max="7" width="11.21875" style="39" customWidth="1"/>
    <col min="8" max="8" width="10.77734375" style="13" customWidth="1"/>
    <col min="9" max="9" width="17.21875" style="13" customWidth="1"/>
    <col min="10" max="10" width="9.44140625" style="13" customWidth="1"/>
    <col min="11" max="11" width="10.33203125" style="13" customWidth="1"/>
    <col min="12" max="16384" width="8.88671875" style="13"/>
  </cols>
  <sheetData>
    <row r="1" spans="1:11" ht="21.6" customHeight="1" x14ac:dyDescent="0.3">
      <c r="F1" s="79" t="s">
        <v>59</v>
      </c>
      <c r="G1" s="79"/>
      <c r="H1" s="79"/>
      <c r="I1" s="79"/>
      <c r="J1" s="46"/>
    </row>
    <row r="2" spans="1:11" ht="46.2" customHeight="1" x14ac:dyDescent="0.3">
      <c r="A2" s="78" t="s">
        <v>50</v>
      </c>
      <c r="B2" s="78"/>
      <c r="C2" s="78"/>
      <c r="D2" s="78"/>
      <c r="E2" s="78"/>
      <c r="F2" s="78"/>
      <c r="G2" s="78"/>
      <c r="H2" s="78"/>
      <c r="I2" s="78"/>
      <c r="J2" s="45"/>
    </row>
    <row r="3" spans="1:11" ht="24" customHeight="1" x14ac:dyDescent="0.3">
      <c r="A3" s="41" t="s">
        <v>58</v>
      </c>
      <c r="B3" s="41"/>
      <c r="C3" s="42"/>
    </row>
    <row r="4" spans="1:11" ht="13.8" customHeight="1" x14ac:dyDescent="0.3">
      <c r="A4" s="49" t="s">
        <v>26</v>
      </c>
      <c r="B4" s="49"/>
      <c r="C4" s="49"/>
      <c r="D4" s="49"/>
      <c r="E4" s="49"/>
      <c r="F4" s="49"/>
      <c r="G4" s="49"/>
      <c r="H4" s="49"/>
      <c r="I4" s="74"/>
      <c r="J4" s="12"/>
      <c r="K4" s="12"/>
    </row>
    <row r="5" spans="1:11" ht="72" x14ac:dyDescent="0.3">
      <c r="A5" s="2" t="s">
        <v>10</v>
      </c>
      <c r="B5" s="2" t="s">
        <v>9</v>
      </c>
      <c r="C5" s="2" t="s">
        <v>11</v>
      </c>
      <c r="D5" s="3" t="s">
        <v>45</v>
      </c>
      <c r="E5" s="4" t="s">
        <v>6</v>
      </c>
      <c r="F5" s="2" t="s">
        <v>1</v>
      </c>
      <c r="G5" s="2" t="s">
        <v>46</v>
      </c>
      <c r="H5" s="2" t="s">
        <v>47</v>
      </c>
    </row>
    <row r="6" spans="1:11" s="14" customFormat="1" ht="19.2" customHeight="1" x14ac:dyDescent="0.3">
      <c r="A6" s="5">
        <v>1</v>
      </c>
      <c r="B6" s="5">
        <v>2</v>
      </c>
      <c r="C6" s="5">
        <v>3</v>
      </c>
      <c r="D6" s="4">
        <v>4</v>
      </c>
      <c r="E6" s="5">
        <v>5</v>
      </c>
      <c r="F6" s="5">
        <v>6</v>
      </c>
      <c r="G6" s="5">
        <v>7</v>
      </c>
      <c r="H6" s="5">
        <v>8</v>
      </c>
    </row>
    <row r="7" spans="1:11" s="14" customFormat="1" x14ac:dyDescent="0.3">
      <c r="A7" s="6" t="s">
        <v>53</v>
      </c>
      <c r="B7" s="7">
        <v>1</v>
      </c>
      <c r="C7" s="7">
        <v>12</v>
      </c>
      <c r="D7" s="8"/>
      <c r="E7" s="9">
        <f>ROUND(B7*C7*D7,2)</f>
        <v>0</v>
      </c>
      <c r="F7" s="9">
        <v>23</v>
      </c>
      <c r="G7" s="9">
        <f t="shared" ref="G7" si="0">ROUND(E7*0.23,2)</f>
        <v>0</v>
      </c>
      <c r="H7" s="9">
        <f t="shared" ref="H7" si="1">E7+G7</f>
        <v>0</v>
      </c>
    </row>
    <row r="8" spans="1:11" x14ac:dyDescent="0.3">
      <c r="A8" s="6" t="s">
        <v>54</v>
      </c>
      <c r="B8" s="7">
        <v>2</v>
      </c>
      <c r="C8" s="7">
        <v>12</v>
      </c>
      <c r="D8" s="8"/>
      <c r="E8" s="9">
        <f t="shared" ref="E8:E11" si="2">ROUND(B8*C8*D8,2)</f>
        <v>0</v>
      </c>
      <c r="F8" s="9">
        <v>23</v>
      </c>
      <c r="G8" s="9">
        <f t="shared" ref="G8:G11" si="3">ROUND(E8*0.23,2)</f>
        <v>0</v>
      </c>
      <c r="H8" s="9">
        <f t="shared" ref="H8:H11" si="4">E8+G8</f>
        <v>0</v>
      </c>
    </row>
    <row r="9" spans="1:11" x14ac:dyDescent="0.3">
      <c r="A9" s="6" t="s">
        <v>55</v>
      </c>
      <c r="B9" s="10">
        <v>15</v>
      </c>
      <c r="C9" s="7">
        <v>12</v>
      </c>
      <c r="D9" s="8"/>
      <c r="E9" s="9">
        <f t="shared" si="2"/>
        <v>0</v>
      </c>
      <c r="F9" s="9">
        <v>23</v>
      </c>
      <c r="G9" s="9">
        <f t="shared" si="3"/>
        <v>0</v>
      </c>
      <c r="H9" s="9">
        <f t="shared" si="4"/>
        <v>0</v>
      </c>
    </row>
    <row r="10" spans="1:11" x14ac:dyDescent="0.3">
      <c r="A10" s="6" t="s">
        <v>56</v>
      </c>
      <c r="B10" s="10">
        <v>5</v>
      </c>
      <c r="C10" s="7">
        <v>12</v>
      </c>
      <c r="D10" s="8"/>
      <c r="E10" s="9">
        <f t="shared" si="2"/>
        <v>0</v>
      </c>
      <c r="F10" s="9">
        <v>23</v>
      </c>
      <c r="G10" s="9">
        <f t="shared" si="3"/>
        <v>0</v>
      </c>
      <c r="H10" s="9">
        <f t="shared" si="4"/>
        <v>0</v>
      </c>
    </row>
    <row r="11" spans="1:11" x14ac:dyDescent="0.3">
      <c r="A11" s="6" t="s">
        <v>57</v>
      </c>
      <c r="B11" s="10">
        <v>8</v>
      </c>
      <c r="C11" s="7">
        <v>12</v>
      </c>
      <c r="D11" s="8"/>
      <c r="E11" s="9">
        <f t="shared" si="2"/>
        <v>0</v>
      </c>
      <c r="F11" s="9">
        <v>23</v>
      </c>
      <c r="G11" s="9">
        <f t="shared" si="3"/>
        <v>0</v>
      </c>
      <c r="H11" s="9">
        <f t="shared" si="4"/>
        <v>0</v>
      </c>
    </row>
    <row r="12" spans="1:11" x14ac:dyDescent="0.3">
      <c r="A12" s="40" t="s">
        <v>49</v>
      </c>
      <c r="B12" s="40"/>
      <c r="C12" s="40"/>
      <c r="D12" s="11" t="s">
        <v>24</v>
      </c>
      <c r="E12" s="11">
        <f>SUM(E7:E11)</f>
        <v>0</v>
      </c>
      <c r="F12" s="11" t="s">
        <v>24</v>
      </c>
      <c r="G12" s="11">
        <f>SUM(G7:G11)</f>
        <v>0</v>
      </c>
      <c r="H12" s="11">
        <f>SUM(H7:H11)</f>
        <v>0</v>
      </c>
    </row>
    <row r="13" spans="1:11" x14ac:dyDescent="0.3">
      <c r="A13" s="1"/>
      <c r="C13" s="1"/>
      <c r="D13" s="1"/>
      <c r="E13" s="1"/>
      <c r="F13" s="16"/>
      <c r="G13" s="1"/>
      <c r="H13" s="1"/>
      <c r="I13" s="1"/>
    </row>
    <row r="14" spans="1:11" x14ac:dyDescent="0.3">
      <c r="A14" s="17"/>
      <c r="B14" s="17"/>
      <c r="C14" s="17"/>
      <c r="D14" s="17"/>
      <c r="E14" s="17"/>
      <c r="F14" s="18"/>
      <c r="G14" s="18"/>
      <c r="H14" s="18"/>
      <c r="I14" s="18"/>
    </row>
    <row r="15" spans="1:11" x14ac:dyDescent="0.3">
      <c r="A15" s="17" t="s">
        <v>14</v>
      </c>
      <c r="B15" s="19"/>
      <c r="C15" s="20"/>
      <c r="D15" s="20"/>
      <c r="E15" s="21"/>
      <c r="F15" s="12"/>
      <c r="G15" s="12"/>
      <c r="H15" s="12"/>
      <c r="I15" s="12"/>
      <c r="J15" s="15"/>
    </row>
    <row r="16" spans="1:11" ht="60" x14ac:dyDescent="0.3">
      <c r="A16" s="2" t="s">
        <v>12</v>
      </c>
      <c r="B16" s="2" t="s">
        <v>3</v>
      </c>
      <c r="C16" s="76" t="s">
        <v>9</v>
      </c>
      <c r="D16" s="77"/>
      <c r="E16" s="2" t="s">
        <v>5</v>
      </c>
      <c r="F16" s="4" t="s">
        <v>13</v>
      </c>
      <c r="G16" s="2" t="s">
        <v>1</v>
      </c>
      <c r="H16" s="2" t="s">
        <v>7</v>
      </c>
      <c r="I16" s="2" t="s">
        <v>8</v>
      </c>
    </row>
    <row r="17" spans="1:10" ht="10.199999999999999" customHeight="1" x14ac:dyDescent="0.3">
      <c r="A17" s="5">
        <v>1</v>
      </c>
      <c r="B17" s="5">
        <v>2</v>
      </c>
      <c r="C17" s="52">
        <v>3</v>
      </c>
      <c r="D17" s="53"/>
      <c r="E17" s="5">
        <v>4</v>
      </c>
      <c r="F17" s="5">
        <v>5</v>
      </c>
      <c r="G17" s="5">
        <v>6</v>
      </c>
      <c r="H17" s="5">
        <v>7</v>
      </c>
      <c r="I17" s="5">
        <v>8</v>
      </c>
    </row>
    <row r="18" spans="1:10" x14ac:dyDescent="0.3">
      <c r="A18" s="22" t="s">
        <v>44</v>
      </c>
      <c r="B18" s="23" t="s">
        <v>48</v>
      </c>
      <c r="C18" s="54">
        <v>717864</v>
      </c>
      <c r="D18" s="55"/>
      <c r="E18" s="8"/>
      <c r="F18" s="9">
        <f>ROUND(C18*E18,2)</f>
        <v>0</v>
      </c>
      <c r="G18" s="9">
        <v>23</v>
      </c>
      <c r="H18" s="9">
        <f>ROUND(F18*0.23,2)</f>
        <v>0</v>
      </c>
      <c r="I18" s="9">
        <f>F18+H18</f>
        <v>0</v>
      </c>
    </row>
    <row r="19" spans="1:10" x14ac:dyDescent="0.3">
      <c r="A19" s="22" t="s">
        <v>51</v>
      </c>
      <c r="B19" s="23" t="s">
        <v>48</v>
      </c>
      <c r="C19" s="54">
        <v>314424</v>
      </c>
      <c r="D19" s="55"/>
      <c r="E19" s="8"/>
      <c r="F19" s="9">
        <f>ROUND(C19*E19,2)</f>
        <v>0</v>
      </c>
      <c r="G19" s="9">
        <v>23</v>
      </c>
      <c r="H19" s="9">
        <f>ROUND(F19*0.23,2)</f>
        <v>0</v>
      </c>
      <c r="I19" s="9">
        <f>F19+H19</f>
        <v>0</v>
      </c>
    </row>
    <row r="20" spans="1:10" x14ac:dyDescent="0.3">
      <c r="A20" s="75" t="s">
        <v>27</v>
      </c>
      <c r="B20" s="75"/>
      <c r="C20" s="75"/>
      <c r="D20" s="75"/>
      <c r="E20" s="75"/>
      <c r="F20" s="11">
        <f>SUM(F18:F19)</f>
        <v>0</v>
      </c>
      <c r="G20" s="11" t="s">
        <v>24</v>
      </c>
      <c r="H20" s="11">
        <f>ROUND(F20*0.23,2)</f>
        <v>0</v>
      </c>
      <c r="I20" s="11">
        <f>F20+H20</f>
        <v>0</v>
      </c>
    </row>
    <row r="21" spans="1:10" x14ac:dyDescent="0.3">
      <c r="A21" s="15"/>
      <c r="B21" s="15"/>
      <c r="C21" s="15"/>
      <c r="D21" s="15"/>
      <c r="E21" s="15"/>
      <c r="F21" s="18"/>
      <c r="G21" s="18"/>
      <c r="H21" s="18"/>
      <c r="I21" s="18"/>
      <c r="J21" s="15"/>
    </row>
    <row r="22" spans="1:10" x14ac:dyDescent="0.3">
      <c r="A22" s="49" t="s">
        <v>28</v>
      </c>
      <c r="B22" s="49"/>
      <c r="C22" s="49"/>
      <c r="D22" s="49"/>
      <c r="E22" s="49"/>
      <c r="F22" s="49"/>
      <c r="G22" s="49"/>
      <c r="H22" s="49"/>
      <c r="I22" s="49"/>
    </row>
    <row r="23" spans="1:10" ht="60" x14ac:dyDescent="0.3">
      <c r="A23" s="47" t="s">
        <v>42</v>
      </c>
      <c r="B23" s="47"/>
      <c r="C23" s="47"/>
      <c r="D23" s="47"/>
      <c r="E23" s="47"/>
      <c r="F23" s="4" t="s">
        <v>33</v>
      </c>
      <c r="G23" s="2" t="s">
        <v>1</v>
      </c>
      <c r="H23" s="2" t="s">
        <v>15</v>
      </c>
      <c r="I23" s="2" t="s">
        <v>16</v>
      </c>
      <c r="J23" s="15"/>
    </row>
    <row r="24" spans="1:10" x14ac:dyDescent="0.3">
      <c r="A24" s="47"/>
      <c r="B24" s="47"/>
      <c r="C24" s="47"/>
      <c r="D24" s="47"/>
      <c r="E24" s="47"/>
      <c r="F24" s="5">
        <v>1</v>
      </c>
      <c r="G24" s="5">
        <v>2</v>
      </c>
      <c r="H24" s="5">
        <v>3</v>
      </c>
      <c r="I24" s="5">
        <v>4</v>
      </c>
    </row>
    <row r="25" spans="1:10" x14ac:dyDescent="0.3">
      <c r="A25" s="48" t="s">
        <v>32</v>
      </c>
      <c r="B25" s="49"/>
      <c r="C25" s="49"/>
      <c r="D25" s="49"/>
      <c r="E25" s="50"/>
      <c r="F25" s="11">
        <v>67459.66</v>
      </c>
      <c r="G25" s="11">
        <v>23</v>
      </c>
      <c r="H25" s="11">
        <f>ROUND(F25*0.23,2)</f>
        <v>15515.72</v>
      </c>
      <c r="I25" s="11">
        <f>F25+H25</f>
        <v>82975.38</v>
      </c>
    </row>
    <row r="26" spans="1:10" x14ac:dyDescent="0.3">
      <c r="A26" s="51" t="s">
        <v>43</v>
      </c>
      <c r="B26" s="51"/>
      <c r="C26" s="51"/>
      <c r="D26" s="51"/>
      <c r="E26" s="51"/>
      <c r="F26" s="51"/>
      <c r="G26" s="51"/>
      <c r="H26" s="51"/>
      <c r="I26" s="51"/>
    </row>
    <row r="27" spans="1:10" ht="19.8" customHeight="1" x14ac:dyDescent="0.3">
      <c r="A27" s="15"/>
      <c r="B27" s="15"/>
      <c r="C27" s="15"/>
      <c r="D27" s="15"/>
      <c r="E27" s="15"/>
      <c r="F27" s="15"/>
      <c r="G27" s="15"/>
      <c r="H27" s="15"/>
      <c r="I27" s="15"/>
    </row>
    <row r="28" spans="1:10" x14ac:dyDescent="0.3">
      <c r="A28" s="49" t="s">
        <v>29</v>
      </c>
      <c r="B28" s="49"/>
      <c r="C28" s="49"/>
      <c r="D28" s="49"/>
      <c r="E28" s="15"/>
      <c r="F28" s="15"/>
      <c r="G28" s="15"/>
      <c r="H28" s="15"/>
      <c r="I28" s="15"/>
    </row>
    <row r="29" spans="1:10" ht="48" x14ac:dyDescent="0.3">
      <c r="A29" s="47" t="s">
        <v>0</v>
      </c>
      <c r="B29" s="47"/>
      <c r="C29" s="47"/>
      <c r="D29" s="47"/>
      <c r="E29" s="47"/>
      <c r="F29" s="4" t="s">
        <v>17</v>
      </c>
      <c r="G29" s="2" t="s">
        <v>1</v>
      </c>
      <c r="H29" s="2" t="s">
        <v>18</v>
      </c>
      <c r="I29" s="2" t="s">
        <v>2</v>
      </c>
    </row>
    <row r="30" spans="1:10" x14ac:dyDescent="0.3">
      <c r="A30" s="66" t="s">
        <v>37</v>
      </c>
      <c r="B30" s="66"/>
      <c r="C30" s="66"/>
      <c r="D30" s="66"/>
      <c r="E30" s="66"/>
      <c r="F30" s="9">
        <f>E12</f>
        <v>0</v>
      </c>
      <c r="G30" s="9">
        <v>23</v>
      </c>
      <c r="H30" s="9">
        <f>G12</f>
        <v>0</v>
      </c>
      <c r="I30" s="9">
        <f>H12</f>
        <v>0</v>
      </c>
    </row>
    <row r="31" spans="1:10" x14ac:dyDescent="0.3">
      <c r="A31" s="66" t="s">
        <v>38</v>
      </c>
      <c r="B31" s="66"/>
      <c r="C31" s="66"/>
      <c r="D31" s="66"/>
      <c r="E31" s="66"/>
      <c r="F31" s="9">
        <f>F20</f>
        <v>0</v>
      </c>
      <c r="G31" s="9">
        <v>23</v>
      </c>
      <c r="H31" s="9">
        <f>H20</f>
        <v>0</v>
      </c>
      <c r="I31" s="9">
        <f>I20</f>
        <v>0</v>
      </c>
    </row>
    <row r="32" spans="1:10" x14ac:dyDescent="0.3">
      <c r="A32" s="66" t="s">
        <v>39</v>
      </c>
      <c r="B32" s="66"/>
      <c r="C32" s="66"/>
      <c r="D32" s="66"/>
      <c r="E32" s="66"/>
      <c r="F32" s="9">
        <f>F25</f>
        <v>67459.66</v>
      </c>
      <c r="G32" s="9">
        <v>23</v>
      </c>
      <c r="H32" s="9">
        <f>H25</f>
        <v>15515.72</v>
      </c>
      <c r="I32" s="9">
        <f>I25</f>
        <v>82975.38</v>
      </c>
    </row>
    <row r="33" spans="1:9" x14ac:dyDescent="0.3">
      <c r="A33" s="71" t="s">
        <v>30</v>
      </c>
      <c r="B33" s="72"/>
      <c r="C33" s="72"/>
      <c r="D33" s="72"/>
      <c r="E33" s="73"/>
      <c r="F33" s="11">
        <f>SUM(F30:F32)</f>
        <v>67459.66</v>
      </c>
      <c r="G33" s="11" t="s">
        <v>24</v>
      </c>
      <c r="H33" s="11">
        <f>SUM(H30:H32)</f>
        <v>15515.72</v>
      </c>
      <c r="I33" s="11">
        <f>SUM(I30:I32)</f>
        <v>82975.38</v>
      </c>
    </row>
    <row r="34" spans="1:9" x14ac:dyDescent="0.3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3">
      <c r="A35" s="67" t="s">
        <v>31</v>
      </c>
      <c r="B35" s="67"/>
      <c r="C35" s="67"/>
      <c r="D35" s="67"/>
      <c r="E35" s="67"/>
      <c r="F35" s="67"/>
      <c r="G35" s="67"/>
      <c r="H35" s="67"/>
      <c r="I35" s="67"/>
    </row>
    <row r="36" spans="1:9" ht="60" x14ac:dyDescent="0.3">
      <c r="A36" s="68" t="s">
        <v>19</v>
      </c>
      <c r="B36" s="69"/>
      <c r="C36" s="70"/>
      <c r="D36" s="24" t="s">
        <v>20</v>
      </c>
      <c r="E36" s="25" t="s">
        <v>21</v>
      </c>
      <c r="F36" s="4" t="s">
        <v>22</v>
      </c>
      <c r="G36" s="2" t="s">
        <v>1</v>
      </c>
      <c r="H36" s="2" t="s">
        <v>4</v>
      </c>
      <c r="I36" s="2" t="s">
        <v>2</v>
      </c>
    </row>
    <row r="37" spans="1:9" x14ac:dyDescent="0.3">
      <c r="A37" s="26" t="s">
        <v>25</v>
      </c>
      <c r="B37" s="27"/>
      <c r="C37" s="28"/>
      <c r="D37" s="29">
        <f>ROUND(C18*0.1,0)</f>
        <v>71786</v>
      </c>
      <c r="E37" s="30"/>
      <c r="F37" s="31">
        <f>ROUND(D37*E37,2)</f>
        <v>0</v>
      </c>
      <c r="G37" s="9">
        <v>23</v>
      </c>
      <c r="H37" s="9">
        <f>ROUND(F37*0.23,2)</f>
        <v>0</v>
      </c>
      <c r="I37" s="9">
        <f>F37+H37</f>
        <v>0</v>
      </c>
    </row>
    <row r="38" spans="1:9" x14ac:dyDescent="0.3">
      <c r="A38" s="26" t="s">
        <v>52</v>
      </c>
      <c r="B38" s="27"/>
      <c r="C38" s="27"/>
      <c r="D38" s="29">
        <f>ROUND(C19*0.1,0)</f>
        <v>31442</v>
      </c>
      <c r="E38" s="30"/>
      <c r="F38" s="31">
        <f>ROUND(D38*E38,2)</f>
        <v>0</v>
      </c>
      <c r="G38" s="9">
        <v>23</v>
      </c>
      <c r="H38" s="9">
        <f>ROUND(F38*0.23,2)</f>
        <v>0</v>
      </c>
      <c r="I38" s="9">
        <f>F38+H38</f>
        <v>0</v>
      </c>
    </row>
    <row r="39" spans="1:9" x14ac:dyDescent="0.3">
      <c r="A39" s="57" t="s">
        <v>23</v>
      </c>
      <c r="B39" s="58"/>
      <c r="C39" s="58"/>
      <c r="D39" s="59"/>
      <c r="E39" s="32" t="s">
        <v>24</v>
      </c>
      <c r="F39" s="33">
        <f>SUM(F37:F38)</f>
        <v>0</v>
      </c>
      <c r="G39" s="44" t="s">
        <v>24</v>
      </c>
      <c r="H39" s="33">
        <f>SUM(H37:H38)</f>
        <v>0</v>
      </c>
      <c r="I39" s="33">
        <f>SUM(I37:I38)</f>
        <v>0</v>
      </c>
    </row>
    <row r="40" spans="1:9" x14ac:dyDescent="0.3">
      <c r="A40" s="34"/>
      <c r="B40" s="34"/>
      <c r="C40" s="34"/>
      <c r="D40" s="34"/>
      <c r="E40" s="34"/>
      <c r="F40" s="34"/>
      <c r="G40" s="34"/>
      <c r="H40" s="34"/>
      <c r="I40" s="34"/>
    </row>
    <row r="41" spans="1:9" x14ac:dyDescent="0.3">
      <c r="A41" s="34" t="s">
        <v>40</v>
      </c>
      <c r="B41" s="34"/>
      <c r="C41" s="34"/>
      <c r="D41" s="34"/>
      <c r="E41" s="34"/>
      <c r="F41" s="35"/>
      <c r="G41" s="34"/>
      <c r="H41" s="34"/>
      <c r="I41" s="34"/>
    </row>
    <row r="42" spans="1:9" ht="36" x14ac:dyDescent="0.3">
      <c r="A42" s="60" t="s">
        <v>34</v>
      </c>
      <c r="B42" s="61"/>
      <c r="C42" s="61"/>
      <c r="D42" s="61"/>
      <c r="E42" s="62"/>
      <c r="F42" s="36" t="s">
        <v>35</v>
      </c>
      <c r="G42" s="37" t="s">
        <v>1</v>
      </c>
      <c r="H42" s="37" t="s">
        <v>4</v>
      </c>
      <c r="I42" s="37" t="s">
        <v>36</v>
      </c>
    </row>
    <row r="43" spans="1:9" x14ac:dyDescent="0.3">
      <c r="A43" s="63"/>
      <c r="B43" s="64"/>
      <c r="C43" s="64"/>
      <c r="D43" s="64"/>
      <c r="E43" s="65"/>
      <c r="F43" s="33">
        <f>F33+F39</f>
        <v>67459.66</v>
      </c>
      <c r="G43" s="43" t="s">
        <v>24</v>
      </c>
      <c r="H43" s="33">
        <f>H33+H39</f>
        <v>15515.72</v>
      </c>
      <c r="I43" s="33">
        <f>I33+I39</f>
        <v>82975.38</v>
      </c>
    </row>
    <row r="45" spans="1:9" ht="42.6" customHeight="1" x14ac:dyDescent="0.3">
      <c r="A45" s="56" t="s">
        <v>41</v>
      </c>
      <c r="B45" s="56"/>
      <c r="C45" s="56"/>
      <c r="D45" s="56"/>
      <c r="E45" s="56"/>
      <c r="F45" s="56"/>
      <c r="G45" s="56"/>
      <c r="H45" s="56"/>
      <c r="I45" s="56"/>
    </row>
  </sheetData>
  <mergeCells count="23">
    <mergeCell ref="F1:I1"/>
    <mergeCell ref="A4:I4"/>
    <mergeCell ref="A20:E20"/>
    <mergeCell ref="C18:D18"/>
    <mergeCell ref="C16:D16"/>
    <mergeCell ref="A2:I2"/>
    <mergeCell ref="A45:I45"/>
    <mergeCell ref="A39:D39"/>
    <mergeCell ref="A42:E43"/>
    <mergeCell ref="A28:D28"/>
    <mergeCell ref="A30:E30"/>
    <mergeCell ref="A31:E31"/>
    <mergeCell ref="A35:I35"/>
    <mergeCell ref="A36:C36"/>
    <mergeCell ref="A32:E32"/>
    <mergeCell ref="A33:E33"/>
    <mergeCell ref="A29:E29"/>
    <mergeCell ref="A23:E24"/>
    <mergeCell ref="A25:E25"/>
    <mergeCell ref="A26:I26"/>
    <mergeCell ref="A22:I22"/>
    <mergeCell ref="C17:D17"/>
    <mergeCell ref="C19:D19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Enmedia</cp:lastModifiedBy>
  <dcterms:created xsi:type="dcterms:W3CDTF">2015-06-05T18:19:34Z</dcterms:created>
  <dcterms:modified xsi:type="dcterms:W3CDTF">2023-09-06T11:21:09Z</dcterms:modified>
</cp:coreProperties>
</file>