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resenius" sheetId="1" r:id="rId1"/>
  </sheets>
  <definedNames/>
  <calcPr fullCalcOnLoad="1"/>
</workbook>
</file>

<file path=xl/sharedStrings.xml><?xml version="1.0" encoding="utf-8"?>
<sst xmlns="http://schemas.openxmlformats.org/spreadsheetml/2006/main" count="150" uniqueCount="111">
  <si>
    <t>FORMULARZ CENOWY</t>
  </si>
  <si>
    <t>L.p.</t>
  </si>
  <si>
    <t>Nazwa asortymentu</t>
  </si>
  <si>
    <t>j.m.</t>
  </si>
  <si>
    <t>szacunkowa Ilość</t>
  </si>
  <si>
    <t>Nazwa handlowa / Producent</t>
  </si>
  <si>
    <t>nr katalogowy</t>
  </si>
  <si>
    <t>Ilość sztuk w op.</t>
  </si>
  <si>
    <t>Ilość opakowań</t>
  </si>
  <si>
    <t>Cena netto w zł za op.z kol. H</t>
  </si>
  <si>
    <t>Wartość netto w zł</t>
  </si>
  <si>
    <t>VAT %</t>
  </si>
  <si>
    <t>Wartość brutto w zł</t>
  </si>
  <si>
    <t>A</t>
  </si>
  <si>
    <t>B</t>
  </si>
  <si>
    <t>C</t>
  </si>
  <si>
    <t>D</t>
  </si>
  <si>
    <t>E</t>
  </si>
  <si>
    <t>F</t>
  </si>
  <si>
    <t>G</t>
  </si>
  <si>
    <t>H = D / G</t>
  </si>
  <si>
    <t>I</t>
  </si>
  <si>
    <t>J = I * H</t>
  </si>
  <si>
    <t>K</t>
  </si>
  <si>
    <t>L = J + J * K</t>
  </si>
  <si>
    <t>PAKIET Nr 1: Materiały zużywalne do aparatów nerkozastępczych będących własnością Zamawiającego</t>
  </si>
  <si>
    <t>Kompletny zestaw (kit) do ciągłej żylno - żylnej hemofiltracji (CVVH), kompatybilny z urządzeniem multiFiltrate firmy Fresenius, zawierający hemofiltr (powierzchnia wymiany minimum 1,4 m2) oraz: linię tętniczą, linię żylną, linię filtratu, linię substytut</t>
  </si>
  <si>
    <t>szt.</t>
  </si>
  <si>
    <t>MultiFiltrate Kit 2 CVVH 600 / Fresenius Medical Care</t>
  </si>
  <si>
    <t>Kompletny zestaw (kit) do ciągłej żylno - żylnej hemodiafiltracji (CVVHDF), kompatybilny z urządzeniem multiFiltrate firmy Fresenius, zawierający hemofiltr (powierzchnia wymiany minimum 1,3 m2) oraz: linię tętniczą, linię żylną, linię filtratu, linię subs</t>
  </si>
  <si>
    <t>MultiFiltrate Kit 4  CVVHDF 600 / Fresenius Medical Care</t>
  </si>
  <si>
    <t>Kompletny zestaw (kit) do ciągłej żylno - żylnej hemofiltracji wysokoobjętościowej (HV-CVVH), kompatybilny z urządzeniem multiFiltrate firmy Fresenius, zawierający hemofiltr (powierzchnia wymiany minimum 1,8 m2) oraz: linię tętniczą, linię żylną, linię fi</t>
  </si>
  <si>
    <t>MultiFiltrate Kit 7 HV-CVVH 1000 / Fresenius Medical Care</t>
  </si>
  <si>
    <t>Hemofiltr o powierzchni wymiany minimum 1,4 m2 do zestawów do ciągłej hemofiltracji/hemodiafiltracji kompatybilnych z urządzeniem multiFiltrate firmy Fresenius.</t>
  </si>
  <si>
    <t>Ultraflux AV600S / Fresenius Medical Care</t>
  </si>
  <si>
    <t>Hemofiltr o powierzchni wymiany minimum 1,8 m2 do zestawów do ciągłej hemofiltracji wysokoobjętościowej kompatybilnych z urządzeniem multiFiltrate firmy Fresenius.</t>
  </si>
  <si>
    <t>Ultraflux AV1000S / Fresenius Medical Care</t>
  </si>
  <si>
    <t>Hemofiltr o powierzchni wymiany minimum 2,3 m2 do zestawów do ciągłej hemofiltracji wysokoobjętościowej kompatybilnych z urządzeniem multiFiltrate firmy Fresenius.</t>
  </si>
  <si>
    <t>HdF 100S / Fresenius Medical Care</t>
  </si>
  <si>
    <t>Worek filtratu o objętości minimum 9 litrów do zestawów do ciągłej hemofiltracji/hemodiafiltracji kompatybilny z urządzeniem multiFiltrate firmy Fresenius.</t>
  </si>
  <si>
    <t>Worek filtratu 10L / Fresenius Medical Care</t>
  </si>
  <si>
    <t>Filtr hydrofobowy 0,2 µm z przedłużaczem do linii pomiaru ciśnienia zestawów do ciągłej hemofiltracji/hemodiafiltracji kompatybilny z urządzeniem multiFiltrate firmy Fresenius.</t>
  </si>
  <si>
    <t>Linia pomiarowa ciśnienia / Fresenius Medical Care</t>
  </si>
  <si>
    <t>Strzykawka do ciągłej podaży heparyny objętości 50 - 60 cm3 do zestawów do ciągłej hemofiltracji/hemodiafiltracji, kompatybilna z urządzeniem multiFiltrate firmy Fresenius.</t>
  </si>
  <si>
    <t>Strzykawka 50 ml / Chirana T.Injecta</t>
  </si>
  <si>
    <t>Kompletny zestaw (kit) do ciągłej żylno - żylnej hemodializy z zastosowaniem antykoagulacji cytrynian - wapń (CVVHD Ci-Ca), kompatybilny z urządzeniem multiFiltrate firmy Fresenius, zawierający hemofiltr (powierzchnia wymiany min. 1,7 m2) oraz: linię tętn</t>
  </si>
  <si>
    <t>MultiFiltrate Kit CiCa CVVHD 1000 / Fresenius Medical Care</t>
  </si>
  <si>
    <t>Kompletny zestaw (kit) do ciągłej żylno - żylnej hemodiafiltracji z zastosowaniem antykoagulacji cytrynian - wapń (CVVHDF Ci-Ca), kompatybilny z urządzeniem multiFiltrate firmy Fresenius, zawierający hemofiltr (powierzchnia wymiany min. 1,7 m2) oraz: lini</t>
  </si>
  <si>
    <t>MultiFiltrate Kit CiCa postCVVHDF 1000 / Fresenius Medical Care</t>
  </si>
  <si>
    <r>
      <t>Zestaw do ciągłej hemodializy z antykoagulacją cytrynianową z hemofiltrem o podwyższonym punkcie odcięcia 40 kD i pow. dyfuzyjnej 1,8 m</t>
    </r>
    <r>
      <rPr>
        <vertAlign val="superscript"/>
        <sz val="10"/>
        <rFont val="Arial"/>
        <family val="2"/>
      </rPr>
      <t xml:space="preserve">2.    </t>
    </r>
  </si>
  <si>
    <t>MultiFiltrate Kit CiCa CVVHD EMiC2 / Fresenius Medical Care</t>
  </si>
  <si>
    <t>Zestaw do wymiany hemofiltra kompatybilny z urządzeniem multiFiltrate firmy Fresenius.</t>
  </si>
  <si>
    <t>Zestaw do wymiany dializatora /  Fresenius Medical Care</t>
  </si>
  <si>
    <t>Igła plastikowa 72 mm.</t>
  </si>
  <si>
    <t>Kolec do nakłuwania Spike / Fresenius Medical Care</t>
  </si>
  <si>
    <t>Płyn substytucyjny/dializacyjny buforowany wodorowęglanem do CVVH i CVVHDF.
Worek dwukomorowy 5 litrów, jałowy, zawierający co najmniej 1
port do wstrzykiwania leków i/lub elektrolitów modyfikujących
skład płynu. Worek z możliwością kompatybilnego połącze</t>
  </si>
  <si>
    <t>MultiBic K0 ; MultiBic K2 ; MultiBic K4 /  Fresenius Medical Care</t>
  </si>
  <si>
    <t>Bezwapniowy dializat buforowany wodorowęglanem do CVVHD i
CVVHDF.
Worek dwukomorowy 5 litrów, jałowy, zawierający co najmniej 1
port do wstrzykiwania leków i/lub elektrolitów modyfikujących
skład płynu.Worek z możliwością kompatybilnego połączenia z
zesta</t>
  </si>
  <si>
    <t>Dializat CiCa K2 ; Dializat CiCa K4 ; Dializat CiCa K2 Plus ; Dializat CiCa K4 Plus  / Fresenius Medical Care</t>
  </si>
  <si>
    <t>Zestaw do plazmaferezy leczniczej składający się z jałowych, pakowanych osobno elementów: zmodyfikowanej kasety integrującej 3 dreny (tętniczy, żylny, filtratu),  plazmafiltra z polisulfonową błoną półprzepuszczalną o pow. dyfuzyjnej 0,6 m2, drenu substyt</t>
  </si>
  <si>
    <t>MultiFiltrate Kit 16 MPS P2dry /  Fresenius Medical Care</t>
  </si>
  <si>
    <t>Płyn o stężeniu cytrynianu sodu 4% w workach po 1500 ml</t>
  </si>
  <si>
    <t>4% Cytrynian Sodu / Fresenius Medical Care</t>
  </si>
  <si>
    <t>RAZEM PAKIET 1</t>
  </si>
  <si>
    <t>PAKIET nr 2: Materiały zużywalne do zabiegów wykonywanych w technikach ciągłych dializ cytrynianowych, hemofiltracji heparynowej, plazmaferezy wraz z dzierżawą aparatów</t>
  </si>
  <si>
    <t>Lp.</t>
  </si>
  <si>
    <t>J. m.</t>
  </si>
  <si>
    <t>Szacunkowa ilość</t>
  </si>
  <si>
    <t>Cena jednostkowa netto</t>
  </si>
  <si>
    <t>Wartość netto</t>
  </si>
  <si>
    <t>Podatek VAT</t>
  </si>
  <si>
    <t>Wartość brutto</t>
  </si>
  <si>
    <t>Nazwa handlowa / producent</t>
  </si>
  <si>
    <t>Stawka</t>
  </si>
  <si>
    <t>Wartość</t>
  </si>
  <si>
    <t>Zestaw do zabiegów ciągłych nerkozastępczych (CVVH, CVVHD, HV-CVVH, CVVHDF) z antykoagulacją heparynową zawierający hemofiltr o powierzchni min. 1,4 m2.</t>
  </si>
  <si>
    <t>Zestaw do zabiegów ciągłych nerkozastępczych (CVVHD, CVVHDF) z regionalną antykoagulacją cytrynianową zawierający hemofiltr o powierzchni min. 1,4 m2.</t>
  </si>
  <si>
    <t>Zestaw do zabiegów ciągłych nerkozastępczych do leczenia wstrząsu septycznego zawierający hemofiltr o powierzchni min. 1,1 m2, umożliwiający eliminację cytokin i/lub endotoksyn.</t>
  </si>
  <si>
    <t>Zestaw filtra i drenów, z podaniem składowych zestawu, służących do przeprowadzenia dializy albuminowej.</t>
  </si>
  <si>
    <t>Zestaw do plazmaferezy o powierzchni 0,3-0,6 m2</t>
  </si>
  <si>
    <t>Inne akcesoria, takie jak np.: łączniki, dreny, igły itp., niezbędne do przeprowadzenia terapii CRRT oraz TPE, w ilościach adekwatnych do ilości proponowanych zestawów z poz.: 1-5 (UWAGA: Wykonawca winien wymienić inne niezbędne materiały zużywalne (dodając tyle wierszy ile jest do tego niezbędnych w punktach kolejno np. 6,3, 6.4, 6.5 ,itd.) wraz z wskazaniem wszystkich informacji o których mowa w kolumnach 2-10 powyższego formularza cenowego)</t>
  </si>
  <si>
    <t>6.1</t>
  </si>
  <si>
    <t>6.2</t>
  </si>
  <si>
    <t>Łącznik umożliwiający jednorazowe podłączenie większej ilości worków 2 lub 4</t>
  </si>
  <si>
    <t>7</t>
  </si>
  <si>
    <t>płyn o stężeniu cytrynianu sodu 136 mmol/l w workach po 1500 ml</t>
  </si>
  <si>
    <t>worek</t>
  </si>
  <si>
    <t>Płyn dializacyjny lub substytucyjny do terapii nerkozastępczej z antykoagulacją cytrynianową w dwukomorowych workach o poj. 5000 ml, bezwapniowy.</t>
  </si>
  <si>
    <t>Płyn dializacyjny lub substytucyjny do terapii nerkozastępczej z antykoagulacją cytrynianową w dwukomorowych workach o poj. 5000 ml, bezwapniowy, o zawartości fosforanów min. 1,0 mmol/l</t>
  </si>
  <si>
    <t>Płyn substytucyjny lub dializacyjny, worek dwukomorowy, poj. 5000 ml, z zawartością m.in.:
Ca2+: 1,25-1,75 mmol/l (do wyboru każdorazowo w składanym zamówieniu),
K+: 0-4 mmol/l (do wyboru każdorazowo w składanym zamówieniu),
Mg2+: 0,5-0,75 mmol/l (do wyboru każdorazowo w składanym zamówieniu),
HCO3-: 20-35 mmol/l (do wyboru każdorazowo w składanym zamówieniu),
HPO42-: 0-1,25 mmol/l (do wyboru każdorazowo w składanym zamówieniu),</t>
  </si>
  <si>
    <t>Worki na ultrafiltrat o pojemności  9-10 l,  z dolnym zaworem spustowym.</t>
  </si>
  <si>
    <t>Roztwór do zabezpieczenia kanałów cewnika dializacyjnego w postaci 46,7% cytrynianu sodu opakowanie 20 szt.</t>
  </si>
  <si>
    <t>WARTOŚĆ OGÓLEM</t>
  </si>
  <si>
    <t>Dzierżawa 6 aparatów do zabiegów wykonywanych w technikach ciągłych</t>
  </si>
  <si>
    <t>Nazwa</t>
  </si>
  <si>
    <t>Ilość</t>
  </si>
  <si>
    <t>Ilość miesięcy</t>
  </si>
  <si>
    <t>Cena jednostkowa netto (1 m-c)</t>
  </si>
  <si>
    <t>Miesięczny czynsz dzierżawny aparatów do zabiegów wykonywanych w technikach ciągłych - 6 szt. w okresie 2 miesięcy</t>
  </si>
  <si>
    <t>komplet</t>
  </si>
  <si>
    <t>Wartość ogółem:</t>
  </si>
  <si>
    <t>1 C. Zestawienie kosztów (cena ofertowa)</t>
  </si>
  <si>
    <t>Wyszczególnienie</t>
  </si>
  <si>
    <t>Wartość netto w PLN</t>
  </si>
  <si>
    <t>Wartość brutto w PLN</t>
  </si>
  <si>
    <t>Pakiet nr 1</t>
  </si>
  <si>
    <t>Pakiet nr 2</t>
  </si>
  <si>
    <t>Dzierżawa aparatów do CRRT oraz TPE</t>
  </si>
  <si>
    <t>Razem cena ofertowa</t>
  </si>
  <si>
    <t>ZAMAWIAJĄCY</t>
  </si>
  <si>
    <t>WYKONAWCA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</si>
</sst>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%"/>
    <numFmt numFmtId="167" formatCode="@"/>
    <numFmt numFmtId="168" formatCode="#,##0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Arial CE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0" fillId="0" borderId="0" xfId="0" applyFont="1" applyAlignment="1">
      <alignment vertical="center"/>
    </xf>
    <xf numFmtId="164" fontId="2" fillId="0" borderId="0" xfId="0" applyFont="1" applyFill="1" applyAlignment="1">
      <alignment vertical="center"/>
    </xf>
    <xf numFmtId="164" fontId="3" fillId="0" borderId="0" xfId="0" applyFont="1" applyFill="1" applyAlignment="1">
      <alignment vertical="center"/>
    </xf>
    <xf numFmtId="164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4" fontId="0" fillId="0" borderId="0" xfId="0" applyFont="1" applyFill="1" applyAlignment="1">
      <alignment vertical="center"/>
    </xf>
    <xf numFmtId="164" fontId="1" fillId="0" borderId="0" xfId="0" applyFont="1" applyFill="1" applyAlignment="1">
      <alignment vertical="center"/>
    </xf>
    <xf numFmtId="164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 vertical="center" wrapText="1"/>
    </xf>
    <xf numFmtId="164" fontId="1" fillId="0" borderId="4" xfId="0" applyFont="1" applyFill="1" applyBorder="1" applyAlignment="1">
      <alignment horizontal="left" vertical="center" wrapText="1"/>
    </xf>
    <xf numFmtId="164" fontId="0" fillId="0" borderId="4" xfId="0" applyFont="1" applyFill="1" applyBorder="1" applyAlignment="1">
      <alignment vertical="center"/>
    </xf>
    <xf numFmtId="165" fontId="1" fillId="0" borderId="3" xfId="0" applyNumberFormat="1" applyFont="1" applyFill="1" applyBorder="1" applyAlignment="1">
      <alignment horizontal="left" vertical="center" wrapText="1"/>
    </xf>
    <xf numFmtId="164" fontId="1" fillId="0" borderId="5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left" vertical="center" wrapText="1"/>
    </xf>
    <xf numFmtId="165" fontId="0" fillId="0" borderId="6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5" fontId="0" fillId="0" borderId="7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vertical="center"/>
    </xf>
    <xf numFmtId="165" fontId="0" fillId="0" borderId="8" xfId="0" applyNumberFormat="1" applyFont="1" applyFill="1" applyBorder="1" applyAlignment="1">
      <alignment horizontal="center" vertical="center" wrapText="1"/>
    </xf>
    <xf numFmtId="164" fontId="0" fillId="0" borderId="9" xfId="0" applyFont="1" applyFill="1" applyBorder="1" applyAlignment="1">
      <alignment horizontal="center" vertical="center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9" xfId="0" applyFont="1" applyFill="1" applyBorder="1" applyAlignment="1">
      <alignment horizontal="center" vertical="center" wrapText="1"/>
    </xf>
    <xf numFmtId="165" fontId="0" fillId="0" borderId="9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165" fontId="0" fillId="0" borderId="9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 vertical="center"/>
    </xf>
    <xf numFmtId="164" fontId="6" fillId="0" borderId="0" xfId="0" applyFont="1" applyFill="1" applyBorder="1" applyAlignment="1">
      <alignment horizontal="left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0" fillId="0" borderId="12" xfId="0" applyFont="1" applyFill="1" applyBorder="1" applyAlignment="1">
      <alignment vertical="center"/>
    </xf>
    <xf numFmtId="164" fontId="0" fillId="0" borderId="12" xfId="0" applyFont="1" applyFill="1" applyBorder="1" applyAlignment="1">
      <alignment vertical="center" wrapText="1"/>
    </xf>
    <xf numFmtId="164" fontId="0" fillId="0" borderId="12" xfId="0" applyFont="1" applyFill="1" applyBorder="1" applyAlignment="1">
      <alignment horizontal="center" vertical="center" wrapText="1"/>
    </xf>
    <xf numFmtId="164" fontId="0" fillId="0" borderId="12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vertical="center"/>
    </xf>
    <xf numFmtId="164" fontId="0" fillId="0" borderId="1" xfId="0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vertical="center" wrapText="1"/>
    </xf>
    <xf numFmtId="164" fontId="0" fillId="0" borderId="9" xfId="0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/>
    </xf>
    <xf numFmtId="166" fontId="0" fillId="0" borderId="9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0" fillId="0" borderId="8" xfId="0" applyFont="1" applyFill="1" applyBorder="1" applyAlignment="1">
      <alignment vertical="center"/>
    </xf>
    <xf numFmtId="164" fontId="1" fillId="0" borderId="1" xfId="0" applyFont="1" applyFill="1" applyBorder="1" applyAlignment="1">
      <alignment horizontal="center" vertical="center" wrapText="1"/>
    </xf>
    <xf numFmtId="167" fontId="0" fillId="0" borderId="8" xfId="0" applyNumberFormat="1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7" fontId="0" fillId="0" borderId="8" xfId="0" applyNumberFormat="1" applyFont="1" applyFill="1" applyBorder="1" applyAlignment="1">
      <alignment horizontal="right" vertical="center"/>
    </xf>
    <xf numFmtId="168" fontId="0" fillId="0" borderId="1" xfId="0" applyNumberFormat="1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vertical="center"/>
    </xf>
    <xf numFmtId="164" fontId="1" fillId="0" borderId="12" xfId="0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vertical="center"/>
    </xf>
    <xf numFmtId="164" fontId="0" fillId="0" borderId="6" xfId="0" applyFont="1" applyFill="1" applyBorder="1" applyAlignment="1">
      <alignment vertical="center"/>
    </xf>
    <xf numFmtId="164" fontId="6" fillId="0" borderId="1" xfId="0" applyFont="1" applyFill="1" applyBorder="1" applyAlignment="1">
      <alignment horizontal="left" vertical="center"/>
    </xf>
    <xf numFmtId="164" fontId="7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center" vertical="center"/>
    </xf>
    <xf numFmtId="164" fontId="6" fillId="0" borderId="12" xfId="0" applyFont="1" applyFill="1" applyBorder="1" applyAlignment="1">
      <alignment horizontal="left" vertical="center"/>
    </xf>
    <xf numFmtId="164" fontId="6" fillId="0" borderId="8" xfId="0" applyFont="1" applyFill="1" applyBorder="1" applyAlignment="1">
      <alignment horizontal="center" vertical="center" wrapText="1"/>
    </xf>
    <xf numFmtId="164" fontId="6" fillId="0" borderId="8" xfId="0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164" fontId="6" fillId="0" borderId="8" xfId="0" applyFont="1" applyFill="1" applyBorder="1" applyAlignment="1">
      <alignment horizontal="right" vertical="center"/>
    </xf>
    <xf numFmtId="165" fontId="6" fillId="0" borderId="13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="80" zoomScaleNormal="80" workbookViewId="0" topLeftCell="A1">
      <selection activeCell="L13" sqref="L13"/>
    </sheetView>
  </sheetViews>
  <sheetFormatPr defaultColWidth="9.140625" defaultRowHeight="12.75"/>
  <cols>
    <col min="1" max="1" width="5.140625" style="1" customWidth="1"/>
    <col min="2" max="2" width="61.7109375" style="2" customWidth="1"/>
    <col min="3" max="3" width="12.00390625" style="1" customWidth="1"/>
    <col min="4" max="4" width="11.8515625" style="1" customWidth="1"/>
    <col min="5" max="5" width="14.8515625" style="1" customWidth="1"/>
    <col min="6" max="6" width="13.28125" style="1" customWidth="1"/>
    <col min="7" max="7" width="12.140625" style="1" customWidth="1"/>
    <col min="8" max="8" width="14.28125" style="3" customWidth="1"/>
    <col min="9" max="9" width="12.140625" style="1" customWidth="1"/>
    <col min="10" max="10" width="13.140625" style="1" customWidth="1"/>
    <col min="11" max="11" width="7.00390625" style="1" customWidth="1"/>
    <col min="12" max="12" width="12.57421875" style="1" customWidth="1"/>
    <col min="13" max="13" width="14.28125" style="4" customWidth="1"/>
    <col min="14" max="14" width="10.140625" style="1" customWidth="1"/>
    <col min="15" max="16384" width="9.00390625" style="1" customWidth="1"/>
  </cols>
  <sheetData>
    <row r="1" spans="1:13" ht="15">
      <c r="A1" s="5"/>
      <c r="B1" s="5"/>
      <c r="C1" s="6"/>
      <c r="D1" s="5" t="s">
        <v>0</v>
      </c>
      <c r="E1" s="6"/>
      <c r="F1" s="7"/>
      <c r="G1" s="7"/>
      <c r="H1" s="8"/>
      <c r="I1" s="7"/>
      <c r="J1" s="7"/>
      <c r="K1" s="7"/>
      <c r="L1" s="7"/>
      <c r="M1" s="9"/>
    </row>
    <row r="2" spans="1:13" ht="12.75">
      <c r="A2" s="7"/>
      <c r="B2" s="10"/>
      <c r="C2" s="7"/>
      <c r="D2" s="7"/>
      <c r="E2" s="7"/>
      <c r="F2" s="7"/>
      <c r="G2" s="7"/>
      <c r="H2" s="8"/>
      <c r="I2" s="7"/>
      <c r="J2" s="7"/>
      <c r="K2" s="7"/>
      <c r="L2" s="7"/>
      <c r="M2" s="9"/>
    </row>
    <row r="3" spans="1:24" ht="38.2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9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.75">
      <c r="A4" s="11" t="s">
        <v>13</v>
      </c>
      <c r="B4" s="11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1" t="s">
        <v>19</v>
      </c>
      <c r="H4" s="12" t="s">
        <v>20</v>
      </c>
      <c r="I4" s="11" t="s">
        <v>21</v>
      </c>
      <c r="J4" s="11" t="s">
        <v>22</v>
      </c>
      <c r="K4" s="11" t="s">
        <v>23</v>
      </c>
      <c r="L4" s="11" t="s">
        <v>24</v>
      </c>
      <c r="M4" s="9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.75">
      <c r="A5" s="13" t="s">
        <v>25</v>
      </c>
      <c r="B5" s="14"/>
      <c r="C5" s="14"/>
      <c r="D5" s="15"/>
      <c r="E5" s="16"/>
      <c r="F5" s="16"/>
      <c r="G5" s="14"/>
      <c r="H5" s="17"/>
      <c r="I5" s="14"/>
      <c r="J5" s="14"/>
      <c r="K5" s="14"/>
      <c r="L5" s="18"/>
      <c r="M5" s="9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51">
      <c r="A6" s="19">
        <v>1</v>
      </c>
      <c r="B6" s="20" t="s">
        <v>26</v>
      </c>
      <c r="C6" s="19" t="s">
        <v>27</v>
      </c>
      <c r="D6" s="21">
        <v>4</v>
      </c>
      <c r="E6" s="22" t="s">
        <v>28</v>
      </c>
      <c r="F6" s="22"/>
      <c r="G6" s="23"/>
      <c r="H6" s="24">
        <f aca="true" t="shared" si="0" ref="H6:H23">IF(G6="","",D6/G6)</f>
        <v>0</v>
      </c>
      <c r="I6" s="25"/>
      <c r="J6" s="24">
        <f aca="true" t="shared" si="1" ref="J6:J23">IF(I6="","",I6*H6)</f>
        <v>0</v>
      </c>
      <c r="K6" s="26"/>
      <c r="L6" s="24">
        <f aca="true" t="shared" si="2" ref="L6:L23">IF(K6="","",(IF(I6="","",J6+J6*K6)))</f>
        <v>0</v>
      </c>
      <c r="M6" s="2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51">
      <c r="A7" s="19">
        <v>2</v>
      </c>
      <c r="B7" s="20" t="s">
        <v>29</v>
      </c>
      <c r="C7" s="19" t="s">
        <v>27</v>
      </c>
      <c r="D7" s="28">
        <v>2</v>
      </c>
      <c r="E7" s="22" t="s">
        <v>30</v>
      </c>
      <c r="F7" s="22"/>
      <c r="G7" s="23"/>
      <c r="H7" s="24">
        <f t="shared" si="0"/>
        <v>0</v>
      </c>
      <c r="I7" s="25"/>
      <c r="J7" s="24">
        <f t="shared" si="1"/>
        <v>0</v>
      </c>
      <c r="K7" s="26"/>
      <c r="L7" s="24">
        <f t="shared" si="2"/>
        <v>0</v>
      </c>
      <c r="M7" s="2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63.75">
      <c r="A8" s="19">
        <v>3</v>
      </c>
      <c r="B8" s="20" t="s">
        <v>31</v>
      </c>
      <c r="C8" s="19" t="s">
        <v>27</v>
      </c>
      <c r="D8" s="28">
        <v>2</v>
      </c>
      <c r="E8" s="22" t="s">
        <v>32</v>
      </c>
      <c r="F8" s="22"/>
      <c r="G8" s="23"/>
      <c r="H8" s="24">
        <f t="shared" si="0"/>
        <v>0</v>
      </c>
      <c r="I8" s="25"/>
      <c r="J8" s="24">
        <f t="shared" si="1"/>
        <v>0</v>
      </c>
      <c r="K8" s="26"/>
      <c r="L8" s="24">
        <f t="shared" si="2"/>
        <v>0</v>
      </c>
      <c r="M8" s="2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51">
      <c r="A9" s="19">
        <v>4</v>
      </c>
      <c r="B9" s="20" t="s">
        <v>33</v>
      </c>
      <c r="C9" s="19" t="s">
        <v>27</v>
      </c>
      <c r="D9" s="28">
        <v>2</v>
      </c>
      <c r="E9" s="22" t="s">
        <v>34</v>
      </c>
      <c r="F9" s="22"/>
      <c r="G9" s="23"/>
      <c r="H9" s="24">
        <f t="shared" si="0"/>
        <v>0</v>
      </c>
      <c r="I9" s="25"/>
      <c r="J9" s="24">
        <f t="shared" si="1"/>
        <v>0</v>
      </c>
      <c r="K9" s="26"/>
      <c r="L9" s="24">
        <f t="shared" si="2"/>
        <v>0</v>
      </c>
      <c r="M9" s="2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51">
      <c r="A10" s="19">
        <v>5</v>
      </c>
      <c r="B10" s="20" t="s">
        <v>35</v>
      </c>
      <c r="C10" s="19" t="s">
        <v>27</v>
      </c>
      <c r="D10" s="28">
        <v>1</v>
      </c>
      <c r="E10" s="22" t="s">
        <v>36</v>
      </c>
      <c r="F10" s="22"/>
      <c r="G10" s="23"/>
      <c r="H10" s="24">
        <f t="shared" si="0"/>
        <v>0</v>
      </c>
      <c r="I10" s="25"/>
      <c r="J10" s="24">
        <f t="shared" si="1"/>
        <v>0</v>
      </c>
      <c r="K10" s="26"/>
      <c r="L10" s="24">
        <f t="shared" si="2"/>
        <v>0</v>
      </c>
      <c r="M10" s="2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38.25">
      <c r="A11" s="19">
        <v>6</v>
      </c>
      <c r="B11" s="20" t="s">
        <v>37</v>
      </c>
      <c r="C11" s="19" t="s">
        <v>27</v>
      </c>
      <c r="D11" s="28">
        <v>2</v>
      </c>
      <c r="E11" s="22" t="s">
        <v>38</v>
      </c>
      <c r="F11" s="22"/>
      <c r="G11" s="23"/>
      <c r="H11" s="24">
        <f t="shared" si="0"/>
        <v>0</v>
      </c>
      <c r="I11" s="25"/>
      <c r="J11" s="24">
        <f t="shared" si="1"/>
        <v>0</v>
      </c>
      <c r="K11" s="26"/>
      <c r="L11" s="24">
        <f t="shared" si="2"/>
        <v>0</v>
      </c>
      <c r="M11" s="2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38.25">
      <c r="A12" s="19">
        <v>7</v>
      </c>
      <c r="B12" s="20" t="s">
        <v>39</v>
      </c>
      <c r="C12" s="19" t="s">
        <v>27</v>
      </c>
      <c r="D12" s="28">
        <v>6</v>
      </c>
      <c r="E12" s="22" t="s">
        <v>40</v>
      </c>
      <c r="F12" s="22"/>
      <c r="G12" s="23"/>
      <c r="H12" s="24">
        <f t="shared" si="0"/>
        <v>0</v>
      </c>
      <c r="I12" s="25"/>
      <c r="J12" s="24">
        <f t="shared" si="1"/>
        <v>0</v>
      </c>
      <c r="K12" s="26"/>
      <c r="L12" s="24">
        <f t="shared" si="2"/>
        <v>0</v>
      </c>
      <c r="M12" s="2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69">
      <c r="A13" s="19">
        <v>8</v>
      </c>
      <c r="B13" s="20" t="s">
        <v>41</v>
      </c>
      <c r="C13" s="19" t="s">
        <v>27</v>
      </c>
      <c r="D13" s="28">
        <v>2</v>
      </c>
      <c r="E13" s="22" t="s">
        <v>42</v>
      </c>
      <c r="F13" s="22"/>
      <c r="G13" s="23"/>
      <c r="H13" s="24">
        <f t="shared" si="0"/>
        <v>0</v>
      </c>
      <c r="I13" s="25"/>
      <c r="J13" s="24">
        <f t="shared" si="1"/>
        <v>0</v>
      </c>
      <c r="K13" s="26"/>
      <c r="L13" s="24">
        <f t="shared" si="2"/>
        <v>0</v>
      </c>
      <c r="M13" s="2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38.25">
      <c r="A14" s="19">
        <v>9</v>
      </c>
      <c r="B14" s="20" t="s">
        <v>43</v>
      </c>
      <c r="C14" s="19" t="s">
        <v>27</v>
      </c>
      <c r="D14" s="28">
        <v>6</v>
      </c>
      <c r="E14" s="22" t="s">
        <v>44</v>
      </c>
      <c r="F14" s="22"/>
      <c r="G14" s="23"/>
      <c r="H14" s="24">
        <f t="shared" si="0"/>
        <v>0</v>
      </c>
      <c r="I14" s="25"/>
      <c r="J14" s="24">
        <f t="shared" si="1"/>
        <v>0</v>
      </c>
      <c r="K14" s="26"/>
      <c r="L14" s="24">
        <f t="shared" si="2"/>
        <v>0</v>
      </c>
      <c r="M14" s="2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63.75">
      <c r="A15" s="19">
        <v>10</v>
      </c>
      <c r="B15" s="20" t="s">
        <v>45</v>
      </c>
      <c r="C15" s="19" t="s">
        <v>27</v>
      </c>
      <c r="D15" s="28">
        <v>3</v>
      </c>
      <c r="E15" s="22" t="s">
        <v>46</v>
      </c>
      <c r="F15" s="22"/>
      <c r="G15" s="23"/>
      <c r="H15" s="24">
        <f t="shared" si="0"/>
        <v>0</v>
      </c>
      <c r="I15" s="25"/>
      <c r="J15" s="24">
        <f t="shared" si="1"/>
        <v>0</v>
      </c>
      <c r="K15" s="26"/>
      <c r="L15" s="24">
        <f t="shared" si="2"/>
        <v>0</v>
      </c>
      <c r="M15" s="2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76.5">
      <c r="A16" s="19">
        <v>11</v>
      </c>
      <c r="B16" s="20" t="s">
        <v>47</v>
      </c>
      <c r="C16" s="19" t="s">
        <v>27</v>
      </c>
      <c r="D16" s="28">
        <v>2</v>
      </c>
      <c r="E16" s="22" t="s">
        <v>48</v>
      </c>
      <c r="F16" s="22"/>
      <c r="G16" s="23"/>
      <c r="H16" s="24">
        <f t="shared" si="0"/>
        <v>0</v>
      </c>
      <c r="I16" s="25"/>
      <c r="J16" s="24">
        <f t="shared" si="1"/>
        <v>0</v>
      </c>
      <c r="K16" s="26"/>
      <c r="L16" s="24">
        <f t="shared" si="2"/>
        <v>0</v>
      </c>
      <c r="M16" s="2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63.75">
      <c r="A17" s="19">
        <v>12</v>
      </c>
      <c r="B17" s="20" t="s">
        <v>49</v>
      </c>
      <c r="C17" s="19" t="s">
        <v>27</v>
      </c>
      <c r="D17" s="28">
        <v>2</v>
      </c>
      <c r="E17" s="22" t="s">
        <v>50</v>
      </c>
      <c r="F17" s="22"/>
      <c r="G17" s="23"/>
      <c r="H17" s="24">
        <f t="shared" si="0"/>
        <v>0</v>
      </c>
      <c r="I17" s="25"/>
      <c r="J17" s="24">
        <f t="shared" si="1"/>
        <v>0</v>
      </c>
      <c r="K17" s="26"/>
      <c r="L17" s="24">
        <f t="shared" si="2"/>
        <v>0</v>
      </c>
      <c r="M17" s="2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63.75">
      <c r="A18" s="19">
        <v>13</v>
      </c>
      <c r="B18" s="20" t="s">
        <v>51</v>
      </c>
      <c r="C18" s="19" t="s">
        <v>27</v>
      </c>
      <c r="D18" s="28">
        <v>2</v>
      </c>
      <c r="E18" s="22" t="s">
        <v>52</v>
      </c>
      <c r="F18" s="22"/>
      <c r="G18" s="23"/>
      <c r="H18" s="24">
        <f t="shared" si="0"/>
        <v>0</v>
      </c>
      <c r="I18" s="25"/>
      <c r="J18" s="24">
        <f t="shared" si="1"/>
        <v>0</v>
      </c>
      <c r="K18" s="26"/>
      <c r="L18" s="24">
        <f t="shared" si="2"/>
        <v>0</v>
      </c>
      <c r="M18" s="2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59.25" customHeight="1">
      <c r="A19" s="29">
        <v>14</v>
      </c>
      <c r="B19" s="30" t="s">
        <v>53</v>
      </c>
      <c r="C19" s="29" t="s">
        <v>27</v>
      </c>
      <c r="D19" s="28">
        <v>50</v>
      </c>
      <c r="E19" s="22" t="s">
        <v>54</v>
      </c>
      <c r="F19" s="31"/>
      <c r="G19" s="23"/>
      <c r="H19" s="24">
        <f t="shared" si="0"/>
        <v>0</v>
      </c>
      <c r="I19" s="32"/>
      <c r="J19" s="24">
        <f t="shared" si="1"/>
        <v>0</v>
      </c>
      <c r="K19" s="26"/>
      <c r="L19" s="24">
        <f t="shared" si="2"/>
        <v>0</v>
      </c>
      <c r="M19" s="2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63.75">
      <c r="A20" s="29">
        <v>15</v>
      </c>
      <c r="B20" s="30" t="s">
        <v>55</v>
      </c>
      <c r="C20" s="29" t="s">
        <v>27</v>
      </c>
      <c r="D20" s="28">
        <v>85</v>
      </c>
      <c r="E20" s="22" t="s">
        <v>56</v>
      </c>
      <c r="F20" s="31"/>
      <c r="G20" s="33"/>
      <c r="H20" s="24">
        <f t="shared" si="0"/>
        <v>0</v>
      </c>
      <c r="I20" s="32"/>
      <c r="J20" s="24">
        <f t="shared" si="1"/>
        <v>0</v>
      </c>
      <c r="K20" s="26"/>
      <c r="L20" s="24">
        <f t="shared" si="2"/>
        <v>0</v>
      </c>
      <c r="M20" s="2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02">
      <c r="A21" s="29">
        <v>16</v>
      </c>
      <c r="B21" s="30" t="s">
        <v>57</v>
      </c>
      <c r="C21" s="29" t="s">
        <v>27</v>
      </c>
      <c r="D21" s="28">
        <v>125</v>
      </c>
      <c r="E21" s="22" t="s">
        <v>58</v>
      </c>
      <c r="F21" s="31"/>
      <c r="G21" s="33"/>
      <c r="H21" s="24">
        <f t="shared" si="0"/>
        <v>0</v>
      </c>
      <c r="I21" s="32"/>
      <c r="J21" s="24">
        <f t="shared" si="1"/>
        <v>0</v>
      </c>
      <c r="K21" s="26"/>
      <c r="L21" s="24">
        <f t="shared" si="2"/>
        <v>0</v>
      </c>
      <c r="M21" s="2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53.25" customHeight="1">
      <c r="A22" s="29">
        <v>17</v>
      </c>
      <c r="B22" s="30" t="s">
        <v>59</v>
      </c>
      <c r="C22" s="29" t="s">
        <v>27</v>
      </c>
      <c r="D22" s="34">
        <v>2</v>
      </c>
      <c r="E22" s="22" t="s">
        <v>60</v>
      </c>
      <c r="F22" s="31"/>
      <c r="G22" s="33"/>
      <c r="H22" s="35">
        <f t="shared" si="0"/>
        <v>0</v>
      </c>
      <c r="I22" s="32"/>
      <c r="J22" s="35">
        <f t="shared" si="1"/>
        <v>0</v>
      </c>
      <c r="K22" s="26"/>
      <c r="L22" s="24">
        <f t="shared" si="2"/>
        <v>0</v>
      </c>
      <c r="M22" s="2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51">
      <c r="A23" s="19">
        <v>18</v>
      </c>
      <c r="B23" s="20" t="s">
        <v>61</v>
      </c>
      <c r="C23" s="19" t="s">
        <v>27</v>
      </c>
      <c r="D23" s="28">
        <v>42</v>
      </c>
      <c r="E23" s="22" t="s">
        <v>62</v>
      </c>
      <c r="F23" s="36"/>
      <c r="G23" s="23"/>
      <c r="H23" s="24">
        <f t="shared" si="0"/>
        <v>0</v>
      </c>
      <c r="I23" s="24"/>
      <c r="J23" s="35">
        <f t="shared" si="1"/>
        <v>0</v>
      </c>
      <c r="K23" s="37"/>
      <c r="L23" s="35">
        <f t="shared" si="2"/>
        <v>0</v>
      </c>
      <c r="M23" s="2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33.75" customHeight="1">
      <c r="A24" s="38"/>
      <c r="B24" s="38"/>
      <c r="C24" s="38"/>
      <c r="D24" s="38"/>
      <c r="E24" s="7"/>
      <c r="F24" s="7"/>
      <c r="G24" s="38"/>
      <c r="H24" s="38"/>
      <c r="I24" s="38" t="s">
        <v>63</v>
      </c>
      <c r="J24" s="39">
        <f>SUM(J6:J23)</f>
        <v>0</v>
      </c>
      <c r="K24" s="40"/>
      <c r="L24" s="39">
        <f>SUM(L6:L23)</f>
        <v>0</v>
      </c>
      <c r="M24" s="9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13" ht="21.75" customHeight="1">
      <c r="A25" s="42" t="s">
        <v>64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9"/>
    </row>
    <row r="26" spans="1:13" ht="21" customHeight="1">
      <c r="A26" s="43" t="s">
        <v>65</v>
      </c>
      <c r="B26" s="43" t="s">
        <v>2</v>
      </c>
      <c r="C26" s="43" t="s">
        <v>66</v>
      </c>
      <c r="D26" s="44" t="s">
        <v>67</v>
      </c>
      <c r="E26" s="44" t="s">
        <v>68</v>
      </c>
      <c r="F26" s="44" t="s">
        <v>69</v>
      </c>
      <c r="G26" s="44" t="s">
        <v>70</v>
      </c>
      <c r="H26" s="44"/>
      <c r="I26" s="44" t="s">
        <v>71</v>
      </c>
      <c r="J26" s="44" t="s">
        <v>72</v>
      </c>
      <c r="K26" s="44"/>
      <c r="L26" s="7"/>
      <c r="M26" s="9"/>
    </row>
    <row r="27" spans="1:13" ht="16.5" customHeight="1">
      <c r="A27" s="43"/>
      <c r="B27" s="43"/>
      <c r="C27" s="43"/>
      <c r="D27" s="44"/>
      <c r="E27" s="44"/>
      <c r="F27" s="44"/>
      <c r="G27" s="43" t="s">
        <v>73</v>
      </c>
      <c r="H27" s="43" t="s">
        <v>74</v>
      </c>
      <c r="I27" s="44"/>
      <c r="J27" s="44"/>
      <c r="K27" s="44"/>
      <c r="L27" s="7"/>
      <c r="M27" s="9"/>
    </row>
    <row r="28" spans="1:13" ht="32.25" customHeight="1">
      <c r="A28" s="43">
        <v>1</v>
      </c>
      <c r="B28" s="43">
        <v>2</v>
      </c>
      <c r="C28" s="43">
        <v>3</v>
      </c>
      <c r="D28" s="43">
        <v>4</v>
      </c>
      <c r="E28" s="43">
        <v>5</v>
      </c>
      <c r="F28" s="43">
        <v>6</v>
      </c>
      <c r="G28" s="43">
        <v>7</v>
      </c>
      <c r="H28" s="43">
        <v>8</v>
      </c>
      <c r="I28" s="43">
        <v>9</v>
      </c>
      <c r="J28" s="43">
        <v>10</v>
      </c>
      <c r="K28" s="43"/>
      <c r="L28" s="7"/>
      <c r="M28" s="9"/>
    </row>
    <row r="29" spans="1:13" ht="85.5" customHeight="1">
      <c r="A29" s="45">
        <v>1</v>
      </c>
      <c r="B29" s="46" t="s">
        <v>75</v>
      </c>
      <c r="C29" s="47" t="s">
        <v>27</v>
      </c>
      <c r="D29" s="48">
        <v>2</v>
      </c>
      <c r="E29" s="49"/>
      <c r="F29" s="49">
        <f>D29*E29</f>
        <v>0</v>
      </c>
      <c r="G29" s="50"/>
      <c r="H29" s="49">
        <f>F29*G29</f>
        <v>0</v>
      </c>
      <c r="I29" s="51">
        <f>F29+H29</f>
        <v>0</v>
      </c>
      <c r="J29" s="22"/>
      <c r="K29" s="22"/>
      <c r="L29" s="7"/>
      <c r="M29" s="9"/>
    </row>
    <row r="30" spans="1:13" ht="57.75" customHeight="1">
      <c r="A30" s="52">
        <v>2</v>
      </c>
      <c r="B30" s="53" t="s">
        <v>76</v>
      </c>
      <c r="C30" s="19" t="s">
        <v>27</v>
      </c>
      <c r="D30" s="36">
        <v>10</v>
      </c>
      <c r="E30" s="54"/>
      <c r="F30" s="54">
        <f>D30*E30</f>
        <v>0</v>
      </c>
      <c r="G30" s="55"/>
      <c r="H30" s="54">
        <f>F30*G30</f>
        <v>0</v>
      </c>
      <c r="I30" s="56">
        <f>F30+H30</f>
        <v>0</v>
      </c>
      <c r="J30" s="22"/>
      <c r="K30" s="22"/>
      <c r="L30" s="7"/>
      <c r="M30" s="9"/>
    </row>
    <row r="31" spans="1:13" ht="52.5" customHeight="1">
      <c r="A31" s="52">
        <v>3</v>
      </c>
      <c r="B31" s="53" t="s">
        <v>77</v>
      </c>
      <c r="C31" s="19" t="s">
        <v>27</v>
      </c>
      <c r="D31" s="36">
        <v>2</v>
      </c>
      <c r="E31" s="54"/>
      <c r="F31" s="54">
        <f>D31*E31</f>
        <v>0</v>
      </c>
      <c r="G31" s="55"/>
      <c r="H31" s="54">
        <f>F31*G31</f>
        <v>0</v>
      </c>
      <c r="I31" s="56">
        <f>F31+H31</f>
        <v>0</v>
      </c>
      <c r="J31" s="22"/>
      <c r="K31" s="22"/>
      <c r="L31" s="7"/>
      <c r="M31" s="9"/>
    </row>
    <row r="32" spans="1:13" ht="66" customHeight="1">
      <c r="A32" s="52">
        <v>4</v>
      </c>
      <c r="B32" s="53" t="s">
        <v>78</v>
      </c>
      <c r="C32" s="19" t="s">
        <v>27</v>
      </c>
      <c r="D32" s="36">
        <v>2</v>
      </c>
      <c r="E32" s="54"/>
      <c r="F32" s="54">
        <f>D32*E32</f>
        <v>0</v>
      </c>
      <c r="G32" s="55"/>
      <c r="H32" s="54">
        <f>F32*G32</f>
        <v>0</v>
      </c>
      <c r="I32" s="56">
        <f>F32+H32</f>
        <v>0</v>
      </c>
      <c r="J32" s="22"/>
      <c r="K32" s="22"/>
      <c r="L32" s="7"/>
      <c r="M32" s="9"/>
    </row>
    <row r="33" spans="1:13" ht="36.75" customHeight="1">
      <c r="A33" s="52">
        <v>5</v>
      </c>
      <c r="B33" s="57" t="s">
        <v>79</v>
      </c>
      <c r="C33" s="29" t="s">
        <v>27</v>
      </c>
      <c r="D33" s="58">
        <v>2</v>
      </c>
      <c r="E33" s="59"/>
      <c r="F33" s="59">
        <f>D33*E33</f>
        <v>0</v>
      </c>
      <c r="G33" s="60"/>
      <c r="H33" s="59">
        <f>F33*G33</f>
        <v>0</v>
      </c>
      <c r="I33" s="61">
        <f>F33+H33</f>
        <v>0</v>
      </c>
      <c r="J33" s="22"/>
      <c r="K33" s="22"/>
      <c r="L33" s="7"/>
      <c r="M33" s="9"/>
    </row>
    <row r="34" spans="1:13" ht="41.25" customHeight="1">
      <c r="A34" s="62">
        <v>6</v>
      </c>
      <c r="B34" s="63" t="s">
        <v>80</v>
      </c>
      <c r="C34" s="63"/>
      <c r="D34" s="63"/>
      <c r="E34" s="63"/>
      <c r="F34" s="63"/>
      <c r="G34" s="63"/>
      <c r="H34" s="63"/>
      <c r="I34" s="63"/>
      <c r="J34" s="63"/>
      <c r="K34" s="63"/>
      <c r="L34" s="7"/>
      <c r="M34" s="9"/>
    </row>
    <row r="35" spans="1:13" ht="52.5" customHeight="1">
      <c r="A35" s="64" t="s">
        <v>81</v>
      </c>
      <c r="B35" s="53" t="s">
        <v>53</v>
      </c>
      <c r="C35" s="19" t="s">
        <v>27</v>
      </c>
      <c r="D35" s="65">
        <v>50</v>
      </c>
      <c r="E35" s="54"/>
      <c r="F35" s="54">
        <f>ROUND(D35*E35,2)</f>
        <v>0</v>
      </c>
      <c r="G35" s="55"/>
      <c r="H35" s="54">
        <f>ROUND(F35*G35,2)</f>
        <v>0</v>
      </c>
      <c r="I35" s="54">
        <f aca="true" t="shared" si="3" ref="I35:I42">F35+H35</f>
        <v>0</v>
      </c>
      <c r="J35" s="22"/>
      <c r="K35" s="22"/>
      <c r="L35" s="7"/>
      <c r="M35" s="9"/>
    </row>
    <row r="36" spans="1:13" ht="41.25" customHeight="1">
      <c r="A36" s="64" t="s">
        <v>82</v>
      </c>
      <c r="B36" s="53" t="s">
        <v>83</v>
      </c>
      <c r="C36" s="19" t="s">
        <v>27</v>
      </c>
      <c r="D36" s="65">
        <v>15</v>
      </c>
      <c r="E36" s="54"/>
      <c r="F36" s="54">
        <f>ROUND(D36*E36,2)</f>
        <v>0</v>
      </c>
      <c r="G36" s="55"/>
      <c r="H36" s="54">
        <f>ROUND(F36*G36,2)</f>
        <v>0</v>
      </c>
      <c r="I36" s="54">
        <f t="shared" si="3"/>
        <v>0</v>
      </c>
      <c r="J36" s="22"/>
      <c r="K36" s="22"/>
      <c r="L36" s="7"/>
      <c r="M36" s="9"/>
    </row>
    <row r="37" spans="1:13" ht="42.75" customHeight="1">
      <c r="A37" s="66" t="s">
        <v>84</v>
      </c>
      <c r="B37" s="53" t="s">
        <v>85</v>
      </c>
      <c r="C37" s="36" t="s">
        <v>86</v>
      </c>
      <c r="D37" s="67">
        <v>80</v>
      </c>
      <c r="E37" s="54"/>
      <c r="F37" s="54">
        <f aca="true" t="shared" si="4" ref="F37:F42">D37*E37</f>
        <v>0</v>
      </c>
      <c r="G37" s="55"/>
      <c r="H37" s="54">
        <f aca="true" t="shared" si="5" ref="H37:H42">F37*G37</f>
        <v>0</v>
      </c>
      <c r="I37" s="54">
        <f t="shared" si="3"/>
        <v>0</v>
      </c>
      <c r="J37" s="22"/>
      <c r="K37" s="22"/>
      <c r="L37" s="7"/>
      <c r="M37" s="9"/>
    </row>
    <row r="38" spans="1:13" ht="53.25" customHeight="1">
      <c r="A38" s="62">
        <v>8</v>
      </c>
      <c r="B38" s="53" t="s">
        <v>87</v>
      </c>
      <c r="C38" s="36" t="s">
        <v>86</v>
      </c>
      <c r="D38" s="67">
        <v>50</v>
      </c>
      <c r="E38" s="54"/>
      <c r="F38" s="54">
        <f t="shared" si="4"/>
        <v>0</v>
      </c>
      <c r="G38" s="55"/>
      <c r="H38" s="54">
        <f t="shared" si="5"/>
        <v>0</v>
      </c>
      <c r="I38" s="54">
        <f t="shared" si="3"/>
        <v>0</v>
      </c>
      <c r="J38" s="22"/>
      <c r="K38" s="22"/>
      <c r="L38" s="7"/>
      <c r="M38" s="9"/>
    </row>
    <row r="39" spans="1:13" ht="57" customHeight="1">
      <c r="A39" s="62">
        <v>9</v>
      </c>
      <c r="B39" s="53" t="s">
        <v>88</v>
      </c>
      <c r="C39" s="36" t="s">
        <v>86</v>
      </c>
      <c r="D39" s="67">
        <v>250</v>
      </c>
      <c r="E39" s="54"/>
      <c r="F39" s="54">
        <f t="shared" si="4"/>
        <v>0</v>
      </c>
      <c r="G39" s="55"/>
      <c r="H39" s="54">
        <f t="shared" si="5"/>
        <v>0</v>
      </c>
      <c r="I39" s="54">
        <f t="shared" si="3"/>
        <v>0</v>
      </c>
      <c r="J39" s="22"/>
      <c r="K39" s="22"/>
      <c r="L39" s="7"/>
      <c r="M39" s="9"/>
    </row>
    <row r="40" spans="1:13" ht="146.25" customHeight="1">
      <c r="A40" s="62">
        <v>10</v>
      </c>
      <c r="B40" s="53" t="s">
        <v>89</v>
      </c>
      <c r="C40" s="36" t="s">
        <v>86</v>
      </c>
      <c r="D40" s="67">
        <v>25</v>
      </c>
      <c r="E40" s="54"/>
      <c r="F40" s="54">
        <f t="shared" si="4"/>
        <v>0</v>
      </c>
      <c r="G40" s="55"/>
      <c r="H40" s="54">
        <f t="shared" si="5"/>
        <v>0</v>
      </c>
      <c r="I40" s="54">
        <f t="shared" si="3"/>
        <v>0</v>
      </c>
      <c r="J40" s="22"/>
      <c r="K40" s="22"/>
      <c r="L40" s="7"/>
      <c r="M40" s="9"/>
    </row>
    <row r="41" spans="1:13" ht="38.25" customHeight="1">
      <c r="A41" s="62">
        <v>11</v>
      </c>
      <c r="B41" s="53" t="s">
        <v>90</v>
      </c>
      <c r="C41" s="19" t="s">
        <v>27</v>
      </c>
      <c r="D41" s="67">
        <v>19</v>
      </c>
      <c r="E41" s="54"/>
      <c r="F41" s="54">
        <f t="shared" si="4"/>
        <v>0</v>
      </c>
      <c r="G41" s="55"/>
      <c r="H41" s="54">
        <f t="shared" si="5"/>
        <v>0</v>
      </c>
      <c r="I41" s="54">
        <f t="shared" si="3"/>
        <v>0</v>
      </c>
      <c r="J41" s="22"/>
      <c r="K41" s="22"/>
      <c r="L41" s="7"/>
      <c r="M41" s="9"/>
    </row>
    <row r="42" spans="1:13" ht="28.5" customHeight="1">
      <c r="A42" s="62">
        <v>12</v>
      </c>
      <c r="B42" s="53" t="s">
        <v>91</v>
      </c>
      <c r="C42" s="19" t="s">
        <v>27</v>
      </c>
      <c r="D42" s="67">
        <v>1</v>
      </c>
      <c r="E42" s="54"/>
      <c r="F42" s="54">
        <f t="shared" si="4"/>
        <v>0</v>
      </c>
      <c r="G42" s="55"/>
      <c r="H42" s="54">
        <f t="shared" si="5"/>
        <v>0</v>
      </c>
      <c r="I42" s="54">
        <f t="shared" si="3"/>
        <v>0</v>
      </c>
      <c r="J42" s="22"/>
      <c r="K42" s="22"/>
      <c r="L42" s="7"/>
      <c r="M42" s="9"/>
    </row>
    <row r="43" spans="1:13" ht="15.75" customHeight="1">
      <c r="A43" s="68"/>
      <c r="B43" s="69" t="s">
        <v>92</v>
      </c>
      <c r="C43" s="69"/>
      <c r="D43" s="69"/>
      <c r="E43" s="69"/>
      <c r="F43" s="70">
        <f>SUM(F29:F33,F35:F36,F37:F42)</f>
        <v>0</v>
      </c>
      <c r="G43" s="70"/>
      <c r="H43" s="70"/>
      <c r="I43" s="70">
        <f>SUM(I29:I33,I35:I36,I37:I42)</f>
        <v>0</v>
      </c>
      <c r="J43" s="71"/>
      <c r="K43" s="7"/>
      <c r="L43" s="7"/>
      <c r="M43" s="9"/>
    </row>
    <row r="44" spans="1:13" ht="12.75">
      <c r="A44" s="7"/>
      <c r="B44" s="10"/>
      <c r="C44" s="7"/>
      <c r="D44" s="7"/>
      <c r="E44" s="7"/>
      <c r="F44" s="7"/>
      <c r="G44" s="7"/>
      <c r="H44" s="8"/>
      <c r="I44" s="7"/>
      <c r="J44" s="7"/>
      <c r="K44" s="7"/>
      <c r="L44" s="7"/>
      <c r="M44" s="9"/>
    </row>
    <row r="45" spans="1:13" ht="21.75" customHeight="1">
      <c r="A45" s="72" t="s">
        <v>93</v>
      </c>
      <c r="B45" s="72"/>
      <c r="C45" s="72"/>
      <c r="D45" s="72"/>
      <c r="E45" s="72"/>
      <c r="F45" s="72"/>
      <c r="G45" s="72"/>
      <c r="H45" s="72"/>
      <c r="I45" s="72"/>
      <c r="J45" s="72"/>
      <c r="K45" s="7"/>
      <c r="L45" s="7"/>
      <c r="M45" s="9"/>
    </row>
    <row r="46" spans="1:13" ht="15.75" customHeight="1">
      <c r="A46" s="43" t="s">
        <v>65</v>
      </c>
      <c r="B46" s="43" t="s">
        <v>94</v>
      </c>
      <c r="C46" s="43" t="s">
        <v>66</v>
      </c>
      <c r="D46" s="43" t="s">
        <v>95</v>
      </c>
      <c r="E46" s="44" t="s">
        <v>96</v>
      </c>
      <c r="F46" s="44" t="s">
        <v>97</v>
      </c>
      <c r="G46" s="44" t="s">
        <v>69</v>
      </c>
      <c r="H46" s="44" t="s">
        <v>70</v>
      </c>
      <c r="I46" s="44"/>
      <c r="J46" s="44" t="s">
        <v>71</v>
      </c>
      <c r="K46" s="7"/>
      <c r="L46" s="7"/>
      <c r="M46" s="9"/>
    </row>
    <row r="47" spans="1:13" ht="24.75" customHeight="1">
      <c r="A47" s="43"/>
      <c r="B47" s="43"/>
      <c r="C47" s="43"/>
      <c r="D47" s="43"/>
      <c r="E47" s="44"/>
      <c r="F47" s="44"/>
      <c r="G47" s="44"/>
      <c r="H47" s="43" t="s">
        <v>73</v>
      </c>
      <c r="I47" s="43" t="s">
        <v>74</v>
      </c>
      <c r="J47" s="44"/>
      <c r="K47" s="7"/>
      <c r="L47" s="7"/>
      <c r="M47" s="9"/>
    </row>
    <row r="48" spans="1:13" ht="29.25" customHeight="1">
      <c r="A48" s="43">
        <v>1</v>
      </c>
      <c r="B48" s="43">
        <v>2</v>
      </c>
      <c r="C48" s="43">
        <v>3</v>
      </c>
      <c r="D48" s="43">
        <v>4</v>
      </c>
      <c r="E48" s="43">
        <v>5</v>
      </c>
      <c r="F48" s="43">
        <v>6</v>
      </c>
      <c r="G48" s="43">
        <v>7</v>
      </c>
      <c r="H48" s="43">
        <v>8</v>
      </c>
      <c r="I48" s="43">
        <v>9</v>
      </c>
      <c r="J48" s="43">
        <v>10</v>
      </c>
      <c r="K48" s="7"/>
      <c r="L48" s="7"/>
      <c r="M48" s="9"/>
    </row>
    <row r="49" spans="1:13" ht="54.75" customHeight="1">
      <c r="A49" s="65">
        <v>1</v>
      </c>
      <c r="B49" s="53" t="s">
        <v>98</v>
      </c>
      <c r="C49" s="65" t="s">
        <v>99</v>
      </c>
      <c r="D49" s="73">
        <v>6</v>
      </c>
      <c r="E49" s="73">
        <v>1</v>
      </c>
      <c r="F49" s="74"/>
      <c r="G49" s="74">
        <f>ROUND(D49*F49*E49,2)</f>
        <v>0</v>
      </c>
      <c r="H49" s="55"/>
      <c r="I49" s="74">
        <f>ROUND(G49*H49,2)</f>
        <v>0</v>
      </c>
      <c r="J49" s="74">
        <f>ROUND(G49+I49,2)</f>
        <v>0</v>
      </c>
      <c r="K49" s="7"/>
      <c r="L49" s="7"/>
      <c r="M49" s="9"/>
    </row>
    <row r="50" spans="1:13" ht="16.5" customHeight="1">
      <c r="A50" s="75" t="s">
        <v>100</v>
      </c>
      <c r="B50" s="75"/>
      <c r="C50" s="75"/>
      <c r="D50" s="75"/>
      <c r="E50" s="75"/>
      <c r="F50" s="75"/>
      <c r="G50" s="76">
        <f>SUM(G49)</f>
        <v>0</v>
      </c>
      <c r="H50" s="74"/>
      <c r="I50" s="74"/>
      <c r="J50" s="77">
        <f>SUM(J49)</f>
        <v>0</v>
      </c>
      <c r="K50" s="7"/>
      <c r="L50" s="7"/>
      <c r="M50" s="9"/>
    </row>
    <row r="51" spans="1:13" ht="20.25" customHeight="1">
      <c r="A51" s="78" t="s">
        <v>101</v>
      </c>
      <c r="B51" s="78"/>
      <c r="C51" s="78"/>
      <c r="D51" s="78"/>
      <c r="E51" s="78"/>
      <c r="F51" s="7"/>
      <c r="G51" s="7"/>
      <c r="H51" s="8"/>
      <c r="I51" s="7"/>
      <c r="J51" s="7"/>
      <c r="K51" s="7"/>
      <c r="L51" s="7"/>
      <c r="M51" s="9"/>
    </row>
    <row r="52" spans="1:13" ht="27.75" customHeight="1">
      <c r="A52" s="72" t="s">
        <v>65</v>
      </c>
      <c r="B52" s="72" t="s">
        <v>102</v>
      </c>
      <c r="C52" s="79" t="s">
        <v>103</v>
      </c>
      <c r="D52" s="44" t="s">
        <v>104</v>
      </c>
      <c r="E52" s="44"/>
      <c r="F52" s="7"/>
      <c r="G52" s="7"/>
      <c r="H52" s="8"/>
      <c r="I52" s="7"/>
      <c r="J52" s="7"/>
      <c r="K52" s="7"/>
      <c r="L52" s="7"/>
      <c r="M52" s="9"/>
    </row>
    <row r="53" spans="1:13" ht="13.5" customHeight="1">
      <c r="A53" s="43">
        <v>1</v>
      </c>
      <c r="B53" s="43">
        <v>2</v>
      </c>
      <c r="C53" s="80">
        <v>3</v>
      </c>
      <c r="D53" s="43">
        <v>4</v>
      </c>
      <c r="E53" s="43"/>
      <c r="F53" s="7"/>
      <c r="G53" s="7"/>
      <c r="H53" s="8"/>
      <c r="I53" s="7"/>
      <c r="J53" s="7"/>
      <c r="K53" s="7"/>
      <c r="L53" s="7"/>
      <c r="M53" s="9"/>
    </row>
    <row r="54" spans="1:13" ht="20.25" customHeight="1">
      <c r="A54" s="43">
        <v>1</v>
      </c>
      <c r="B54" s="72" t="s">
        <v>105</v>
      </c>
      <c r="C54" s="81">
        <f>J24</f>
        <v>0</v>
      </c>
      <c r="D54" s="77">
        <f>L24</f>
        <v>0</v>
      </c>
      <c r="E54" s="77"/>
      <c r="F54" s="7"/>
      <c r="G54" s="7"/>
      <c r="H54" s="8"/>
      <c r="I54" s="7"/>
      <c r="J54" s="7"/>
      <c r="K54" s="7"/>
      <c r="L54" s="7"/>
      <c r="M54" s="9"/>
    </row>
    <row r="55" spans="1:13" ht="20.25" customHeight="1">
      <c r="A55" s="43">
        <v>2</v>
      </c>
      <c r="B55" s="72" t="s">
        <v>106</v>
      </c>
      <c r="C55" s="81">
        <f>F43</f>
        <v>0</v>
      </c>
      <c r="D55" s="77">
        <f>I43</f>
        <v>0</v>
      </c>
      <c r="E55" s="77"/>
      <c r="F55" s="7"/>
      <c r="G55" s="7"/>
      <c r="H55" s="8"/>
      <c r="I55" s="7"/>
      <c r="J55" s="7"/>
      <c r="K55" s="7"/>
      <c r="L55" s="7"/>
      <c r="M55" s="9"/>
    </row>
    <row r="56" spans="1:13" ht="27" customHeight="1">
      <c r="A56" s="43">
        <v>3</v>
      </c>
      <c r="B56" s="72" t="s">
        <v>107</v>
      </c>
      <c r="C56" s="82">
        <f>G50</f>
        <v>0</v>
      </c>
      <c r="D56" s="83">
        <f>J50</f>
        <v>0</v>
      </c>
      <c r="E56" s="83"/>
      <c r="F56" s="7"/>
      <c r="G56" s="7"/>
      <c r="H56" s="8"/>
      <c r="I56" s="7"/>
      <c r="J56" s="7"/>
      <c r="K56" s="7"/>
      <c r="L56" s="7"/>
      <c r="M56" s="9"/>
    </row>
    <row r="57" spans="1:13" ht="19.5" customHeight="1">
      <c r="A57" s="84" t="s">
        <v>108</v>
      </c>
      <c r="B57" s="84"/>
      <c r="C57" s="85">
        <f>SUM(C54:C56)</f>
        <v>0</v>
      </c>
      <c r="D57" s="86">
        <f>SUM(D54:D56)</f>
        <v>0</v>
      </c>
      <c r="E57" s="86"/>
      <c r="F57" s="7"/>
      <c r="G57" s="7"/>
      <c r="H57" s="8"/>
      <c r="I57" s="7"/>
      <c r="J57" s="7"/>
      <c r="K57" s="7"/>
      <c r="L57" s="7"/>
      <c r="M57" s="9"/>
    </row>
    <row r="60" spans="2:8" s="87" customFormat="1" ht="15">
      <c r="B60" s="88" t="s">
        <v>109</v>
      </c>
      <c r="F60" s="88" t="s">
        <v>110</v>
      </c>
      <c r="H60" s="89"/>
    </row>
  </sheetData>
  <sheetProtection selectLockedCells="1" selectUnlockedCells="1"/>
  <mergeCells count="46">
    <mergeCell ref="A25:L25"/>
    <mergeCell ref="A26:A27"/>
    <mergeCell ref="B26:B27"/>
    <mergeCell ref="C26:C27"/>
    <mergeCell ref="D26:D27"/>
    <mergeCell ref="E26:E27"/>
    <mergeCell ref="F26:F27"/>
    <mergeCell ref="G26:H26"/>
    <mergeCell ref="I26:I27"/>
    <mergeCell ref="J26:K27"/>
    <mergeCell ref="J28:K28"/>
    <mergeCell ref="J29:K29"/>
    <mergeCell ref="J30:K30"/>
    <mergeCell ref="J31:K31"/>
    <mergeCell ref="J32:K32"/>
    <mergeCell ref="J33:K33"/>
    <mergeCell ref="B34:K34"/>
    <mergeCell ref="J35:K35"/>
    <mergeCell ref="J36:K36"/>
    <mergeCell ref="J37:K37"/>
    <mergeCell ref="J38:K38"/>
    <mergeCell ref="J39:K39"/>
    <mergeCell ref="J40:K40"/>
    <mergeCell ref="J41:K41"/>
    <mergeCell ref="J42:K42"/>
    <mergeCell ref="B43:E43"/>
    <mergeCell ref="A45:J45"/>
    <mergeCell ref="A46:A47"/>
    <mergeCell ref="B46:B47"/>
    <mergeCell ref="C46:C47"/>
    <mergeCell ref="D46:D47"/>
    <mergeCell ref="E46:E47"/>
    <mergeCell ref="F46:F47"/>
    <mergeCell ref="G46:G47"/>
    <mergeCell ref="H46:I46"/>
    <mergeCell ref="J46:J47"/>
    <mergeCell ref="A50:F50"/>
    <mergeCell ref="H50:I50"/>
    <mergeCell ref="A51:E51"/>
    <mergeCell ref="D52:E52"/>
    <mergeCell ref="D53:E53"/>
    <mergeCell ref="D54:E54"/>
    <mergeCell ref="D55:E55"/>
    <mergeCell ref="D56:E56"/>
    <mergeCell ref="A57:B57"/>
    <mergeCell ref="D57:E57"/>
  </mergeCells>
  <printOptions/>
  <pageMargins left="0.3541666666666667" right="0.31527777777777777" top="0.6298611111111111" bottom="0.3541666666666667" header="0.5118055555555555" footer="0.5118055555555555"/>
  <pageSetup horizontalDpi="300" verticalDpi="300" orientation="landscape" paperSize="9" scale="75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eabramek</cp:lastModifiedBy>
  <cp:lastPrinted>2019-06-28T12:07:53Z</cp:lastPrinted>
  <dcterms:created xsi:type="dcterms:W3CDTF">2019-06-28T11:38:54Z</dcterms:created>
  <dcterms:modified xsi:type="dcterms:W3CDTF">2019-08-27T08:22:58Z</dcterms:modified>
  <cp:category/>
  <cp:version/>
  <cp:contentType/>
  <cp:contentStatus/>
</cp:coreProperties>
</file>