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\2021 PRZETARGI\22. Dostawa energii elektrycznej\"/>
    </mc:Choice>
  </mc:AlternateContent>
  <xr:revisionPtr revIDLastSave="0" documentId="8_{0E16C5DD-BBEA-406E-B7D8-BE4F715D2324}" xr6:coauthVersionLast="47" xr6:coauthVersionMax="47" xr10:uidLastSave="{00000000-0000-0000-0000-000000000000}"/>
  <bookViews>
    <workbookView xWindow="-120" yWindow="-120" windowWidth="24240" windowHeight="13140" xr2:uid="{C4ABC524-8F9F-4B35-92A9-C7D7D34A15AE}"/>
  </bookViews>
  <sheets>
    <sheet name="Arkusz1" sheetId="1" r:id="rId1"/>
    <sheet name="zestawienie mocy dla C21" sheetId="2" r:id="rId2"/>
    <sheet name="Arkusz2" sheetId="3" r:id="rId3"/>
  </sheets>
  <definedNames>
    <definedName name="_xlnm._FilterDatabase" localSheetId="0" hidden="1">Arkusz1!$A$1:$AK$118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2" l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C22" i="1"/>
  <c r="B22" i="1"/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C2" i="1"/>
  <c r="B2" i="1"/>
  <c r="T157" i="1" l="1"/>
  <c r="X157" i="1" s="1"/>
  <c r="S157" i="1"/>
  <c r="W157" i="1" s="1"/>
  <c r="R157" i="1"/>
  <c r="V157" i="1" s="1"/>
  <c r="M157" i="1"/>
  <c r="Q157" i="1" s="1"/>
  <c r="U157" i="1" s="1"/>
  <c r="T156" i="1"/>
  <c r="X156" i="1" s="1"/>
  <c r="S156" i="1"/>
  <c r="W156" i="1" s="1"/>
  <c r="R156" i="1"/>
  <c r="V156" i="1" s="1"/>
  <c r="M156" i="1"/>
  <c r="T155" i="1"/>
  <c r="X155" i="1" s="1"/>
  <c r="S155" i="1"/>
  <c r="W155" i="1" s="1"/>
  <c r="R155" i="1"/>
  <c r="V155" i="1" s="1"/>
  <c r="M155" i="1"/>
  <c r="T154" i="1"/>
  <c r="X154" i="1" s="1"/>
  <c r="S154" i="1"/>
  <c r="W154" i="1" s="1"/>
  <c r="R154" i="1"/>
  <c r="V154" i="1" s="1"/>
  <c r="M154" i="1"/>
  <c r="T153" i="1"/>
  <c r="X153" i="1" s="1"/>
  <c r="S153" i="1"/>
  <c r="W153" i="1" s="1"/>
  <c r="R153" i="1"/>
  <c r="V153" i="1" s="1"/>
  <c r="M153" i="1"/>
  <c r="Q153" i="1" s="1"/>
  <c r="U153" i="1" s="1"/>
  <c r="T152" i="1"/>
  <c r="X152" i="1" s="1"/>
  <c r="S152" i="1"/>
  <c r="W152" i="1" s="1"/>
  <c r="R152" i="1"/>
  <c r="V152" i="1" s="1"/>
  <c r="M152" i="1"/>
  <c r="T151" i="1"/>
  <c r="X151" i="1" s="1"/>
  <c r="S151" i="1"/>
  <c r="W151" i="1" s="1"/>
  <c r="R151" i="1"/>
  <c r="V151" i="1" s="1"/>
  <c r="M151" i="1"/>
  <c r="T150" i="1"/>
  <c r="X150" i="1" s="1"/>
  <c r="S150" i="1"/>
  <c r="W150" i="1" s="1"/>
  <c r="R150" i="1"/>
  <c r="V150" i="1" s="1"/>
  <c r="M150" i="1"/>
  <c r="T149" i="1"/>
  <c r="X149" i="1" s="1"/>
  <c r="S149" i="1"/>
  <c r="W149" i="1" s="1"/>
  <c r="R149" i="1"/>
  <c r="V149" i="1" s="1"/>
  <c r="M149" i="1"/>
  <c r="Q149" i="1" s="1"/>
  <c r="U149" i="1" s="1"/>
  <c r="T148" i="1"/>
  <c r="X148" i="1" s="1"/>
  <c r="S148" i="1"/>
  <c r="W148" i="1" s="1"/>
  <c r="R148" i="1"/>
  <c r="V148" i="1" s="1"/>
  <c r="M148" i="1"/>
  <c r="T147" i="1"/>
  <c r="X147" i="1" s="1"/>
  <c r="S147" i="1"/>
  <c r="W147" i="1" s="1"/>
  <c r="R147" i="1"/>
  <c r="V147" i="1" s="1"/>
  <c r="M147" i="1"/>
  <c r="T146" i="1"/>
  <c r="X146" i="1" s="1"/>
  <c r="S146" i="1"/>
  <c r="W146" i="1" s="1"/>
  <c r="R146" i="1"/>
  <c r="V146" i="1" s="1"/>
  <c r="M146" i="1"/>
  <c r="T145" i="1"/>
  <c r="X145" i="1" s="1"/>
  <c r="S145" i="1"/>
  <c r="W145" i="1" s="1"/>
  <c r="R145" i="1"/>
  <c r="V145" i="1" s="1"/>
  <c r="M145" i="1"/>
  <c r="Q145" i="1" s="1"/>
  <c r="U145" i="1" s="1"/>
  <c r="V144" i="1"/>
  <c r="T144" i="1"/>
  <c r="X144" i="1" s="1"/>
  <c r="S144" i="1"/>
  <c r="W144" i="1" s="1"/>
  <c r="R144" i="1"/>
  <c r="M144" i="1"/>
  <c r="T143" i="1"/>
  <c r="X143" i="1" s="1"/>
  <c r="S143" i="1"/>
  <c r="W143" i="1" s="1"/>
  <c r="R143" i="1"/>
  <c r="V143" i="1" s="1"/>
  <c r="M143" i="1"/>
  <c r="Q143" i="1" s="1"/>
  <c r="U143" i="1" s="1"/>
  <c r="T142" i="1"/>
  <c r="X142" i="1" s="1"/>
  <c r="S142" i="1"/>
  <c r="W142" i="1" s="1"/>
  <c r="R142" i="1"/>
  <c r="V142" i="1" s="1"/>
  <c r="M142" i="1"/>
  <c r="T141" i="1"/>
  <c r="X141" i="1" s="1"/>
  <c r="S141" i="1"/>
  <c r="W141" i="1" s="1"/>
  <c r="R141" i="1"/>
  <c r="V141" i="1" s="1"/>
  <c r="M141" i="1"/>
  <c r="Q141" i="1" s="1"/>
  <c r="U141" i="1" s="1"/>
  <c r="T140" i="1"/>
  <c r="X140" i="1" s="1"/>
  <c r="S140" i="1"/>
  <c r="W140" i="1" s="1"/>
  <c r="R140" i="1"/>
  <c r="V140" i="1" s="1"/>
  <c r="M140" i="1"/>
  <c r="T139" i="1"/>
  <c r="X139" i="1" s="1"/>
  <c r="S139" i="1"/>
  <c r="W139" i="1" s="1"/>
  <c r="R139" i="1"/>
  <c r="V139" i="1" s="1"/>
  <c r="M139" i="1"/>
  <c r="Q139" i="1" s="1"/>
  <c r="U139" i="1" s="1"/>
  <c r="T138" i="1"/>
  <c r="X138" i="1" s="1"/>
  <c r="S138" i="1"/>
  <c r="W138" i="1" s="1"/>
  <c r="R138" i="1"/>
  <c r="V138" i="1" s="1"/>
  <c r="M138" i="1"/>
  <c r="T137" i="1"/>
  <c r="X137" i="1" s="1"/>
  <c r="S137" i="1"/>
  <c r="W137" i="1" s="1"/>
  <c r="R137" i="1"/>
  <c r="V137" i="1" s="1"/>
  <c r="M137" i="1"/>
  <c r="Q137" i="1" s="1"/>
  <c r="U137" i="1" s="1"/>
  <c r="T136" i="1"/>
  <c r="X136" i="1" s="1"/>
  <c r="S136" i="1"/>
  <c r="W136" i="1" s="1"/>
  <c r="R136" i="1"/>
  <c r="V136" i="1" s="1"/>
  <c r="M136" i="1"/>
  <c r="T135" i="1"/>
  <c r="X135" i="1" s="1"/>
  <c r="S135" i="1"/>
  <c r="W135" i="1" s="1"/>
  <c r="R135" i="1"/>
  <c r="V135" i="1" s="1"/>
  <c r="M135" i="1"/>
  <c r="Q135" i="1" s="1"/>
  <c r="U135" i="1" s="1"/>
  <c r="T134" i="1"/>
  <c r="X134" i="1" s="1"/>
  <c r="S134" i="1"/>
  <c r="W134" i="1" s="1"/>
  <c r="R134" i="1"/>
  <c r="V134" i="1" s="1"/>
  <c r="M134" i="1"/>
  <c r="T133" i="1"/>
  <c r="X133" i="1" s="1"/>
  <c r="S133" i="1"/>
  <c r="W133" i="1" s="1"/>
  <c r="R133" i="1"/>
  <c r="V133" i="1" s="1"/>
  <c r="M133" i="1"/>
  <c r="Q133" i="1" s="1"/>
  <c r="U133" i="1" s="1"/>
  <c r="T132" i="1"/>
  <c r="X132" i="1" s="1"/>
  <c r="S132" i="1"/>
  <c r="W132" i="1" s="1"/>
  <c r="R132" i="1"/>
  <c r="V132" i="1" s="1"/>
  <c r="M132" i="1"/>
  <c r="T131" i="1"/>
  <c r="X131" i="1" s="1"/>
  <c r="S131" i="1"/>
  <c r="W131" i="1" s="1"/>
  <c r="R131" i="1"/>
  <c r="V131" i="1" s="1"/>
  <c r="M131" i="1"/>
  <c r="Q131" i="1" s="1"/>
  <c r="U131" i="1" s="1"/>
  <c r="T130" i="1"/>
  <c r="X130" i="1" s="1"/>
  <c r="S130" i="1"/>
  <c r="W130" i="1" s="1"/>
  <c r="R130" i="1"/>
  <c r="V130" i="1" s="1"/>
  <c r="M130" i="1"/>
  <c r="T129" i="1"/>
  <c r="X129" i="1" s="1"/>
  <c r="S129" i="1"/>
  <c r="W129" i="1" s="1"/>
  <c r="R129" i="1"/>
  <c r="V129" i="1" s="1"/>
  <c r="M129" i="1"/>
  <c r="Q129" i="1" s="1"/>
  <c r="U129" i="1" s="1"/>
  <c r="T128" i="1"/>
  <c r="X128" i="1" s="1"/>
  <c r="S128" i="1"/>
  <c r="W128" i="1" s="1"/>
  <c r="R128" i="1"/>
  <c r="V128" i="1" s="1"/>
  <c r="M128" i="1"/>
  <c r="T127" i="1"/>
  <c r="X127" i="1" s="1"/>
  <c r="S127" i="1"/>
  <c r="W127" i="1" s="1"/>
  <c r="R127" i="1"/>
  <c r="V127" i="1" s="1"/>
  <c r="M127" i="1"/>
  <c r="Q127" i="1" s="1"/>
  <c r="U127" i="1" s="1"/>
  <c r="T126" i="1"/>
  <c r="X126" i="1" s="1"/>
  <c r="S126" i="1"/>
  <c r="W126" i="1" s="1"/>
  <c r="R126" i="1"/>
  <c r="V126" i="1" s="1"/>
  <c r="M126" i="1"/>
  <c r="T125" i="1"/>
  <c r="X125" i="1" s="1"/>
  <c r="S125" i="1"/>
  <c r="W125" i="1" s="1"/>
  <c r="R125" i="1"/>
  <c r="V125" i="1" s="1"/>
  <c r="M125" i="1"/>
  <c r="Q125" i="1" s="1"/>
  <c r="U125" i="1" s="1"/>
  <c r="T124" i="1"/>
  <c r="X124" i="1" s="1"/>
  <c r="S124" i="1"/>
  <c r="W124" i="1" s="1"/>
  <c r="R124" i="1"/>
  <c r="V124" i="1" s="1"/>
  <c r="M124" i="1"/>
  <c r="T123" i="1"/>
  <c r="X123" i="1" s="1"/>
  <c r="S123" i="1"/>
  <c r="W123" i="1" s="1"/>
  <c r="R123" i="1"/>
  <c r="V123" i="1" s="1"/>
  <c r="M123" i="1"/>
  <c r="Q123" i="1" s="1"/>
  <c r="U123" i="1" s="1"/>
  <c r="T122" i="1"/>
  <c r="X122" i="1" s="1"/>
  <c r="S122" i="1"/>
  <c r="W122" i="1" s="1"/>
  <c r="R122" i="1"/>
  <c r="V122" i="1" s="1"/>
  <c r="M122" i="1"/>
  <c r="T121" i="1"/>
  <c r="X121" i="1" s="1"/>
  <c r="S121" i="1"/>
  <c r="W121" i="1" s="1"/>
  <c r="R121" i="1"/>
  <c r="V121" i="1" s="1"/>
  <c r="M121" i="1"/>
  <c r="Q121" i="1" s="1"/>
  <c r="U121" i="1" s="1"/>
  <c r="T120" i="1"/>
  <c r="X120" i="1" s="1"/>
  <c r="S120" i="1"/>
  <c r="W120" i="1" s="1"/>
  <c r="R120" i="1"/>
  <c r="V120" i="1" s="1"/>
  <c r="M120" i="1"/>
  <c r="T119" i="1"/>
  <c r="X119" i="1" s="1"/>
  <c r="S119" i="1"/>
  <c r="W119" i="1" s="1"/>
  <c r="R119" i="1"/>
  <c r="V119" i="1" s="1"/>
  <c r="M119" i="1"/>
  <c r="Q119" i="1" s="1"/>
  <c r="U119" i="1" s="1"/>
  <c r="T118" i="1"/>
  <c r="X118" i="1" s="1"/>
  <c r="S118" i="1"/>
  <c r="W118" i="1" s="1"/>
  <c r="R118" i="1"/>
  <c r="V118" i="1" s="1"/>
  <c r="M118" i="1"/>
  <c r="T117" i="1"/>
  <c r="X117" i="1" s="1"/>
  <c r="S117" i="1"/>
  <c r="W117" i="1" s="1"/>
  <c r="R117" i="1"/>
  <c r="V117" i="1" s="1"/>
  <c r="M117" i="1"/>
  <c r="Q117" i="1" s="1"/>
  <c r="U117" i="1" s="1"/>
  <c r="T116" i="1"/>
  <c r="X116" i="1" s="1"/>
  <c r="S116" i="1"/>
  <c r="W116" i="1" s="1"/>
  <c r="R116" i="1"/>
  <c r="V116" i="1" s="1"/>
  <c r="M116" i="1"/>
  <c r="T115" i="1"/>
  <c r="X115" i="1" s="1"/>
  <c r="S115" i="1"/>
  <c r="W115" i="1" s="1"/>
  <c r="R115" i="1"/>
  <c r="V115" i="1" s="1"/>
  <c r="M115" i="1"/>
  <c r="Q115" i="1" s="1"/>
  <c r="U115" i="1" s="1"/>
  <c r="T114" i="1"/>
  <c r="X114" i="1" s="1"/>
  <c r="S114" i="1"/>
  <c r="W114" i="1" s="1"/>
  <c r="M114" i="1"/>
  <c r="N114" i="1" s="1"/>
  <c r="T113" i="1"/>
  <c r="X113" i="1" s="1"/>
  <c r="S113" i="1"/>
  <c r="W113" i="1" s="1"/>
  <c r="M113" i="1"/>
  <c r="T112" i="1"/>
  <c r="X112" i="1" s="1"/>
  <c r="S112" i="1"/>
  <c r="W112" i="1" s="1"/>
  <c r="M112" i="1"/>
  <c r="N112" i="1" s="1"/>
  <c r="T111" i="1"/>
  <c r="X111" i="1" s="1"/>
  <c r="S111" i="1"/>
  <c r="W111" i="1" s="1"/>
  <c r="M111" i="1"/>
  <c r="T110" i="1"/>
  <c r="X110" i="1" s="1"/>
  <c r="S110" i="1"/>
  <c r="W110" i="1" s="1"/>
  <c r="M110" i="1"/>
  <c r="N110" i="1" s="1"/>
  <c r="T109" i="1"/>
  <c r="X109" i="1" s="1"/>
  <c r="N109" i="1"/>
  <c r="R109" i="1" s="1"/>
  <c r="V109" i="1" s="1"/>
  <c r="M109" i="1"/>
  <c r="T108" i="1"/>
  <c r="X108" i="1" s="1"/>
  <c r="N108" i="1"/>
  <c r="R108" i="1" s="1"/>
  <c r="V108" i="1" s="1"/>
  <c r="M108" i="1"/>
  <c r="O108" i="1" s="1"/>
  <c r="T107" i="1"/>
  <c r="X107" i="1" s="1"/>
  <c r="S107" i="1"/>
  <c r="W107" i="1" s="1"/>
  <c r="M107" i="1"/>
  <c r="N107" i="1" s="1"/>
  <c r="T106" i="1"/>
  <c r="X106" i="1" s="1"/>
  <c r="S106" i="1"/>
  <c r="W106" i="1" s="1"/>
  <c r="M106" i="1"/>
  <c r="T105" i="1"/>
  <c r="X105" i="1" s="1"/>
  <c r="S105" i="1"/>
  <c r="W105" i="1" s="1"/>
  <c r="M105" i="1"/>
  <c r="N105" i="1" s="1"/>
  <c r="T104" i="1"/>
  <c r="X104" i="1" s="1"/>
  <c r="S104" i="1"/>
  <c r="W104" i="1" s="1"/>
  <c r="M104" i="1"/>
  <c r="T103" i="1"/>
  <c r="X103" i="1" s="1"/>
  <c r="S103" i="1"/>
  <c r="W103" i="1" s="1"/>
  <c r="M103" i="1"/>
  <c r="Q103" i="1" s="1"/>
  <c r="U103" i="1" s="1"/>
  <c r="T102" i="1"/>
  <c r="X102" i="1" s="1"/>
  <c r="S102" i="1"/>
  <c r="W102" i="1" s="1"/>
  <c r="M102" i="1"/>
  <c r="T101" i="1"/>
  <c r="X101" i="1" s="1"/>
  <c r="S101" i="1"/>
  <c r="W101" i="1" s="1"/>
  <c r="M101" i="1"/>
  <c r="Q101" i="1" s="1"/>
  <c r="T100" i="1"/>
  <c r="X100" i="1" s="1"/>
  <c r="S100" i="1"/>
  <c r="W100" i="1" s="1"/>
  <c r="M100" i="1"/>
  <c r="N100" i="1" s="1"/>
  <c r="R100" i="1" s="1"/>
  <c r="V100" i="1" s="1"/>
  <c r="T99" i="1"/>
  <c r="X99" i="1" s="1"/>
  <c r="S99" i="1"/>
  <c r="W99" i="1" s="1"/>
  <c r="M99" i="1"/>
  <c r="Q99" i="1" s="1"/>
  <c r="U99" i="1" s="1"/>
  <c r="T98" i="1"/>
  <c r="X98" i="1" s="1"/>
  <c r="S98" i="1"/>
  <c r="W98" i="1" s="1"/>
  <c r="M98" i="1"/>
  <c r="N98" i="1" s="1"/>
  <c r="T97" i="1"/>
  <c r="X97" i="1" s="1"/>
  <c r="S97" i="1"/>
  <c r="W97" i="1" s="1"/>
  <c r="M97" i="1"/>
  <c r="Q97" i="1" s="1"/>
  <c r="U97" i="1" s="1"/>
  <c r="T96" i="1"/>
  <c r="X96" i="1" s="1"/>
  <c r="S96" i="1"/>
  <c r="W96" i="1" s="1"/>
  <c r="M96" i="1"/>
  <c r="N96" i="1" s="1"/>
  <c r="T95" i="1"/>
  <c r="X95" i="1" s="1"/>
  <c r="S95" i="1"/>
  <c r="W95" i="1" s="1"/>
  <c r="M95" i="1"/>
  <c r="Q95" i="1" s="1"/>
  <c r="U95" i="1" s="1"/>
  <c r="T94" i="1"/>
  <c r="X94" i="1" s="1"/>
  <c r="S94" i="1"/>
  <c r="W94" i="1" s="1"/>
  <c r="M94" i="1"/>
  <c r="Q94" i="1" s="1"/>
  <c r="U94" i="1" s="1"/>
  <c r="T93" i="1"/>
  <c r="X93" i="1" s="1"/>
  <c r="S93" i="1"/>
  <c r="W93" i="1" s="1"/>
  <c r="M93" i="1"/>
  <c r="N93" i="1" s="1"/>
  <c r="T92" i="1"/>
  <c r="X92" i="1" s="1"/>
  <c r="S92" i="1"/>
  <c r="W92" i="1" s="1"/>
  <c r="M92" i="1"/>
  <c r="N92" i="1" s="1"/>
  <c r="T91" i="1"/>
  <c r="X91" i="1" s="1"/>
  <c r="S91" i="1"/>
  <c r="W91" i="1" s="1"/>
  <c r="M91" i="1"/>
  <c r="N91" i="1" s="1"/>
  <c r="T90" i="1"/>
  <c r="X90" i="1" s="1"/>
  <c r="S90" i="1"/>
  <c r="W90" i="1" s="1"/>
  <c r="M90" i="1"/>
  <c r="Q90" i="1" s="1"/>
  <c r="U90" i="1" s="1"/>
  <c r="T89" i="1"/>
  <c r="X89" i="1" s="1"/>
  <c r="N89" i="1"/>
  <c r="R89" i="1" s="1"/>
  <c r="V89" i="1" s="1"/>
  <c r="M89" i="1"/>
  <c r="O89" i="1" s="1"/>
  <c r="T88" i="1"/>
  <c r="X88" i="1" s="1"/>
  <c r="S88" i="1"/>
  <c r="W88" i="1" s="1"/>
  <c r="M88" i="1"/>
  <c r="T87" i="1"/>
  <c r="X87" i="1" s="1"/>
  <c r="S87" i="1"/>
  <c r="W87" i="1" s="1"/>
  <c r="M87" i="1"/>
  <c r="N87" i="1" s="1"/>
  <c r="T86" i="1"/>
  <c r="X86" i="1" s="1"/>
  <c r="S86" i="1"/>
  <c r="W86" i="1" s="1"/>
  <c r="M86" i="1"/>
  <c r="T85" i="1"/>
  <c r="X85" i="1" s="1"/>
  <c r="S85" i="1"/>
  <c r="W85" i="1" s="1"/>
  <c r="M85" i="1"/>
  <c r="N85" i="1" s="1"/>
  <c r="T84" i="1"/>
  <c r="X84" i="1" s="1"/>
  <c r="S84" i="1"/>
  <c r="W84" i="1" s="1"/>
  <c r="M84" i="1"/>
  <c r="T83" i="1"/>
  <c r="X83" i="1" s="1"/>
  <c r="S83" i="1"/>
  <c r="W83" i="1" s="1"/>
  <c r="M83" i="1"/>
  <c r="N83" i="1" s="1"/>
  <c r="T82" i="1"/>
  <c r="X82" i="1" s="1"/>
  <c r="S82" i="1"/>
  <c r="W82" i="1" s="1"/>
  <c r="M82" i="1"/>
  <c r="T81" i="1"/>
  <c r="X81" i="1" s="1"/>
  <c r="S81" i="1"/>
  <c r="W81" i="1" s="1"/>
  <c r="M81" i="1"/>
  <c r="N81" i="1" s="1"/>
  <c r="T80" i="1"/>
  <c r="X80" i="1" s="1"/>
  <c r="S80" i="1"/>
  <c r="W80" i="1" s="1"/>
  <c r="M80" i="1"/>
  <c r="T79" i="1"/>
  <c r="X79" i="1" s="1"/>
  <c r="S79" i="1"/>
  <c r="W79" i="1" s="1"/>
  <c r="M79" i="1"/>
  <c r="N79" i="1" s="1"/>
  <c r="T78" i="1"/>
  <c r="X78" i="1" s="1"/>
  <c r="S78" i="1"/>
  <c r="W78" i="1" s="1"/>
  <c r="M78" i="1"/>
  <c r="T77" i="1"/>
  <c r="X77" i="1" s="1"/>
  <c r="S77" i="1"/>
  <c r="W77" i="1" s="1"/>
  <c r="M77" i="1"/>
  <c r="N77" i="1" s="1"/>
  <c r="T76" i="1"/>
  <c r="X76" i="1" s="1"/>
  <c r="S76" i="1"/>
  <c r="W76" i="1" s="1"/>
  <c r="M76" i="1"/>
  <c r="N76" i="1" s="1"/>
  <c r="T75" i="1"/>
  <c r="X75" i="1" s="1"/>
  <c r="S75" i="1"/>
  <c r="W75" i="1" s="1"/>
  <c r="M75" i="1"/>
  <c r="N75" i="1" s="1"/>
  <c r="T74" i="1"/>
  <c r="X74" i="1" s="1"/>
  <c r="S74" i="1"/>
  <c r="W74" i="1" s="1"/>
  <c r="M74" i="1"/>
  <c r="N74" i="1" s="1"/>
  <c r="T73" i="1"/>
  <c r="X73" i="1" s="1"/>
  <c r="S73" i="1"/>
  <c r="W73" i="1" s="1"/>
  <c r="M73" i="1"/>
  <c r="N73" i="1" s="1"/>
  <c r="T72" i="1"/>
  <c r="X72" i="1" s="1"/>
  <c r="S72" i="1"/>
  <c r="W72" i="1" s="1"/>
  <c r="M72" i="1"/>
  <c r="N72" i="1" s="1"/>
  <c r="T71" i="1"/>
  <c r="X71" i="1" s="1"/>
  <c r="S71" i="1"/>
  <c r="W71" i="1" s="1"/>
  <c r="M71" i="1"/>
  <c r="N71" i="1" s="1"/>
  <c r="T70" i="1"/>
  <c r="X70" i="1" s="1"/>
  <c r="S70" i="1"/>
  <c r="W70" i="1" s="1"/>
  <c r="M70" i="1"/>
  <c r="N70" i="1" s="1"/>
  <c r="T69" i="1"/>
  <c r="X69" i="1" s="1"/>
  <c r="S69" i="1"/>
  <c r="W69" i="1" s="1"/>
  <c r="M69" i="1"/>
  <c r="N69" i="1" s="1"/>
  <c r="T68" i="1"/>
  <c r="X68" i="1" s="1"/>
  <c r="S68" i="1"/>
  <c r="W68" i="1" s="1"/>
  <c r="M68" i="1"/>
  <c r="N68" i="1" s="1"/>
  <c r="T67" i="1"/>
  <c r="X67" i="1" s="1"/>
  <c r="S67" i="1"/>
  <c r="W67" i="1" s="1"/>
  <c r="M67" i="1"/>
  <c r="N67" i="1" s="1"/>
  <c r="T66" i="1"/>
  <c r="X66" i="1" s="1"/>
  <c r="S66" i="1"/>
  <c r="W66" i="1" s="1"/>
  <c r="M66" i="1"/>
  <c r="N66" i="1" s="1"/>
  <c r="T65" i="1"/>
  <c r="X65" i="1" s="1"/>
  <c r="S65" i="1"/>
  <c r="W65" i="1" s="1"/>
  <c r="M65" i="1"/>
  <c r="N65" i="1" s="1"/>
  <c r="T64" i="1"/>
  <c r="X64" i="1" s="1"/>
  <c r="S64" i="1"/>
  <c r="W64" i="1" s="1"/>
  <c r="M64" i="1"/>
  <c r="N64" i="1" s="1"/>
  <c r="T63" i="1"/>
  <c r="X63" i="1" s="1"/>
  <c r="S63" i="1"/>
  <c r="W63" i="1" s="1"/>
  <c r="M63" i="1"/>
  <c r="T62" i="1"/>
  <c r="X62" i="1" s="1"/>
  <c r="S62" i="1"/>
  <c r="W62" i="1" s="1"/>
  <c r="M62" i="1"/>
  <c r="N62" i="1" s="1"/>
  <c r="T61" i="1"/>
  <c r="X61" i="1" s="1"/>
  <c r="S61" i="1"/>
  <c r="W61" i="1" s="1"/>
  <c r="M61" i="1"/>
  <c r="T60" i="1"/>
  <c r="X60" i="1" s="1"/>
  <c r="S60" i="1"/>
  <c r="W60" i="1" s="1"/>
  <c r="M60" i="1"/>
  <c r="N60" i="1" s="1"/>
  <c r="T59" i="1"/>
  <c r="X59" i="1" s="1"/>
  <c r="S59" i="1"/>
  <c r="W59" i="1" s="1"/>
  <c r="M59" i="1"/>
  <c r="T58" i="1"/>
  <c r="X58" i="1" s="1"/>
  <c r="S58" i="1"/>
  <c r="W58" i="1" s="1"/>
  <c r="M58" i="1"/>
  <c r="N58" i="1" s="1"/>
  <c r="T57" i="1"/>
  <c r="X57" i="1" s="1"/>
  <c r="S57" i="1"/>
  <c r="W57" i="1" s="1"/>
  <c r="M57" i="1"/>
  <c r="T56" i="1"/>
  <c r="X56" i="1" s="1"/>
  <c r="S56" i="1"/>
  <c r="W56" i="1" s="1"/>
  <c r="M56" i="1"/>
  <c r="N56" i="1" s="1"/>
  <c r="T55" i="1"/>
  <c r="X55" i="1" s="1"/>
  <c r="S55" i="1"/>
  <c r="W55" i="1" s="1"/>
  <c r="M55" i="1"/>
  <c r="T54" i="1"/>
  <c r="X54" i="1" s="1"/>
  <c r="S54" i="1"/>
  <c r="W54" i="1" s="1"/>
  <c r="M54" i="1"/>
  <c r="N54" i="1" s="1"/>
  <c r="T53" i="1"/>
  <c r="X53" i="1" s="1"/>
  <c r="S53" i="1"/>
  <c r="W53" i="1" s="1"/>
  <c r="M53" i="1"/>
  <c r="T52" i="1"/>
  <c r="X52" i="1" s="1"/>
  <c r="S52" i="1"/>
  <c r="W52" i="1" s="1"/>
  <c r="M52" i="1"/>
  <c r="N52" i="1" s="1"/>
  <c r="T51" i="1"/>
  <c r="X51" i="1" s="1"/>
  <c r="S51" i="1"/>
  <c r="W51" i="1" s="1"/>
  <c r="M51" i="1"/>
  <c r="T50" i="1"/>
  <c r="X50" i="1" s="1"/>
  <c r="S50" i="1"/>
  <c r="W50" i="1" s="1"/>
  <c r="M50" i="1"/>
  <c r="N50" i="1" s="1"/>
  <c r="T49" i="1"/>
  <c r="X49" i="1" s="1"/>
  <c r="S49" i="1"/>
  <c r="W49" i="1" s="1"/>
  <c r="M49" i="1"/>
  <c r="T48" i="1"/>
  <c r="X48" i="1" s="1"/>
  <c r="S48" i="1"/>
  <c r="W48" i="1" s="1"/>
  <c r="M48" i="1"/>
  <c r="N48" i="1" s="1"/>
  <c r="T47" i="1"/>
  <c r="X47" i="1" s="1"/>
  <c r="S47" i="1"/>
  <c r="W47" i="1" s="1"/>
  <c r="M47" i="1"/>
  <c r="T46" i="1"/>
  <c r="X46" i="1" s="1"/>
  <c r="S46" i="1"/>
  <c r="W46" i="1" s="1"/>
  <c r="M46" i="1"/>
  <c r="N46" i="1" s="1"/>
  <c r="T45" i="1"/>
  <c r="X45" i="1" s="1"/>
  <c r="S45" i="1"/>
  <c r="W45" i="1" s="1"/>
  <c r="M45" i="1"/>
  <c r="T44" i="1"/>
  <c r="X44" i="1" s="1"/>
  <c r="S44" i="1"/>
  <c r="W44" i="1" s="1"/>
  <c r="M44" i="1"/>
  <c r="N44" i="1" s="1"/>
  <c r="T43" i="1"/>
  <c r="X43" i="1" s="1"/>
  <c r="S43" i="1"/>
  <c r="W43" i="1" s="1"/>
  <c r="M43" i="1"/>
  <c r="T42" i="1"/>
  <c r="X42" i="1" s="1"/>
  <c r="S42" i="1"/>
  <c r="W42" i="1" s="1"/>
  <c r="M42" i="1"/>
  <c r="N42" i="1" s="1"/>
  <c r="T41" i="1"/>
  <c r="X41" i="1" s="1"/>
  <c r="S41" i="1"/>
  <c r="W41" i="1" s="1"/>
  <c r="M41" i="1"/>
  <c r="T40" i="1"/>
  <c r="X40" i="1" s="1"/>
  <c r="S40" i="1"/>
  <c r="W40" i="1" s="1"/>
  <c r="M40" i="1"/>
  <c r="N40" i="1" s="1"/>
  <c r="T39" i="1"/>
  <c r="X39" i="1" s="1"/>
  <c r="S39" i="1"/>
  <c r="W39" i="1" s="1"/>
  <c r="M39" i="1"/>
  <c r="T6" i="2"/>
  <c r="N101" i="1" l="1"/>
  <c r="U101" i="1"/>
  <c r="Q105" i="1"/>
  <c r="U105" i="1" s="1"/>
  <c r="Q81" i="1"/>
  <c r="U81" i="1" s="1"/>
  <c r="Q108" i="1"/>
  <c r="Q56" i="1"/>
  <c r="U56" i="1" s="1"/>
  <c r="Q69" i="1"/>
  <c r="U69" i="1" s="1"/>
  <c r="N94" i="1"/>
  <c r="Q96" i="1"/>
  <c r="U108" i="1"/>
  <c r="Q112" i="1"/>
  <c r="U112" i="1" s="1"/>
  <c r="Q64" i="1"/>
  <c r="U64" i="1" s="1"/>
  <c r="Q77" i="1"/>
  <c r="U77" i="1" s="1"/>
  <c r="Q87" i="1"/>
  <c r="Q107" i="1"/>
  <c r="U107" i="1" s="1"/>
  <c r="Q110" i="1"/>
  <c r="U110" i="1" s="1"/>
  <c r="R92" i="1"/>
  <c r="V92" i="1" s="1"/>
  <c r="Q147" i="1"/>
  <c r="U147" i="1" s="1"/>
  <c r="Q44" i="1"/>
  <c r="U44" i="1" s="1"/>
  <c r="Q46" i="1"/>
  <c r="U46" i="1" s="1"/>
  <c r="Q48" i="1"/>
  <c r="U48" i="1" s="1"/>
  <c r="Q52" i="1"/>
  <c r="U52" i="1" s="1"/>
  <c r="Q60" i="1"/>
  <c r="U60" i="1" s="1"/>
  <c r="Q65" i="1"/>
  <c r="U65" i="1" s="1"/>
  <c r="Q73" i="1"/>
  <c r="N90" i="1"/>
  <c r="Q92" i="1"/>
  <c r="U92" i="1" s="1"/>
  <c r="Q98" i="1"/>
  <c r="U98" i="1" s="1"/>
  <c r="N99" i="1"/>
  <c r="R99" i="1" s="1"/>
  <c r="V99" i="1" s="1"/>
  <c r="N103" i="1"/>
  <c r="R103" i="1" s="1"/>
  <c r="V103" i="1" s="1"/>
  <c r="U83" i="1"/>
  <c r="Q42" i="1"/>
  <c r="U42" i="1" s="1"/>
  <c r="Q50" i="1"/>
  <c r="U50" i="1" s="1"/>
  <c r="Q54" i="1"/>
  <c r="U54" i="1" s="1"/>
  <c r="Q62" i="1"/>
  <c r="U62" i="1" s="1"/>
  <c r="Q71" i="1"/>
  <c r="U71" i="1" s="1"/>
  <c r="Q83" i="1"/>
  <c r="Q85" i="1"/>
  <c r="U85" i="1" s="1"/>
  <c r="N97" i="1"/>
  <c r="R97" i="1" s="1"/>
  <c r="V97" i="1" s="1"/>
  <c r="Q40" i="1"/>
  <c r="U40" i="1" s="1"/>
  <c r="Q58" i="1"/>
  <c r="U58" i="1" s="1"/>
  <c r="Q67" i="1"/>
  <c r="U67" i="1" s="1"/>
  <c r="Q75" i="1"/>
  <c r="U75" i="1" s="1"/>
  <c r="Q79" i="1"/>
  <c r="U79" i="1" s="1"/>
  <c r="U87" i="1"/>
  <c r="N95" i="1"/>
  <c r="R95" i="1" s="1"/>
  <c r="V95" i="1" s="1"/>
  <c r="U96" i="1"/>
  <c r="Q100" i="1"/>
  <c r="U100" i="1" s="1"/>
  <c r="Q41" i="1"/>
  <c r="U41" i="1" s="1"/>
  <c r="N41" i="1"/>
  <c r="Q49" i="1"/>
  <c r="U49" i="1" s="1"/>
  <c r="N49" i="1"/>
  <c r="R62" i="1"/>
  <c r="V62" i="1" s="1"/>
  <c r="Q43" i="1"/>
  <c r="U43" i="1" s="1"/>
  <c r="N43" i="1"/>
  <c r="R44" i="1"/>
  <c r="V44" i="1" s="1"/>
  <c r="Q51" i="1"/>
  <c r="U51" i="1" s="1"/>
  <c r="N51" i="1"/>
  <c r="R52" i="1"/>
  <c r="V52" i="1" s="1"/>
  <c r="R60" i="1"/>
  <c r="V60" i="1" s="1"/>
  <c r="R42" i="1"/>
  <c r="V42" i="1" s="1"/>
  <c r="R50" i="1"/>
  <c r="V50" i="1" s="1"/>
  <c r="R54" i="1"/>
  <c r="V54" i="1" s="1"/>
  <c r="Q45" i="1"/>
  <c r="U45" i="1" s="1"/>
  <c r="N45" i="1"/>
  <c r="R46" i="1"/>
  <c r="V46" i="1" s="1"/>
  <c r="R58" i="1"/>
  <c r="V58" i="1" s="1"/>
  <c r="Q39" i="1"/>
  <c r="U39" i="1" s="1"/>
  <c r="N39" i="1"/>
  <c r="R40" i="1"/>
  <c r="V40" i="1" s="1"/>
  <c r="Q47" i="1"/>
  <c r="U47" i="1" s="1"/>
  <c r="N47" i="1"/>
  <c r="R48" i="1"/>
  <c r="V48" i="1" s="1"/>
  <c r="R56" i="1"/>
  <c r="V56" i="1" s="1"/>
  <c r="R64" i="1"/>
  <c r="V64" i="1" s="1"/>
  <c r="Q78" i="1"/>
  <c r="U78" i="1" s="1"/>
  <c r="N78" i="1"/>
  <c r="R87" i="1"/>
  <c r="V87" i="1" s="1"/>
  <c r="N53" i="1"/>
  <c r="N55" i="1"/>
  <c r="N57" i="1"/>
  <c r="N59" i="1"/>
  <c r="N61" i="1"/>
  <c r="N63" i="1"/>
  <c r="R66" i="1"/>
  <c r="V66" i="1" s="1"/>
  <c r="R68" i="1"/>
  <c r="V68" i="1" s="1"/>
  <c r="R70" i="1"/>
  <c r="V70" i="1" s="1"/>
  <c r="R72" i="1"/>
  <c r="V72" i="1" s="1"/>
  <c r="R74" i="1"/>
  <c r="V74" i="1" s="1"/>
  <c r="R76" i="1"/>
  <c r="V76" i="1" s="1"/>
  <c r="Q80" i="1"/>
  <c r="U80" i="1" s="1"/>
  <c r="N80" i="1"/>
  <c r="R81" i="1"/>
  <c r="V81" i="1" s="1"/>
  <c r="Q88" i="1"/>
  <c r="U88" i="1" s="1"/>
  <c r="N88" i="1"/>
  <c r="R101" i="1"/>
  <c r="V101" i="1" s="1"/>
  <c r="Q130" i="1"/>
  <c r="U130" i="1" s="1"/>
  <c r="Q53" i="1"/>
  <c r="U53" i="1" s="1"/>
  <c r="Q55" i="1"/>
  <c r="U55" i="1" s="1"/>
  <c r="Q57" i="1"/>
  <c r="U57" i="1" s="1"/>
  <c r="Q59" i="1"/>
  <c r="U59" i="1" s="1"/>
  <c r="Q61" i="1"/>
  <c r="U61" i="1" s="1"/>
  <c r="Q63" i="1"/>
  <c r="U63" i="1" s="1"/>
  <c r="Q66" i="1"/>
  <c r="U66" i="1" s="1"/>
  <c r="Q68" i="1"/>
  <c r="U68" i="1" s="1"/>
  <c r="Q70" i="1"/>
  <c r="U70" i="1" s="1"/>
  <c r="Q72" i="1"/>
  <c r="U72" i="1" s="1"/>
  <c r="Q74" i="1"/>
  <c r="U74" i="1" s="1"/>
  <c r="Q76" i="1"/>
  <c r="U76" i="1" s="1"/>
  <c r="Q82" i="1"/>
  <c r="U82" i="1" s="1"/>
  <c r="N82" i="1"/>
  <c r="R83" i="1"/>
  <c r="V83" i="1" s="1"/>
  <c r="Q122" i="1"/>
  <c r="U122" i="1" s="1"/>
  <c r="R79" i="1"/>
  <c r="V79" i="1" s="1"/>
  <c r="Q86" i="1"/>
  <c r="U86" i="1" s="1"/>
  <c r="N86" i="1"/>
  <c r="Q138" i="1"/>
  <c r="U138" i="1" s="1"/>
  <c r="R65" i="1"/>
  <c r="V65" i="1" s="1"/>
  <c r="R67" i="1"/>
  <c r="V67" i="1" s="1"/>
  <c r="R69" i="1"/>
  <c r="V69" i="1" s="1"/>
  <c r="R71" i="1"/>
  <c r="V71" i="1" s="1"/>
  <c r="R73" i="1"/>
  <c r="V73" i="1" s="1"/>
  <c r="U73" i="1"/>
  <c r="R75" i="1"/>
  <c r="V75" i="1" s="1"/>
  <c r="R77" i="1"/>
  <c r="V77" i="1" s="1"/>
  <c r="Q84" i="1"/>
  <c r="U84" i="1" s="1"/>
  <c r="N84" i="1"/>
  <c r="R85" i="1"/>
  <c r="V85" i="1" s="1"/>
  <c r="S89" i="1"/>
  <c r="W89" i="1" s="1"/>
  <c r="R91" i="1"/>
  <c r="V91" i="1" s="1"/>
  <c r="R93" i="1"/>
  <c r="V93" i="1" s="1"/>
  <c r="Q146" i="1"/>
  <c r="U146" i="1" s="1"/>
  <c r="Q89" i="1"/>
  <c r="U89" i="1" s="1"/>
  <c r="Q91" i="1"/>
  <c r="U91" i="1" s="1"/>
  <c r="Q93" i="1"/>
  <c r="U93" i="1" s="1"/>
  <c r="R96" i="1"/>
  <c r="V96" i="1" s="1"/>
  <c r="R98" i="1"/>
  <c r="V98" i="1" s="1"/>
  <c r="Q109" i="1"/>
  <c r="U109" i="1" s="1"/>
  <c r="O109" i="1"/>
  <c r="R114" i="1"/>
  <c r="V114" i="1" s="1"/>
  <c r="Q102" i="1"/>
  <c r="U102" i="1" s="1"/>
  <c r="N102" i="1"/>
  <c r="R107" i="1"/>
  <c r="V107" i="1" s="1"/>
  <c r="R112" i="1"/>
  <c r="V112" i="1" s="1"/>
  <c r="Q118" i="1"/>
  <c r="U118" i="1" s="1"/>
  <c r="Q126" i="1"/>
  <c r="U126" i="1" s="1"/>
  <c r="Q134" i="1"/>
  <c r="U134" i="1" s="1"/>
  <c r="Q142" i="1"/>
  <c r="U142" i="1" s="1"/>
  <c r="Q150" i="1"/>
  <c r="U150" i="1" s="1"/>
  <c r="R105" i="1"/>
  <c r="V105" i="1" s="1"/>
  <c r="S108" i="1"/>
  <c r="W108" i="1" s="1"/>
  <c r="R110" i="1"/>
  <c r="V110" i="1" s="1"/>
  <c r="Q154" i="1"/>
  <c r="U154" i="1" s="1"/>
  <c r="Q114" i="1"/>
  <c r="U114" i="1" s="1"/>
  <c r="N104" i="1"/>
  <c r="N106" i="1"/>
  <c r="N111" i="1"/>
  <c r="N113" i="1"/>
  <c r="Q151" i="1"/>
  <c r="U151" i="1" s="1"/>
  <c r="Q155" i="1"/>
  <c r="U155" i="1" s="1"/>
  <c r="Q104" i="1"/>
  <c r="U104" i="1" s="1"/>
  <c r="Q106" i="1"/>
  <c r="U106" i="1" s="1"/>
  <c r="Q111" i="1"/>
  <c r="U111" i="1" s="1"/>
  <c r="Q113" i="1"/>
  <c r="U113" i="1" s="1"/>
  <c r="Q116" i="1"/>
  <c r="U116" i="1" s="1"/>
  <c r="Q120" i="1"/>
  <c r="U120" i="1" s="1"/>
  <c r="Q124" i="1"/>
  <c r="U124" i="1" s="1"/>
  <c r="Q128" i="1"/>
  <c r="U128" i="1" s="1"/>
  <c r="Q132" i="1"/>
  <c r="U132" i="1" s="1"/>
  <c r="Q136" i="1"/>
  <c r="U136" i="1" s="1"/>
  <c r="Q140" i="1"/>
  <c r="U140" i="1" s="1"/>
  <c r="Q144" i="1"/>
  <c r="U144" i="1" s="1"/>
  <c r="Q148" i="1"/>
  <c r="U148" i="1" s="1"/>
  <c r="Q152" i="1"/>
  <c r="U152" i="1" s="1"/>
  <c r="Q156" i="1"/>
  <c r="U156" i="1" s="1"/>
  <c r="U9" i="1"/>
  <c r="X9" i="1"/>
  <c r="U3" i="1"/>
  <c r="V3" i="1"/>
  <c r="W3" i="1"/>
  <c r="X3" i="1"/>
  <c r="W4" i="1"/>
  <c r="X4" i="1"/>
  <c r="W5" i="1"/>
  <c r="X5" i="1"/>
  <c r="U6" i="1"/>
  <c r="V6" i="1"/>
  <c r="W6" i="1"/>
  <c r="X6" i="1"/>
  <c r="U7" i="1"/>
  <c r="V7" i="1"/>
  <c r="W7" i="1"/>
  <c r="X7" i="1"/>
  <c r="U8" i="1"/>
  <c r="V8" i="1"/>
  <c r="W8" i="1"/>
  <c r="X8" i="1"/>
  <c r="V9" i="1"/>
  <c r="W9" i="1"/>
  <c r="U10" i="1"/>
  <c r="V10" i="1"/>
  <c r="W10" i="1"/>
  <c r="X10" i="1"/>
  <c r="U11" i="1"/>
  <c r="V11" i="1"/>
  <c r="W11" i="1"/>
  <c r="X11" i="1"/>
  <c r="U12" i="1"/>
  <c r="V12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V2" i="1"/>
  <c r="W2" i="1"/>
  <c r="X2" i="1"/>
  <c r="U2" i="1"/>
  <c r="R94" i="1" l="1"/>
  <c r="V94" i="1" s="1"/>
  <c r="R90" i="1"/>
  <c r="V90" i="1" s="1"/>
  <c r="R84" i="1"/>
  <c r="V84" i="1" s="1"/>
  <c r="R53" i="1"/>
  <c r="V53" i="1" s="1"/>
  <c r="R106" i="1"/>
  <c r="V106" i="1"/>
  <c r="R102" i="1"/>
  <c r="V102" i="1" s="1"/>
  <c r="R82" i="1"/>
  <c r="V82" i="1" s="1"/>
  <c r="R88" i="1"/>
  <c r="V88" i="1" s="1"/>
  <c r="R59" i="1"/>
  <c r="V59" i="1" s="1"/>
  <c r="R47" i="1"/>
  <c r="V47" i="1" s="1"/>
  <c r="R51" i="1"/>
  <c r="V51" i="1" s="1"/>
  <c r="R49" i="1"/>
  <c r="V49" i="1" s="1"/>
  <c r="R113" i="1"/>
  <c r="V113" i="1" s="1"/>
  <c r="S109" i="1"/>
  <c r="W109" i="1" s="1"/>
  <c r="R86" i="1"/>
  <c r="V86" i="1" s="1"/>
  <c r="R63" i="1"/>
  <c r="V63" i="1" s="1"/>
  <c r="R55" i="1"/>
  <c r="V55" i="1" s="1"/>
  <c r="R78" i="1"/>
  <c r="V78" i="1" s="1"/>
  <c r="R111" i="1"/>
  <c r="V111" i="1" s="1"/>
  <c r="R61" i="1"/>
  <c r="V61" i="1" s="1"/>
  <c r="R41" i="1"/>
  <c r="V41" i="1" s="1"/>
  <c r="R104" i="1"/>
  <c r="V104" i="1" s="1"/>
  <c r="R80" i="1"/>
  <c r="V80" i="1" s="1"/>
  <c r="R57" i="1"/>
  <c r="V57" i="1" s="1"/>
  <c r="R39" i="1"/>
  <c r="V39" i="1" s="1"/>
  <c r="R45" i="1"/>
  <c r="V45" i="1" s="1"/>
  <c r="R43" i="1"/>
  <c r="V43" i="1" s="1"/>
  <c r="T5" i="2"/>
  <c r="T4" i="2"/>
  <c r="T8" i="2" s="1"/>
  <c r="T11" i="2" s="1"/>
  <c r="V5" i="1" l="1"/>
  <c r="U5" i="1"/>
  <c r="V15" i="1"/>
  <c r="U15" i="1"/>
  <c r="V19" i="1"/>
  <c r="U19" i="1"/>
  <c r="V16" i="1"/>
  <c r="U16" i="1"/>
  <c r="V20" i="1"/>
  <c r="U20" i="1"/>
  <c r="V13" i="1"/>
  <c r="U13" i="1"/>
  <c r="V17" i="1"/>
  <c r="U17" i="1"/>
  <c r="V4" i="1"/>
  <c r="U4" i="1"/>
  <c r="V14" i="1"/>
  <c r="U14" i="1"/>
  <c r="V18" i="1"/>
  <c r="U18" i="1"/>
</calcChain>
</file>

<file path=xl/sharedStrings.xml><?xml version="1.0" encoding="utf-8"?>
<sst xmlns="http://schemas.openxmlformats.org/spreadsheetml/2006/main" count="1245" uniqueCount="407">
  <si>
    <t>L.p.</t>
  </si>
  <si>
    <t>Płatnik</t>
  </si>
  <si>
    <t>NIP</t>
  </si>
  <si>
    <t>Regon</t>
  </si>
  <si>
    <t>Adres PPE</t>
  </si>
  <si>
    <t>Numer licznika</t>
  </si>
  <si>
    <t>NumerPPE</t>
  </si>
  <si>
    <t>Moc kW</t>
  </si>
  <si>
    <t>Strefa I r</t>
  </si>
  <si>
    <t>Strefa II r</t>
  </si>
  <si>
    <t>Strefa III r</t>
  </si>
  <si>
    <t>Taryfa</t>
  </si>
  <si>
    <t>Data rozpoczęcia Sprzedaży</t>
  </si>
  <si>
    <t xml:space="preserve">Miasto i Gmina Sztum </t>
  </si>
  <si>
    <t>ul. Mickiewicza 39, 82-400 Sztum</t>
  </si>
  <si>
    <t xml:space="preserve">ul. Mickiewicza 39, Sztum </t>
  </si>
  <si>
    <t>.01355698</t>
  </si>
  <si>
    <t>PL0037240000166310</t>
  </si>
  <si>
    <t>C12a</t>
  </si>
  <si>
    <t>TAK</t>
  </si>
  <si>
    <t>Miasto i Gmina Sztum</t>
  </si>
  <si>
    <t>ul. Kochanowskiego, Sztum</t>
  </si>
  <si>
    <t>.01356240</t>
  </si>
  <si>
    <t>PL0037240000182272</t>
  </si>
  <si>
    <t>C21</t>
  </si>
  <si>
    <t>Biała Góra</t>
  </si>
  <si>
    <t>PL0037240000116602</t>
  </si>
  <si>
    <t>Postolin</t>
  </si>
  <si>
    <t>PL0037240128159325</t>
  </si>
  <si>
    <t>C11</t>
  </si>
  <si>
    <t>Nowa Wieś Sztumska</t>
  </si>
  <si>
    <t>PL0037240125332783</t>
  </si>
  <si>
    <t>Sztumska Wieś</t>
  </si>
  <si>
    <t>PL0037240125915490</t>
  </si>
  <si>
    <t>ul. Galla Anonima 2, Sztum</t>
  </si>
  <si>
    <t>PL0037240127853369</t>
  </si>
  <si>
    <t>ul. Reja 443/1, Sztum</t>
  </si>
  <si>
    <t>bd</t>
  </si>
  <si>
    <t>PL0037240127853470</t>
  </si>
  <si>
    <t>R</t>
  </si>
  <si>
    <t>ul. Mickiewicza 544/3, Sztum</t>
  </si>
  <si>
    <t>PL0037240127853571</t>
  </si>
  <si>
    <t>ul. Wolności 26, Sztum</t>
  </si>
  <si>
    <t>PL0037240127853773</t>
  </si>
  <si>
    <t>Gościszewo 73, 82-400 Sztum</t>
  </si>
  <si>
    <t>10946799</t>
  </si>
  <si>
    <t>PL0037240126520530</t>
  </si>
  <si>
    <t>Piekło</t>
  </si>
  <si>
    <t>PL0037240125205875</t>
  </si>
  <si>
    <t>Publiczny Żłobek w Sztumie</t>
  </si>
  <si>
    <t>ul. Chełmińska 11, 82-400 Sztum</t>
  </si>
  <si>
    <t>Żlobek w Sztumie</t>
  </si>
  <si>
    <t>88078118</t>
  </si>
  <si>
    <t>PL0037240125571546</t>
  </si>
  <si>
    <t>ul. Chełmińska 7, 82-400 Sztum</t>
  </si>
  <si>
    <t>PL0037240126522954</t>
  </si>
  <si>
    <t>ul. Reja 15 m.A 82-400 Sztum</t>
  </si>
  <si>
    <t>PL0037240126521338</t>
  </si>
  <si>
    <t>ul. Reja 15 82-400 Sztum</t>
  </si>
  <si>
    <t>.01355747</t>
  </si>
  <si>
    <t>PL0037240000187932</t>
  </si>
  <si>
    <t>Szkoła Podstawowa w Nowej Wsi</t>
  </si>
  <si>
    <t>Nowa Wieś 60 82-400 Sztum</t>
  </si>
  <si>
    <t>PL0037240126520732</t>
  </si>
  <si>
    <t>Zespół Szkół w Czerninie</t>
  </si>
  <si>
    <t>ul Donimirskich 19 Czernin, 82-400 Sztum</t>
  </si>
  <si>
    <t>.03235921</t>
  </si>
  <si>
    <t>PL0037240000062539</t>
  </si>
  <si>
    <t>Gościszewo 75, 82-400 Sztum</t>
  </si>
  <si>
    <t>PL0037240126520631</t>
  </si>
  <si>
    <t>Sienkiewicza 54, 82-400 Sztum</t>
  </si>
  <si>
    <t>01355737.</t>
  </si>
  <si>
    <t>Suma</t>
  </si>
  <si>
    <t>Mikroźródło</t>
  </si>
  <si>
    <t>zał. zestawienie mocy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</si>
  <si>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</si>
  <si>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</si>
  <si>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</si>
  <si>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</si>
  <si>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</si>
  <si>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</si>
  <si>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</si>
  <si>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</si>
  <si>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</si>
  <si>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</si>
  <si>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</si>
  <si>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</si>
  <si>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Punkt poboru energii</t>
  </si>
  <si>
    <t>Zapotrzebowanie na moc [kW]</t>
  </si>
  <si>
    <t>SUMA</t>
  </si>
  <si>
    <t>PL0037240127950773</t>
  </si>
  <si>
    <t>PL0037240000360109</t>
  </si>
  <si>
    <t>PL0032740000373805</t>
  </si>
  <si>
    <t>PL0037240125740082</t>
  </si>
  <si>
    <t>PL0037240125308232</t>
  </si>
  <si>
    <t>PL0037240000288905</t>
  </si>
  <si>
    <t>PL0037240125809194</t>
  </si>
  <si>
    <t>PL0037240000133507</t>
  </si>
  <si>
    <t>PL0037240128216818</t>
  </si>
  <si>
    <t>PL0037240125265590</t>
  </si>
  <si>
    <t>PL0037240126607426</t>
  </si>
  <si>
    <t>PL0037240127460218</t>
  </si>
  <si>
    <t>PL0037240126042402</t>
  </si>
  <si>
    <t>PL0037240126593379</t>
  </si>
  <si>
    <t>PL0037240126593581</t>
  </si>
  <si>
    <t>PL0037240125944085</t>
  </si>
  <si>
    <t>Kino -Teatr ul.Reja 13</t>
  </si>
  <si>
    <t>Klub Senior Reja 13</t>
  </si>
  <si>
    <t>Biblioteka ul. Nowowiejskiego</t>
  </si>
  <si>
    <t>Biblioteka ul.Mickiewicza</t>
  </si>
  <si>
    <t>Biblioteka Postolin</t>
  </si>
  <si>
    <t>Stadion-Maszty ul.Kościuszki</t>
  </si>
  <si>
    <t xml:space="preserve">Zaplecze Olimpia Reja </t>
  </si>
  <si>
    <t>obiekt Budynek Stadion Kasprowicza2</t>
  </si>
  <si>
    <t>Świetlica Biała Góra</t>
  </si>
  <si>
    <t>Świetlica Koniecwałd</t>
  </si>
  <si>
    <t>Świetlica Pietrzwałd</t>
  </si>
  <si>
    <t>Świetlica Czernin</t>
  </si>
  <si>
    <t>Świetlica Gronajny</t>
  </si>
  <si>
    <t>Świetlica Koślinka</t>
  </si>
  <si>
    <t>Świetlica Gościszewo</t>
  </si>
  <si>
    <t>C12A</t>
  </si>
  <si>
    <t>G11K</t>
  </si>
  <si>
    <t>Sztumskiego Centrum Kultury</t>
  </si>
  <si>
    <t>Ul. Reja 13, 82-400 Sztum</t>
  </si>
  <si>
    <t>579-15-66-828</t>
  </si>
  <si>
    <t>Nowa Taryfa</t>
  </si>
  <si>
    <t>-</t>
  </si>
  <si>
    <t>Świetlica Sztumska Wieś</t>
  </si>
  <si>
    <t xml:space="preserve">Świetlica Sztumskie Pole </t>
  </si>
  <si>
    <t>Przedsiębiorstwo Wodociągów i Kanalizacji Sp. z o.o.</t>
  </si>
  <si>
    <t>ul. Kochanowskiego 28, 82-400 Sztum</t>
  </si>
  <si>
    <t>579-000-68-66</t>
  </si>
  <si>
    <t>ul. Kochanowskiego 28</t>
  </si>
  <si>
    <t>UL. BIAŁA GÓRA, 82-400 SZTUM</t>
  </si>
  <si>
    <t>UL. KĘPINA, 82-400 SZTUM</t>
  </si>
  <si>
    <t>UL. WĘGRY, 82-400 SZTUM</t>
  </si>
  <si>
    <t xml:space="preserve">  480037240125288832  . </t>
  </si>
  <si>
    <t>UL. POSTOLIN, 82-400 SZTUM</t>
  </si>
  <si>
    <t xml:space="preserve">  480037240125302572  . </t>
  </si>
  <si>
    <t>UL. KONIECWAŁD, 82-400 SZTUM</t>
  </si>
  <si>
    <t xml:space="preserve">  480037240125275391  . </t>
  </si>
  <si>
    <t>UL. GOŚCISZEWO, 82-400 SZTUM</t>
  </si>
  <si>
    <t xml:space="preserve">  480037240125245786  . </t>
  </si>
  <si>
    <t xml:space="preserve">  480037240125274987  . </t>
  </si>
  <si>
    <t xml:space="preserve">  480037240125275189  . </t>
  </si>
  <si>
    <t>UL. GRONAJNO, 82-400 SZTUM</t>
  </si>
  <si>
    <t xml:space="preserve">  480037240125346527  . </t>
  </si>
  <si>
    <t xml:space="preserve">  480037240125345820  . </t>
  </si>
  <si>
    <t xml:space="preserve">  480037240125275088  . </t>
  </si>
  <si>
    <t>UL. BARCZEWSKIEGO, 82-400 SZTUM</t>
  </si>
  <si>
    <t xml:space="preserve">  480037240126078875  . </t>
  </si>
  <si>
    <t>UL. CZERNIN, PIENIĘŻNEGO, 82-400 SZTUM</t>
  </si>
  <si>
    <t xml:space="preserve">  480037240126007945  . </t>
  </si>
  <si>
    <t>OS. CZERNIN, PRZYLEŚNE, 82-400 SZTUM</t>
  </si>
  <si>
    <t xml:space="preserve">  480037240126093225  . </t>
  </si>
  <si>
    <t>UL. BARLEWICZKI, 82-400 SZTUM</t>
  </si>
  <si>
    <t xml:space="preserve">  480037240126073623  . </t>
  </si>
  <si>
    <t xml:space="preserve">  480037240125225982  . </t>
  </si>
  <si>
    <t>UL. GORAJ, 82-400 SZTUM</t>
  </si>
  <si>
    <t xml:space="preserve">  480037240125228814  . </t>
  </si>
  <si>
    <t>UL. KOCHANOWSKIEGO, 82-400 SZTUM</t>
  </si>
  <si>
    <t xml:space="preserve">  480037240125913975  . </t>
  </si>
  <si>
    <t>UL. SŁONECZNA, 82-400 SZTUM</t>
  </si>
  <si>
    <t xml:space="preserve">  480037240126142533  . </t>
  </si>
  <si>
    <t xml:space="preserve">  480037240125228915  . </t>
  </si>
  <si>
    <t>UL. PIENIĘŻNEGO, 82-400 SZTUM</t>
  </si>
  <si>
    <t xml:space="preserve">  480037240126007642  . </t>
  </si>
  <si>
    <t>UL. OSIEDLE PARKOWE, 82-400 SZTUM</t>
  </si>
  <si>
    <t xml:space="preserve">  480037240125414932  . </t>
  </si>
  <si>
    <t>UL. FISZERA, 82-400 SZTUM</t>
  </si>
  <si>
    <t xml:space="preserve">  480037240125517588  . </t>
  </si>
  <si>
    <t xml:space="preserve">  480037240125575384  . </t>
  </si>
  <si>
    <t>UL. BARLEWICE, 82-400 SZTUM</t>
  </si>
  <si>
    <t xml:space="preserve">  480037240125961061  . </t>
  </si>
  <si>
    <t>UL. PIENIĘŻNEGO 28, 82-400 SZTUM</t>
  </si>
  <si>
    <t xml:space="preserve">  480037240126007541  . </t>
  </si>
  <si>
    <t>UL. GÓRKI, 82-400 SZTUM</t>
  </si>
  <si>
    <t xml:space="preserve">  480037240125928022  . </t>
  </si>
  <si>
    <t>UL. CHOPINA, 82-400 SZTUM</t>
  </si>
  <si>
    <t xml:space="preserve">  480037240125585387  . </t>
  </si>
  <si>
    <t>UL. POLNA, 82-400 SZTUM</t>
  </si>
  <si>
    <t xml:space="preserve">  480037240125655513  . </t>
  </si>
  <si>
    <t>UL. POLASZKI, 82-400 SZTUM</t>
  </si>
  <si>
    <t xml:space="preserve">  480037240125380273</t>
  </si>
  <si>
    <t>UL. SZTUMSKIE POLE, POLANKI Nr działki: 106, 82-400 SZTUM</t>
  </si>
  <si>
    <t xml:space="preserve">  480037240127904091  . </t>
  </si>
  <si>
    <t>UL. SZTUMSKIE POLE, POLANKI Nr działki: 253/1, 82-400 SZTUM</t>
  </si>
  <si>
    <t xml:space="preserve">  480037240127904192  . </t>
  </si>
  <si>
    <t>UL. SZTUMSKIE POLE, ŁĄKOWA Nr działki: 176/6, 82-400 SZTUM</t>
  </si>
  <si>
    <t xml:space="preserve">  480037240127904293  . </t>
  </si>
  <si>
    <t>UL. SZTUMSKIE POLE, ŁĄKOWA Nr działki: 193/1, 82-400 SZTUM</t>
  </si>
  <si>
    <t xml:space="preserve">  480037240127904394  . </t>
  </si>
  <si>
    <t>480037240000012423</t>
  </si>
  <si>
    <t>UL. ŻEROMSKIEGO, 82-400 SZTUM</t>
  </si>
  <si>
    <t>480037240000012524</t>
  </si>
  <si>
    <t>480037240000012625</t>
  </si>
  <si>
    <t>UL. ŻEROMSKIEGO Nr działki: dz. 18/18, 82-400 SZTUM</t>
  </si>
  <si>
    <t>480037240000012827</t>
  </si>
  <si>
    <t>UL. ŻEROMSKIEGO Nr działki: dz. 21/21, 82-400 SZTUM</t>
  </si>
  <si>
    <t>480037240000012928</t>
  </si>
  <si>
    <t>UL. ŻEROMSKIEGO Nr działki: dz. 435, 82-400 SZTUM</t>
  </si>
  <si>
    <t>480037240000013029</t>
  </si>
  <si>
    <t>UL. NOWA WIEŚ SZTUMSKA, 82-400 SZTUM</t>
  </si>
  <si>
    <t>480037240125332985</t>
  </si>
  <si>
    <t>UL. SŁOWACKIEGO 4, 82-400 SZTUM</t>
  </si>
  <si>
    <t>480037240125388862</t>
  </si>
  <si>
    <t>UL. CHEŁMIŃSKA 11, 82-400 SZTUM</t>
  </si>
  <si>
    <t>480037240125571546</t>
  </si>
  <si>
    <t>UL. CHEŁMIŃSKA 9, 82-400 SZTUM</t>
  </si>
  <si>
    <t>480037240125571950</t>
  </si>
  <si>
    <t>480037240125650358</t>
  </si>
  <si>
    <t>UL. REJA 11/A, 82-400 SZTUM</t>
  </si>
  <si>
    <t>480037240125809093</t>
  </si>
  <si>
    <t>UL. KOPERNIKA DZ.279/145, 82-400 SZTUM</t>
  </si>
  <si>
    <t>480037240127356952</t>
  </si>
  <si>
    <t>UL. WŁADYSŁAWA IV 576/W, 82-400 SZTUM</t>
  </si>
  <si>
    <t>480037240127844780</t>
  </si>
  <si>
    <t>UL. JAGIEŁŁY 569/1, 82-400 SZTUM</t>
  </si>
  <si>
    <t>480037240127844881</t>
  </si>
  <si>
    <t xml:space="preserve">UL. ŻEROMSKEGO 11, 82-400 SZTUM </t>
  </si>
  <si>
    <t>.00397357</t>
  </si>
  <si>
    <t>480037240000079717</t>
  </si>
  <si>
    <t>UL. KOCHANOWSKIEGO Nr działki: DZ. 544/11, 82-400 SZTUM</t>
  </si>
  <si>
    <t>. 480037240128185593</t>
  </si>
  <si>
    <t>UL. KOCHANOWSKIEGO Nr działki: DZ. 493, 544/11, 82-400 SZTUM</t>
  </si>
  <si>
    <t>. 480037240128185694</t>
  </si>
  <si>
    <t>UL. REJA Nr działki: dz. nr 442, 82-400 SZTUM</t>
  </si>
  <si>
    <t>. 480037240000015049</t>
  </si>
  <si>
    <t>UL. CZERNIN Nr działki: dz. 109/136, 82-400 SZTUM</t>
  </si>
  <si>
    <t>. 480037240128242480</t>
  </si>
  <si>
    <t>UL. SZTUMSKIE POLE Nr działki: DZ. 212, 82-400 SZTUM</t>
  </si>
  <si>
    <t>. 480037240128247433</t>
  </si>
  <si>
    <t>UL. SZTUMSKIE POLE Nr działki: DZ. 201/1, 82-400 SZTUM</t>
  </si>
  <si>
    <t>. 480037240128247534</t>
  </si>
  <si>
    <t>UL. SZTUMSKIE POLE, ŻEROMSKIEGO 392/4, 82-400 SZTUM</t>
  </si>
  <si>
    <t>UL. SZTUMSKIE POLE, ŻEROMSKIEGO Nr działki: DZ. 458/5, 82-400 SZTUM</t>
  </si>
  <si>
    <t>UL. SZTUMSKIE POLE Nr działki: DZ. 450/4, 82-400 SZTUM</t>
  </si>
  <si>
    <t>UL. SZTUMSKIE POLE, ŻEROMSKIEGO Nr działki: DZ. 392/1, 82-400 SZTUM</t>
  </si>
  <si>
    <t>UL. SZTUMSKIE POLE, ŻEROMSKIEGO Nr działki: DZ. 392/8, 82-400 SZTUM</t>
  </si>
  <si>
    <t>UL. SZTUMSKIE POLE, ŻEROMSKIEGO Nr działki: DZ. 395, 82-400 SZTUM</t>
  </si>
  <si>
    <t>. 480037240128248443</t>
  </si>
  <si>
    <t>UL. SZTUMSKIE POLE, ŻEROMSKIEGO Nr działki: DZ. 90/9, 82-400 SZTUM</t>
  </si>
  <si>
    <t>. 480037240128250160</t>
  </si>
  <si>
    <t>UL. SZTUMSKIE POLE, ŻEROMSKIEGO Nr działki: DZ. 357/1, 82-400 SZTUM</t>
  </si>
  <si>
    <t>. 480037240128250261</t>
  </si>
  <si>
    <t>UL. SZTUMSKIE POLE, ŻEROMSKIEGO Nr działki: DZ. 371/6, 82-400 SZTUM</t>
  </si>
  <si>
    <t>. 480037240128250362</t>
  </si>
  <si>
    <t>UL. MICKIEWICZA 16, 82-400 SZTUM</t>
  </si>
  <si>
    <t>. 480037240000055970</t>
  </si>
  <si>
    <t>UL. SZTUMSKIE POLE, ŻEROMSKIEGO Nr działki: DZ. 352, 82-400 SZTUM</t>
  </si>
  <si>
    <t>. 480037240128254103</t>
  </si>
  <si>
    <t>UL. SZTUMSKIE POLE, ŻEROMSKIEGO Nr działki: DZ. 361, 82-400 SZTUM</t>
  </si>
  <si>
    <t>. 480037240128254204</t>
  </si>
  <si>
    <t>UL. KOCHANOWSKIEGO 13, 82-400 SZTUM</t>
  </si>
  <si>
    <t>01356368</t>
  </si>
  <si>
    <t>UL. REJA REJA, 82-400 SZTUM</t>
  </si>
  <si>
    <t>01355741</t>
  </si>
  <si>
    <t>480037240000171764</t>
  </si>
  <si>
    <t>BP. UŚNICE, 82-400 SZTUM</t>
  </si>
  <si>
    <t>.01353672</t>
  </si>
  <si>
    <t>480037240000068401</t>
  </si>
  <si>
    <t>BP. KONIECWAŁD, 82-400 SZTUM</t>
  </si>
  <si>
    <t>.01355688</t>
  </si>
  <si>
    <t>480037240000164791</t>
  </si>
  <si>
    <t>Sztumska Wieś  ,82-40 Sztum nr DZ.362/1</t>
  </si>
  <si>
    <t>480037240128237733</t>
  </si>
  <si>
    <t>Sztumska Wieś  ,82-40 Sztum nr DZ.358/4</t>
  </si>
  <si>
    <t>480037240128237632</t>
  </si>
  <si>
    <t>B23</t>
  </si>
  <si>
    <t>C23</t>
  </si>
  <si>
    <t>1.</t>
  </si>
  <si>
    <t>2.</t>
  </si>
  <si>
    <t>PL0037240000062741</t>
  </si>
  <si>
    <t xml:space="preserve">3. </t>
  </si>
  <si>
    <t>59024382400301 8379</t>
  </si>
  <si>
    <t>59024382400275 0225</t>
  </si>
  <si>
    <t xml:space="preserve">  480037240126825169 </t>
  </si>
  <si>
    <t>c12a</t>
  </si>
  <si>
    <t xml:space="preserve"> 480037240128247635</t>
  </si>
  <si>
    <t xml:space="preserve"> 480037240128247736</t>
  </si>
  <si>
    <t xml:space="preserve"> 480037240128248039</t>
  </si>
  <si>
    <t xml:space="preserve"> 480037240128248140</t>
  </si>
  <si>
    <t xml:space="preserve"> 480037240128248342</t>
  </si>
  <si>
    <t>59024382400314 1398</t>
  </si>
  <si>
    <t>UL. BIAŁA GÓRA 36, 82-400 SZTUM</t>
  </si>
  <si>
    <t>590243824002688139</t>
  </si>
  <si>
    <t>G11</t>
  </si>
  <si>
    <t>UL. PIEKŁO 9, 82-400 SZTUM</t>
  </si>
  <si>
    <t>590243824002808995</t>
  </si>
  <si>
    <t>UL. PIEKŁO 18, 82-400 SZTUM</t>
  </si>
  <si>
    <t>590243824003116723</t>
  </si>
  <si>
    <t>UL. PIEKŁO 7, 82-400 SZTUM</t>
  </si>
  <si>
    <t>590243824002950502</t>
  </si>
  <si>
    <t>UL. PIEKŁO 14, 82-400 SZTUM</t>
  </si>
  <si>
    <t>590243824002869118</t>
  </si>
  <si>
    <t>590243824002879216</t>
  </si>
  <si>
    <t>UL. PIEKŁO 21, 82-400 SZTUM</t>
  </si>
  <si>
    <t>590243824002680430</t>
  </si>
  <si>
    <t>UL. KONIECWAŁD 45, 82-400 SZTUM</t>
  </si>
  <si>
    <t>590243824003187600</t>
  </si>
  <si>
    <t>UL. POSTOLIN 14, 82-400 SZTUM</t>
  </si>
  <si>
    <t>590243824002896985</t>
  </si>
  <si>
    <t>590243824003167428</t>
  </si>
  <si>
    <t>UL. POSTOLIN 85, 82-400 SZTUM</t>
  </si>
  <si>
    <t>590243824002908770</t>
  </si>
  <si>
    <t>UL. MICKIEWICZA 40, 82-400 SZTUM</t>
  </si>
  <si>
    <t>590243824003047676</t>
  </si>
  <si>
    <t>UL. MICKIEWICZA 54, 82-400 SZTUM</t>
  </si>
  <si>
    <t>590243824002743678</t>
  </si>
  <si>
    <t>UL. OSIŃSKIEGO 20, 82-400 SZTUM</t>
  </si>
  <si>
    <t>590243824003101125</t>
  </si>
  <si>
    <t>UL. NOWOWIEJSKIEGO 14 N, 82-400 SZTUM</t>
  </si>
  <si>
    <t>480037240125430086</t>
  </si>
  <si>
    <t>UL. NOWOWIEJSKIEGO 14 I, 82-400 SZTUM</t>
  </si>
  <si>
    <t>480037240125430288</t>
  </si>
  <si>
    <t>UL. NOWOWIEJSKIEGO 14 G, 82-400 SZTUM</t>
  </si>
  <si>
    <t>480037240125432110</t>
  </si>
  <si>
    <t>UL. PLEBISCYTOWA 9, 82-400 SZTUM</t>
  </si>
  <si>
    <t>590243824001772562</t>
  </si>
  <si>
    <t>UL. PLEBISCYTOWA 10, 82-400 SZTUM</t>
  </si>
  <si>
    <t>590243824003077840</t>
  </si>
  <si>
    <t>UL. PLEBISCYTOWA 12, 82-400 SZTUM</t>
  </si>
  <si>
    <t>590243824003011349</t>
  </si>
  <si>
    <t>UL. CHEŁMIŃSKA 13, 82-400 SZTUM</t>
  </si>
  <si>
    <t>590243824003109671</t>
  </si>
  <si>
    <t>UL. SŁOWACKIEGO 2, 82-400 SZTUM</t>
  </si>
  <si>
    <t>590243824003174235</t>
  </si>
  <si>
    <t>UL. KONIECPOLSKIEGO 15, 82-400 SZTUM</t>
  </si>
  <si>
    <t>590243824002750294</t>
  </si>
  <si>
    <t>UL. ŻEROMSKIEGO 6 A, 82-400 SZTUM</t>
  </si>
  <si>
    <t>590243824003100685</t>
  </si>
  <si>
    <t>UL. KOCHANOWSKIEGO 3, 82-400 SZTUM</t>
  </si>
  <si>
    <t>590243824002821192</t>
  </si>
  <si>
    <t>UL. KOCHANOWSKIEGO 6, 82-400 SZTUM</t>
  </si>
  <si>
    <t>590243824002847901</t>
  </si>
  <si>
    <t>UL. KOCHANOWSKIEGO 8, 82-400 SZTUM</t>
  </si>
  <si>
    <t>590243824002782912</t>
  </si>
  <si>
    <t>UL. JAGIEŁŁY 24, 82-400 SZTUM</t>
  </si>
  <si>
    <t>590243824002734034</t>
  </si>
  <si>
    <t>UL. JAGIEŁŁY 39, 82-400 SZTUM</t>
  </si>
  <si>
    <t>480037240125683401</t>
  </si>
  <si>
    <t>UL. JAGIEŁŁY 26, 82-400 SZTUM</t>
  </si>
  <si>
    <t>590243824003172811</t>
  </si>
  <si>
    <t>UL. JAGIEŁŁY 55, 82-400 SZTUM</t>
  </si>
  <si>
    <t>590243824003183121</t>
  </si>
  <si>
    <t>UL. FISZERA 1, 82-400 SZTUM</t>
  </si>
  <si>
    <t>UL. FISZERA 3, 82-400 SZTUM</t>
  </si>
  <si>
    <t>480037240125683805</t>
  </si>
  <si>
    <t>UL. SIENKIEWICZA 3, 82-400 SZTUM</t>
  </si>
  <si>
    <t>480037240125758270</t>
  </si>
  <si>
    <t>UL. SIENKIEWICZA 5, 82-400 SZTUM</t>
  </si>
  <si>
    <t>590243824002987959</t>
  </si>
  <si>
    <t>UL. REJA 17, 82-400 SZTUM</t>
  </si>
  <si>
    <t>590243824002875737</t>
  </si>
  <si>
    <t>UL. SZTUMSKA WIEŚ 40, 82-400 SZTUM</t>
  </si>
  <si>
    <t>590243824003165813</t>
  </si>
  <si>
    <t>UL. POLANKA 5, 82-400 SZTUM</t>
  </si>
  <si>
    <t>590243824003099644</t>
  </si>
  <si>
    <t>UL. ZAJEZIERZE 35, 82-400 SZTUM</t>
  </si>
  <si>
    <t>590243824002942941</t>
  </si>
  <si>
    <t>UL. KOŚLINKA 21, 82-400 SZTUM</t>
  </si>
  <si>
    <t>480037240126013605</t>
  </si>
  <si>
    <t>Mickiewicza 16 - TARGOWISKO</t>
  </si>
  <si>
    <t>480037240000055970</t>
  </si>
  <si>
    <t>Mickiewicza 16 B - PASAŻ</t>
  </si>
  <si>
    <t>480037240128185694</t>
  </si>
  <si>
    <t>Mickiewicza 23 Biblioteka</t>
  </si>
  <si>
    <t>59024382400279 9712</t>
  </si>
  <si>
    <t>Gościszewo 73 – Przedszkole Ref na SCK</t>
  </si>
  <si>
    <t>590243824003077666</t>
  </si>
  <si>
    <t>Etykiety wierszy</t>
  </si>
  <si>
    <t>Suma końcowa</t>
  </si>
  <si>
    <t>Suma z Suma3</t>
  </si>
  <si>
    <t>Suma z Strefa I r3</t>
  </si>
  <si>
    <t>Suma z Strefa II r3</t>
  </si>
  <si>
    <t>Suma z Strefa III r3</t>
  </si>
  <si>
    <t>Nabywca</t>
  </si>
  <si>
    <t>Adrs Nabywcy</t>
  </si>
  <si>
    <t>Płatnik/Odbiorca</t>
  </si>
  <si>
    <t>Adres Płatnika/Odbiorcy</t>
  </si>
  <si>
    <t>adres e-mail</t>
  </si>
  <si>
    <t>sztum@sztum.pl</t>
  </si>
  <si>
    <t>sekretariat.zsg@mgzosztum.pl</t>
  </si>
  <si>
    <t>sekretariat.zscz@mgzosztum.pl</t>
  </si>
  <si>
    <t>elzbieta.osiecka@mgzosztum.pl</t>
  </si>
  <si>
    <t>sck@data.pl</t>
  </si>
  <si>
    <t>info@pwik-sztum.pl</t>
  </si>
  <si>
    <t>dorota.zyska@mgzosztum.pl</t>
  </si>
  <si>
    <t>sekretariat.spnw@mgzosztum.pl</t>
  </si>
  <si>
    <t>sekretariat@sp1sztum.pl</t>
  </si>
  <si>
    <t>Publiczne Przedszkole z Oddziałami integracyjnymi Nr 1 im. Kubusia Puchatka w Sztumie</t>
  </si>
  <si>
    <t>Szkoła Podstawowa Nr 2 im. Maksymiliana Golisza w Sztumie</t>
  </si>
  <si>
    <t>ul. Reja 15a, 82-400 Sztum</t>
  </si>
  <si>
    <t>ul. Reja 15, 82-400 Sztum</t>
  </si>
  <si>
    <t>Nowa Wieś 60, 82-400 Sztum</t>
  </si>
  <si>
    <t>ul Donimirskich 19, Czernin, 82-400 Sztum</t>
  </si>
  <si>
    <t>Zespół Szkół w Gościszewie</t>
  </si>
  <si>
    <t xml:space="preserve">Szkoła Podstawowa Nr 1 im. Jana Pawła II w Sztumie </t>
  </si>
  <si>
    <t>Suma z Strefa I r</t>
  </si>
  <si>
    <t>Suma z Strefa II r</t>
  </si>
  <si>
    <t>Suma z Strefa III r</t>
  </si>
  <si>
    <t>Suma z Suma</t>
  </si>
  <si>
    <t>Suma z Moc kW</t>
  </si>
  <si>
    <t xml:space="preserve">4. </t>
  </si>
  <si>
    <t>579-15-66-829</t>
  </si>
  <si>
    <t>Liczba z Taryfa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</si>
</sst>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0" fontId="8" fillId="0" borderId="3" xfId="3" applyFont="1" applyBorder="1" applyAlignment="1"/>
    <xf numFmtId="49" fontId="0" fillId="0" borderId="3" xfId="0" applyNumberFormat="1" applyFont="1" applyBorder="1" applyAlignment="1"/>
    <xf numFmtId="0" fontId="0" fillId="0" borderId="1" xfId="0" applyFont="1" applyBorder="1" applyAlignment="1"/>
    <xf numFmtId="14" fontId="0" fillId="0" borderId="3" xfId="0" applyNumberFormat="1" applyFont="1" applyBorder="1" applyAlignment="1"/>
    <xf numFmtId="0" fontId="0" fillId="0" borderId="0" xfId="0" applyFont="1" applyAlignment="1"/>
    <xf numFmtId="0" fontId="3" fillId="0" borderId="0" xfId="0" applyFont="1" applyAlignment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1" applyNumberFormat="1" applyFont="1" applyBorder="1" applyAlignment="1"/>
    <xf numFmtId="0" fontId="8" fillId="0" borderId="1" xfId="3" applyFont="1" applyBorder="1" applyAlignment="1"/>
    <xf numFmtId="0" fontId="7" fillId="0" borderId="1" xfId="2" applyFont="1" applyBorder="1" applyAlignment="1"/>
    <xf numFmtId="49" fontId="7" fillId="0" borderId="1" xfId="2" applyNumberFormat="1" applyFont="1" applyBorder="1" applyAlignment="1"/>
    <xf numFmtId="43" fontId="0" fillId="0" borderId="1" xfId="0" applyNumberFormat="1" applyFont="1" applyBorder="1" applyAlignment="1"/>
    <xf numFmtId="43" fontId="0" fillId="0" borderId="1" xfId="1" applyFont="1" applyBorder="1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/>
    <xf numFmtId="0" fontId="2" fillId="0" borderId="4" xfId="0" applyFont="1" applyBorder="1" applyAlignment="1"/>
    <xf numFmtId="0" fontId="2" fillId="0" borderId="8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5" xfId="0" applyFont="1" applyBorder="1" applyAlignment="1" applyProtection="1">
      <protection locked="0"/>
    </xf>
    <xf numFmtId="49" fontId="2" fillId="0" borderId="6" xfId="0" applyNumberFormat="1" applyFont="1" applyBorder="1" applyAlignment="1" applyProtection="1">
      <protection locked="0"/>
    </xf>
    <xf numFmtId="49" fontId="2" fillId="0" borderId="4" xfId="0" applyNumberFormat="1" applyFont="1" applyBorder="1" applyAlignment="1"/>
    <xf numFmtId="0" fontId="2" fillId="0" borderId="9" xfId="0" applyFont="1" applyBorder="1" applyAlignment="1"/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/>
    <xf numFmtId="0" fontId="3" fillId="0" borderId="1" xfId="0" applyFont="1" applyBorder="1" applyAlignment="1"/>
    <xf numFmtId="0" fontId="7" fillId="0" borderId="1" xfId="2" applyFont="1" applyBorder="1" applyAlignment="1">
      <alignment wrapText="1"/>
    </xf>
    <xf numFmtId="0" fontId="8" fillId="0" borderId="1" xfId="3" applyBorder="1" applyAlignment="1">
      <alignment horizontal="left" vertical="center"/>
    </xf>
    <xf numFmtId="0" fontId="8" fillId="0" borderId="1" xfId="3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3" xfId="0" applyFont="1" applyFill="1" applyBorder="1" applyAlignment="1"/>
    <xf numFmtId="0" fontId="0" fillId="0" borderId="1" xfId="0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0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Dziesiętny" xfId="1" builtinId="3"/>
    <cellStyle name="Excel Built-in Normal" xfId="2" xr:uid="{209CBB3D-CAFF-4A7A-AF5B-BBF7F6BECAFB}"/>
    <cellStyle name="Hiperłącze" xfId="3" builtinId="8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roczkowski" refreshedDate="44406.485915972225" createdVersion="7" refreshedVersion="7" minRefreshableVersion="3" recordCount="156" xr:uid="{B9C1158A-E0F1-41C8-997F-C9BDB0525062}">
  <cacheSource type="worksheet">
    <worksheetSource ref="A1:AB157" sheet="Arkusz1"/>
  </cacheSource>
  <cacheFields count="28">
    <cacheField name="L.p." numFmtId="0">
      <sharedItems containsSemiMixedTypes="0" containsString="0" containsNumber="1" containsInteger="1" minValue="1" maxValue="156"/>
    </cacheField>
    <cacheField name="Nabywca" numFmtId="0">
      <sharedItems/>
    </cacheField>
    <cacheField name="Adrs Nabywcy" numFmtId="0">
      <sharedItems/>
    </cacheField>
    <cacheField name="NIP" numFmtId="0">
      <sharedItems containsMixedTypes="1" containsNumber="1" containsInteger="1" minValue="5792211352" maxValue="5792211352"/>
    </cacheField>
    <cacheField name="Regon" numFmtId="0">
      <sharedItems containsSemiMixedTypes="0" containsString="0" containsNumber="1" containsInteger="1" minValue="170148140" maxValue="170747773"/>
    </cacheField>
    <cacheField name="Płatnik/Odbiorca" numFmtId="0">
      <sharedItems/>
    </cacheField>
    <cacheField name="Adres Płatnika/Odbiorcy" numFmtId="0">
      <sharedItems/>
    </cacheField>
    <cacheField name="adres e-mail" numFmtId="0">
      <sharedItems/>
    </cacheField>
    <cacheField name="Adres PPE" numFmtId="0">
      <sharedItems/>
    </cacheField>
    <cacheField name="Numer licznika" numFmtId="0">
      <sharedItems containsBlank="1" containsMixedTypes="1" containsNumber="1" minValue="107709.84" maxValue="88070837"/>
    </cacheField>
    <cacheField name="NumerPPE" numFmtId="0">
      <sharedItems/>
    </cacheField>
    <cacheField name="Moc kW" numFmtId="0">
      <sharedItems containsBlank="1" containsMixedTypes="1" containsNumber="1" minValue="0.5" maxValue="170"/>
    </cacheField>
    <cacheField name="Strefa I r" numFmtId="0">
      <sharedItems containsSemiMixedTypes="0" containsString="0" containsNumber="1" minValue="36" maxValue="158441"/>
    </cacheField>
    <cacheField name="Strefa II r" numFmtId="0">
      <sharedItems containsString="0" containsBlank="1" containsNumber="1" minValue="0" maxValue="118831"/>
    </cacheField>
    <cacheField name="Strefa III r" numFmtId="0">
      <sharedItems containsString="0" containsBlank="1" containsNumber="1" containsInteger="1" minValue="48796" maxValue="633764"/>
    </cacheField>
    <cacheField name="Suma" numFmtId="0">
      <sharedItems containsSemiMixedTypes="0" containsString="0" containsNumber="1" containsInteger="1" minValue="90" maxValue="792205"/>
    </cacheField>
    <cacheField name="Strefa I r2" numFmtId="0">
      <sharedItems containsSemiMixedTypes="0" containsString="0" containsNumber="1" minValue="36" maxValue="158441"/>
    </cacheField>
    <cacheField name="Strefa II r2" numFmtId="0">
      <sharedItems containsString="0" containsBlank="1" containsNumber="1" minValue="0" maxValue="118831"/>
    </cacheField>
    <cacheField name="Strefa III r2" numFmtId="0">
      <sharedItems containsString="0" containsBlank="1" containsNumber="1" containsInteger="1" minValue="0" maxValue="633764"/>
    </cacheField>
    <cacheField name="Suma2" numFmtId="0">
      <sharedItems containsSemiMixedTypes="0" containsString="0" containsNumber="1" containsInteger="1" minValue="90" maxValue="792205"/>
    </cacheField>
    <cacheField name="Strefa I r3" numFmtId="0">
      <sharedItems containsSemiMixedTypes="0" containsString="0" containsNumber="1" minValue="72" maxValue="316882"/>
    </cacheField>
    <cacheField name="Strefa II r3" numFmtId="0">
      <sharedItems containsSemiMixedTypes="0" containsString="0" containsNumber="1" minValue="0" maxValue="237662"/>
    </cacheField>
    <cacheField name="Strefa III r3" numFmtId="0">
      <sharedItems containsSemiMixedTypes="0" containsString="0" containsNumber="1" containsInteger="1" minValue="0" maxValue="1267528"/>
    </cacheField>
    <cacheField name="Suma3" numFmtId="0">
      <sharedItems containsSemiMixedTypes="0" containsString="0" containsNumber="1" containsInteger="1" minValue="180" maxValue="1584410"/>
    </cacheField>
    <cacheField name="Taryfa" numFmtId="0">
      <sharedItems count="8">
        <s v="C12a"/>
        <s v="C21"/>
        <s v="C11"/>
        <s v="R"/>
        <s v="G11K"/>
        <s v="B23"/>
        <s v="C23"/>
        <s v="G11"/>
      </sharedItems>
    </cacheField>
    <cacheField name="Nowa Taryfa" numFmtId="0">
      <sharedItems containsBlank="1"/>
    </cacheField>
    <cacheField name="Data rozpoczęcia Sprzedaży" numFmtId="14">
      <sharedItems containsSemiMixedTypes="0" containsNonDate="0" containsDate="1" containsString="0" minDate="2022-01-01T00:00:00" maxDate="2022-01-02T00:00:00"/>
    </cacheField>
    <cacheField name="Mikroźródł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n v="1"/>
    <s v="Miasto i Gmina Sztum "/>
    <s v="ul. Mickiewicza 39, 82-400 Sztum"/>
    <n v="5792211352"/>
    <n v="170747773"/>
    <s v="Miasto i Gmina Sztum "/>
    <s v="ul. Mickiewicza 39, 82-400 Sztum"/>
    <s v="sztum@sztum.pl"/>
    <s v="ul. Mickiewicza 39, Sztum "/>
    <s v=".01355698"/>
    <s v="PL0037240000166310"/>
    <n v="40"/>
    <n v="22882"/>
    <m/>
    <m/>
    <n v="22882"/>
    <n v="22882"/>
    <m/>
    <m/>
    <n v="22882"/>
    <n v="45764"/>
    <n v="0"/>
    <n v="0"/>
    <n v="45764"/>
    <x v="0"/>
    <s v="-"/>
    <d v="2022-01-01T00:00:00"/>
    <s v="TAK"/>
  </r>
  <r>
    <n v="2"/>
    <s v="Miasto i Gmina Sztum"/>
    <s v="ul. Mickiewicza 39, 82-400 Sztum"/>
    <n v="5792211352"/>
    <n v="170747773"/>
    <s v="Miasto i Gmina Sztum"/>
    <s v="ul. Mickiewicza 39, 82-400 Sztum"/>
    <s v="sztum@sztum.pl"/>
    <s v="ul. Kochanowskiego, Sztum"/>
    <s v=".01356240"/>
    <s v="PL0037240000182272"/>
    <s v="zał. zestawienie mocy"/>
    <n v="320"/>
    <m/>
    <m/>
    <n v="320"/>
    <n v="320"/>
    <m/>
    <m/>
    <n v="320"/>
    <n v="640"/>
    <n v="0"/>
    <n v="0"/>
    <n v="640"/>
    <x v="1"/>
    <s v="-"/>
    <d v="2022-01-01T00:00:00"/>
    <m/>
  </r>
  <r>
    <n v="3"/>
    <s v="Miasto i Gmina Sztum"/>
    <s v="ul. Mickiewicza 39, 82-400 Sztum"/>
    <n v="5792211352"/>
    <n v="170747773"/>
    <s v="Miasto i Gmina Sztum"/>
    <s v="ul. Mickiewicza 39, 82-400 Sztum"/>
    <s v="sztum@sztum.pl"/>
    <s v="Biała Góra"/>
    <n v="11147093"/>
    <s v="PL0037240000116602"/>
    <n v="6.5"/>
    <n v="2226"/>
    <n v="3339"/>
    <m/>
    <n v="5565"/>
    <n v="2226"/>
    <n v="3339"/>
    <m/>
    <n v="5565"/>
    <n v="4452"/>
    <n v="6678"/>
    <n v="0"/>
    <n v="11130"/>
    <x v="0"/>
    <s v="-"/>
    <d v="2022-01-01T00:00:00"/>
    <m/>
  </r>
  <r>
    <n v="4"/>
    <s v="Miasto i Gmina Sztum"/>
    <s v="ul. Mickiewicza 39, 82-400 Sztum"/>
    <n v="5792211352"/>
    <n v="170747773"/>
    <s v="Miasto i Gmina Sztum"/>
    <s v="ul. Mickiewicza 39, 82-400 Sztum"/>
    <s v="sztum@sztum.pl"/>
    <s v="Postolin"/>
    <n v="10962557"/>
    <s v="PL0037240128159325"/>
    <n v="7"/>
    <n v="820"/>
    <n v="1230"/>
    <m/>
    <n v="2050"/>
    <n v="820"/>
    <n v="1230"/>
    <m/>
    <n v="2050"/>
    <n v="1640"/>
    <n v="2460"/>
    <n v="0"/>
    <n v="4100"/>
    <x v="0"/>
    <s v="-"/>
    <d v="2022-01-01T00:00:00"/>
    <m/>
  </r>
  <r>
    <n v="5"/>
    <s v="Miasto i Gmina Sztum"/>
    <s v="ul. Mickiewicza 39, 82-400 Sztum"/>
    <n v="5792211352"/>
    <n v="170747773"/>
    <s v="Miasto i Gmina Sztum"/>
    <s v="ul. Mickiewicza 39, 82-400 Sztum"/>
    <s v="sztum@sztum.pl"/>
    <s v="Gościszewo 73, 82-400 Sztum"/>
    <s v="10946799"/>
    <s v="PL0037240126520530"/>
    <n v="5"/>
    <n v="929.2"/>
    <n v="1393.8"/>
    <m/>
    <n v="2323"/>
    <n v="929.2"/>
    <n v="1393.8"/>
    <m/>
    <n v="2323"/>
    <n v="1858.4"/>
    <n v="2787.6"/>
    <n v="0"/>
    <n v="4646"/>
    <x v="2"/>
    <s v="C12a"/>
    <d v="2022-01-01T00:00:00"/>
    <m/>
  </r>
  <r>
    <n v="6"/>
    <s v="Miasto i Gmina Sztum"/>
    <s v="ul. Mickiewicza 39, 82-400 Sztum"/>
    <n v="5792211352"/>
    <n v="170747773"/>
    <s v="Miasto i Gmina Sztum"/>
    <s v="ul. Mickiewicza 39, 82-400 Sztum"/>
    <s v="sztum@sztum.pl"/>
    <s v="Nowa Wieś Sztumska"/>
    <n v="10935374"/>
    <s v="PL0037240125332783"/>
    <n v="4"/>
    <n v="260"/>
    <m/>
    <m/>
    <n v="260"/>
    <n v="260"/>
    <m/>
    <m/>
    <n v="260"/>
    <n v="520"/>
    <n v="0"/>
    <n v="0"/>
    <n v="520"/>
    <x v="2"/>
    <s v="C12a"/>
    <d v="2022-01-01T00:00:00"/>
    <m/>
  </r>
  <r>
    <n v="7"/>
    <s v="Miasto i Gmina Sztum"/>
    <s v="ul. Mickiewicza 39, 82-400 Sztum"/>
    <n v="5792211352"/>
    <n v="170747773"/>
    <s v="Miasto i Gmina Sztum"/>
    <s v="ul. Mickiewicza 39, 82-400 Sztum"/>
    <s v="sztum@sztum.pl"/>
    <s v="Sztumska Wieś"/>
    <n v="11079262"/>
    <s v="PL0037240125915490"/>
    <n v="7"/>
    <n v="962"/>
    <m/>
    <m/>
    <n v="962"/>
    <n v="962"/>
    <m/>
    <m/>
    <n v="962"/>
    <n v="1924"/>
    <n v="0"/>
    <n v="0"/>
    <n v="1924"/>
    <x v="2"/>
    <s v="C12a"/>
    <d v="2022-01-01T00:00:00"/>
    <m/>
  </r>
  <r>
    <n v="8"/>
    <s v="Miasto i Gmina Sztum"/>
    <s v="ul. Mickiewicza 39, 82-400 Sztum"/>
    <n v="5792211352"/>
    <n v="170747773"/>
    <s v="Miasto i Gmina Sztum"/>
    <s v="ul. Mickiewicza 39, 82-400 Sztum"/>
    <s v="sztum@sztum.pl"/>
    <s v="ul. Galla Anonima 2, Sztum"/>
    <n v="10801929"/>
    <s v="PL0037240127853369"/>
    <n v="0.5"/>
    <n v="249"/>
    <m/>
    <m/>
    <n v="249"/>
    <n v="249"/>
    <m/>
    <m/>
    <n v="249"/>
    <n v="498"/>
    <n v="0"/>
    <n v="0"/>
    <n v="498"/>
    <x v="2"/>
    <s v="C12a"/>
    <d v="2022-01-01T00:00:00"/>
    <m/>
  </r>
  <r>
    <n v="9"/>
    <s v="Miasto i Gmina Sztum"/>
    <s v="ul. Mickiewicza 39, 82-400 Sztum"/>
    <n v="5792211352"/>
    <n v="170747773"/>
    <s v="Miasto i Gmina Sztum"/>
    <s v="ul. Mickiewicza 39, 82-400 Sztum"/>
    <s v="sztum@sztum.pl"/>
    <s v="ul. Reja 443/1, Sztum"/>
    <s v="bd"/>
    <s v="PL0037240127853470"/>
    <n v="0.5"/>
    <n v="249"/>
    <m/>
    <m/>
    <n v="249"/>
    <n v="249"/>
    <m/>
    <m/>
    <n v="249"/>
    <n v="498"/>
    <n v="0"/>
    <n v="0"/>
    <n v="498"/>
    <x v="3"/>
    <s v="-"/>
    <d v="2022-01-01T00:00:00"/>
    <m/>
  </r>
  <r>
    <n v="10"/>
    <s v="Miasto i Gmina Sztum"/>
    <s v="ul. Mickiewicza 39, 82-400 Sztum"/>
    <n v="5792211352"/>
    <n v="170747773"/>
    <s v="Miasto i Gmina Sztum"/>
    <s v="ul. Mickiewicza 39, 82-400 Sztum"/>
    <s v="sztum@sztum.pl"/>
    <s v="ul. Mickiewicza 544/3, Sztum"/>
    <n v="11147177"/>
    <s v="PL0037240127853571"/>
    <n v="0.5"/>
    <n v="249"/>
    <m/>
    <m/>
    <n v="249"/>
    <n v="249"/>
    <m/>
    <m/>
    <n v="249"/>
    <n v="498"/>
    <n v="0"/>
    <n v="0"/>
    <n v="498"/>
    <x v="2"/>
    <s v="C12a"/>
    <d v="2022-01-01T00:00:00"/>
    <m/>
  </r>
  <r>
    <n v="11"/>
    <s v="Miasto i Gmina Sztum"/>
    <s v="ul. Mickiewicza 39, 82-400 Sztum"/>
    <n v="5792211352"/>
    <n v="170747773"/>
    <s v="Miasto i Gmina Sztum"/>
    <s v="ul. Mickiewicza 39, 82-400 Sztum"/>
    <s v="sztum@sztum.pl"/>
    <s v="ul. Wolności 26, Sztum"/>
    <n v="10797535"/>
    <s v="PL0037240127853773"/>
    <n v="0.5"/>
    <n v="249"/>
    <m/>
    <m/>
    <n v="249"/>
    <n v="249"/>
    <m/>
    <m/>
    <n v="249"/>
    <n v="498"/>
    <n v="0"/>
    <n v="0"/>
    <n v="498"/>
    <x v="2"/>
    <s v="C12a"/>
    <d v="2022-01-01T00:00:00"/>
    <m/>
  </r>
  <r>
    <n v="12"/>
    <s v="Miasto i Gmina Sztum"/>
    <s v="ul. Mickiewicza 39, 82-400 Sztum"/>
    <n v="5792211352"/>
    <n v="170747773"/>
    <s v="Miasto i Gmina Sztum"/>
    <s v="ul. Mickiewicza 39, 82-400 Sztum"/>
    <s v="sztum@sztum.pl"/>
    <s v="Piekło"/>
    <n v="10780335"/>
    <s v="PL0037240125205875"/>
    <n v="10"/>
    <n v="3151.2000000000003"/>
    <n v="4726.7999999999993"/>
    <m/>
    <n v="7878"/>
    <n v="3151.2000000000003"/>
    <n v="4726.7999999999993"/>
    <m/>
    <n v="7878"/>
    <n v="6302.4000000000005"/>
    <n v="9453.5999999999985"/>
    <n v="0"/>
    <n v="15756"/>
    <x v="0"/>
    <s v="-"/>
    <d v="2022-01-01T00:00:00"/>
    <m/>
  </r>
  <r>
    <n v="13"/>
    <s v="Miasto i Gmina Sztum"/>
    <s v="ul. Mickiewicza 39, 82-400 Sztum"/>
    <n v="5792211352"/>
    <n v="170747773"/>
    <s v="Publiczny Żłobek w Sztumie"/>
    <s v="ul. Chełmińska 11, 82-400 Sztum"/>
    <s v="elzbieta.osiecka@mgzosztum.pl"/>
    <s v="Żlobek w Sztumie"/>
    <s v="88078118"/>
    <s v="PL0037240125571546"/>
    <n v="16.5"/>
    <n v="2938"/>
    <n v="4407"/>
    <m/>
    <n v="7345"/>
    <n v="2938"/>
    <n v="4407"/>
    <m/>
    <n v="7345"/>
    <n v="5876"/>
    <n v="8814"/>
    <n v="0"/>
    <n v="14690"/>
    <x v="0"/>
    <s v="-"/>
    <d v="2022-01-01T00:00:00"/>
    <s v="TAK"/>
  </r>
  <r>
    <n v="14"/>
    <s v="Miasto i Gmina Sztum"/>
    <s v="ul. Mickiewicza 39, 82-400 Sztum"/>
    <n v="5792211352"/>
    <n v="170747773"/>
    <s v="Publiczne Przedszkole z Oddziałami integracyjnymi Nr 1 im. Kubusia Puchatka w Sztumie"/>
    <s v="ul. Chełmińska 7, 82-400 Sztum"/>
    <s v="elzbieta.osiecka@mgzosztum.pl"/>
    <s v="ul. Chełmińska 7, 82-400 Sztum"/>
    <n v="10780410"/>
    <s v="PL0037240126522954"/>
    <n v="40"/>
    <n v="10508"/>
    <n v="15762"/>
    <m/>
    <n v="26270"/>
    <n v="10508"/>
    <n v="15762"/>
    <m/>
    <n v="26270"/>
    <n v="21016"/>
    <n v="31524"/>
    <n v="0"/>
    <n v="52540"/>
    <x v="0"/>
    <s v="-"/>
    <d v="2022-01-01T00:00:00"/>
    <s v="TAK"/>
  </r>
  <r>
    <n v="15"/>
    <s v="Miasto i Gmina Sztum"/>
    <s v="ul. Mickiewicza 39, 82-400 Sztum"/>
    <n v="5792211352"/>
    <n v="170747773"/>
    <s v="Szkoła Podstawowa Nr 2 im. Maksymiliana Golisza w Sztumie"/>
    <s v="ul. Reja 15a, 82-400 Sztum"/>
    <s v="dorota.zyska@mgzosztum.pl"/>
    <s v="ul. Reja 15 m.A 82-400 Sztum"/>
    <n v="10775146"/>
    <s v="PL0037240126521338"/>
    <n v="30"/>
    <n v="4008.4"/>
    <n v="6012.6"/>
    <m/>
    <n v="10021"/>
    <n v="4008.4"/>
    <n v="6012.6"/>
    <m/>
    <n v="10021"/>
    <n v="8016.8"/>
    <n v="12025.2"/>
    <n v="0"/>
    <n v="20042"/>
    <x v="0"/>
    <s v="-"/>
    <d v="2022-01-01T00:00:00"/>
    <s v="TAK"/>
  </r>
  <r>
    <n v="16"/>
    <s v="Miasto i Gmina Sztum"/>
    <s v="ul. Mickiewicza 39, 82-400 Sztum"/>
    <n v="5792211352"/>
    <n v="170747773"/>
    <s v="Szkoła Podstawowa Nr 2 im. Maksymiliana Golisza w Sztumie"/>
    <s v="ul. Reja 15, 82-400 Sztum"/>
    <s v="dorota.zyska@mgzosztum.pl"/>
    <s v="ul. Reja 15 82-400 Sztum"/>
    <s v=".01355747"/>
    <s v="PL0037240000187932"/>
    <n v="40"/>
    <n v="5608"/>
    <n v="8412"/>
    <m/>
    <n v="14020"/>
    <n v="5608"/>
    <n v="8412"/>
    <m/>
    <n v="14020"/>
    <n v="11216"/>
    <n v="16824"/>
    <n v="0"/>
    <n v="28040"/>
    <x v="0"/>
    <s v="-"/>
    <d v="2022-01-01T00:00:00"/>
    <s v="TAK"/>
  </r>
  <r>
    <n v="17"/>
    <s v="Miasto i Gmina Sztum"/>
    <s v="ul. Mickiewicza 39, 82-400 Sztum"/>
    <n v="5792211352"/>
    <n v="170747773"/>
    <s v="Szkoła Podstawowa w Nowej Wsi"/>
    <s v="Nowa Wieś 60, 82-400 Sztum"/>
    <s v="sekretariat.spnw@mgzosztum.pl"/>
    <s v="Nowa Wieś 60 82-400 Sztum"/>
    <n v="11078471"/>
    <s v="PL0037240126520732"/>
    <n v="40"/>
    <n v="2995.6000000000004"/>
    <n v="4493.3999999999996"/>
    <m/>
    <n v="7489"/>
    <n v="2995.6000000000004"/>
    <n v="4493.3999999999996"/>
    <m/>
    <n v="7489"/>
    <n v="5991.2000000000007"/>
    <n v="8986.7999999999993"/>
    <n v="0"/>
    <n v="14978"/>
    <x v="0"/>
    <s v="-"/>
    <d v="2022-01-01T00:00:00"/>
    <s v="TAK"/>
  </r>
  <r>
    <n v="18"/>
    <s v="Miasto i Gmina Sztum"/>
    <s v="ul. Mickiewicza 39, 82-400 Sztum"/>
    <n v="5792211352"/>
    <n v="170747773"/>
    <s v="Zespół Szkół w Czerninie"/>
    <s v="ul Donimirskich 19, Czernin, 82-400 Sztum"/>
    <s v="sekretariat.zscz@mgzosztum.pl"/>
    <s v="ul Donimirskich 19 Czernin, 82-400 Sztum"/>
    <s v=".03235921"/>
    <s v="PL0037240000062539"/>
    <n v="35"/>
    <n v="8000.4000000000005"/>
    <n v="12000.599999999999"/>
    <m/>
    <n v="20001"/>
    <n v="8000.4000000000005"/>
    <n v="12000.599999999999"/>
    <m/>
    <n v="20001"/>
    <n v="16000.800000000001"/>
    <n v="24001.199999999997"/>
    <n v="0"/>
    <n v="40002"/>
    <x v="0"/>
    <s v="-"/>
    <d v="2022-01-01T00:00:00"/>
    <s v="TAK"/>
  </r>
  <r>
    <n v="19"/>
    <s v="Miasto i Gmina Sztum"/>
    <s v="ul. Mickiewicza 39, 82-400 Sztum"/>
    <n v="5792211352"/>
    <n v="170747773"/>
    <s v="Zespół Szkół w Gościszewie"/>
    <s v="Gościszewo 75, 82-400 Sztum"/>
    <s v="sekretariat.zsg@mgzosztum.pl"/>
    <s v="Gościszewo 75, 82-400 Sztum"/>
    <n v="10939635"/>
    <s v="PL0037240126520631"/>
    <n v="22"/>
    <n v="5604.4000000000005"/>
    <n v="8406.5999999999985"/>
    <m/>
    <n v="14011"/>
    <n v="5604.4000000000005"/>
    <n v="8406.5999999999985"/>
    <m/>
    <n v="14011"/>
    <n v="11208.800000000001"/>
    <n v="16813.199999999997"/>
    <n v="0"/>
    <n v="28022"/>
    <x v="0"/>
    <s v="-"/>
    <d v="2022-01-01T00:00:00"/>
    <s v="TAK"/>
  </r>
  <r>
    <n v="20"/>
    <s v="Miasto i Gmina Sztum"/>
    <s v="ul. Mickiewicza 39, 82-400 Sztum"/>
    <n v="5792211352"/>
    <n v="170747773"/>
    <s v="Szkoła Podstawowa Nr 1 im. Jana Pawła II w Sztumie "/>
    <s v="Sienkiewicza 54, 82-400 Sztum"/>
    <s v="sekretariat@sp1sztum.pl"/>
    <s v="Sienkiewicza 54, 82-400 Sztum"/>
    <s v="01355737."/>
    <s v="PL0037240000062741"/>
    <s v="zał. zestawienie mocy"/>
    <n v="40382"/>
    <m/>
    <m/>
    <n v="40382"/>
    <n v="40382"/>
    <m/>
    <m/>
    <n v="40382"/>
    <n v="80764"/>
    <n v="0"/>
    <n v="0"/>
    <n v="80764"/>
    <x v="1"/>
    <s v="-"/>
    <d v="2022-01-01T00:00:00"/>
    <s v="TAK"/>
  </r>
  <r>
    <n v="21"/>
    <s v="Sztumskiego Centrum Kultury"/>
    <s v="Ul. Reja 13, 82-400 Sztum"/>
    <s v="579-15-66-828"/>
    <n v="170352129"/>
    <s v="Sztumskiego Centrum Kultury"/>
    <s v="Ul. Reja 13, 82-400 Sztum"/>
    <s v="sck@data.pl"/>
    <s v="Kino -Teatr ul.Reja 13"/>
    <n v="58008933"/>
    <s v="PL0037240127950773"/>
    <n v="50"/>
    <n v="33545"/>
    <m/>
    <m/>
    <n v="33545"/>
    <n v="33545"/>
    <m/>
    <m/>
    <n v="33545"/>
    <n v="67090"/>
    <n v="0"/>
    <n v="0"/>
    <n v="67090"/>
    <x v="1"/>
    <s v="-"/>
    <d v="2022-01-01T00:00:00"/>
    <s v="TAK"/>
  </r>
  <r>
    <n v="22"/>
    <s v="Sztumskiego Centrum Kultury"/>
    <s v="Ul. Reja 13, 82-400 Sztum"/>
    <s v="579-15-66-828"/>
    <n v="170352129"/>
    <s v="Sztumskiego Centrum Kultury"/>
    <s v="Ul. Reja 13, 82-400 Sztum"/>
    <s v="sck@data.pl"/>
    <s v="Klub Senior Reja 13"/>
    <n v="107709.84"/>
    <s v="PL0037240000360109"/>
    <n v="25.5"/>
    <n v="2180"/>
    <m/>
    <m/>
    <n v="2180"/>
    <n v="2180"/>
    <m/>
    <m/>
    <n v="2180"/>
    <n v="4360"/>
    <n v="0"/>
    <n v="0"/>
    <n v="4360"/>
    <x v="0"/>
    <s v="-"/>
    <d v="2022-01-01T00:00:00"/>
    <m/>
  </r>
  <r>
    <n v="23"/>
    <s v="Sztumskiego Centrum Kultury"/>
    <s v="Ul. Reja 13, 82-400 Sztum"/>
    <s v="579-15-66-828"/>
    <n v="170352129"/>
    <s v="Sztumskiego Centrum Kultury"/>
    <s v="Ul. Reja 13, 82-400 Sztum"/>
    <s v="sck@data.pl"/>
    <s v="Biblioteka ul. Nowowiejskiego"/>
    <n v="10772149"/>
    <s v="PL0032740000373805"/>
    <s v="zał. zestawienie mocy"/>
    <n v="23697"/>
    <m/>
    <m/>
    <n v="23697"/>
    <n v="23697"/>
    <m/>
    <m/>
    <n v="23697"/>
    <n v="47394"/>
    <n v="0"/>
    <n v="0"/>
    <n v="47394"/>
    <x v="1"/>
    <s v="-"/>
    <d v="2022-01-01T00:00:00"/>
    <m/>
  </r>
  <r>
    <n v="24"/>
    <s v="Sztumskiego Centrum Kultury"/>
    <s v="Ul. Reja 13, 82-400 Sztum"/>
    <s v="579-15-66-828"/>
    <n v="170352129"/>
    <s v="Sztumskiego Centrum Kultury"/>
    <s v="Ul. Reja 13, 82-400 Sztum"/>
    <s v="sck@data.pl"/>
    <s v="Biblioteka ul.Mickiewicza"/>
    <n v="10780236"/>
    <s v="PL0037240125740082"/>
    <n v="10"/>
    <n v="1047"/>
    <m/>
    <m/>
    <n v="1047"/>
    <n v="1047"/>
    <m/>
    <m/>
    <n v="1047"/>
    <n v="2094"/>
    <n v="0"/>
    <n v="0"/>
    <n v="2094"/>
    <x v="2"/>
    <s v="C12a"/>
    <d v="2022-01-01T00:00:00"/>
    <m/>
  </r>
  <r>
    <n v="25"/>
    <s v="Sztumskiego Centrum Kultury"/>
    <s v="Ul. Reja 13, 82-400 Sztum"/>
    <s v="579-15-66-828"/>
    <n v="170352129"/>
    <s v="Sztumskiego Centrum Kultury"/>
    <s v="Ul. Reja 13, 82-400 Sztum"/>
    <s v="sck@data.pl"/>
    <s v="Biblioteka Postolin"/>
    <n v="11092720"/>
    <s v="PL0037240125308232"/>
    <n v="4"/>
    <n v="3520"/>
    <m/>
    <m/>
    <n v="3520"/>
    <n v="3520"/>
    <m/>
    <m/>
    <n v="3520"/>
    <n v="7040"/>
    <n v="0"/>
    <n v="0"/>
    <n v="7040"/>
    <x v="0"/>
    <s v="-"/>
    <d v="2022-01-01T00:00:00"/>
    <m/>
  </r>
  <r>
    <n v="26"/>
    <s v="Sztumskiego Centrum Kultury"/>
    <s v="Ul. Reja 13, 82-400 Sztum"/>
    <s v="579-15-66-828"/>
    <n v="170352129"/>
    <s v="Sztumskiego Centrum Kultury"/>
    <s v="Ul. Reja 13, 82-400 Sztum"/>
    <s v="sck@data.pl"/>
    <s v="Stadion-Maszty ul.Kościuszki"/>
    <n v="50644116"/>
    <s v="PL0037240000288905"/>
    <s v="zał. zestawienie mocy"/>
    <n v="6668"/>
    <m/>
    <m/>
    <n v="6668"/>
    <n v="6668"/>
    <m/>
    <m/>
    <n v="6668"/>
    <n v="13336"/>
    <n v="0"/>
    <n v="0"/>
    <n v="13336"/>
    <x v="1"/>
    <s v="-"/>
    <d v="2022-01-01T00:00:00"/>
    <m/>
  </r>
  <r>
    <n v="27"/>
    <s v="Sztumskiego Centrum Kultury"/>
    <s v="Ul. Reja 13, 82-400 Sztum"/>
    <s v="579-15-66-828"/>
    <n v="170352129"/>
    <s v="Sztumskiego Centrum Kultury"/>
    <s v="Ul. Reja 13, 82-400 Sztum"/>
    <s v="sck@data.pl"/>
    <s v="Zaplecze Olimpia Reja "/>
    <n v="10782524"/>
    <s v="PL0037240125809194"/>
    <n v="16.5"/>
    <n v="7776"/>
    <m/>
    <m/>
    <n v="7776"/>
    <n v="7776"/>
    <m/>
    <m/>
    <n v="7776"/>
    <n v="15552"/>
    <n v="0"/>
    <n v="0"/>
    <n v="15552"/>
    <x v="2"/>
    <s v="C12a"/>
    <d v="2022-01-01T00:00:00"/>
    <m/>
  </r>
  <r>
    <n v="28"/>
    <s v="Sztumskiego Centrum Kultury"/>
    <s v="Ul. Reja 13, 82-400 Sztum"/>
    <s v="579-15-66-828"/>
    <n v="170352129"/>
    <s v="Sztumskiego Centrum Kultury"/>
    <s v="Ul. Reja 13, 82-400 Sztum"/>
    <s v="sck@data.pl"/>
    <s v="obiekt Budynek Stadion Kasprowicza2"/>
    <n v="11086402"/>
    <s v="PL0037240000133507"/>
    <n v="32.5"/>
    <n v="7904"/>
    <m/>
    <m/>
    <n v="7904"/>
    <n v="7904"/>
    <m/>
    <m/>
    <n v="7904"/>
    <n v="15808"/>
    <n v="0"/>
    <n v="0"/>
    <n v="15808"/>
    <x v="0"/>
    <s v="-"/>
    <d v="2022-01-01T00:00:00"/>
    <s v="TAK"/>
  </r>
  <r>
    <n v="29"/>
    <s v="Sztumskiego Centrum Kultury"/>
    <s v="Ul. Reja 13, 82-400 Sztum"/>
    <s v="579-15-66-828"/>
    <n v="170352129"/>
    <s v="Sztumskiego Centrum Kultury"/>
    <s v="Ul. Reja 13, 82-400 Sztum"/>
    <s v="sck@data.pl"/>
    <s v="Świetlica Biała Góra"/>
    <n v="11094830"/>
    <s v="PL0037240128216818"/>
    <n v="12.5"/>
    <n v="6531"/>
    <m/>
    <m/>
    <n v="6531"/>
    <n v="6531"/>
    <m/>
    <m/>
    <n v="6531"/>
    <n v="13062"/>
    <n v="0"/>
    <n v="0"/>
    <n v="13062"/>
    <x v="2"/>
    <s v="C12a"/>
    <d v="2022-01-01T00:00:00"/>
    <s v="TAK"/>
  </r>
  <r>
    <n v="30"/>
    <s v="Sztumskiego Centrum Kultury"/>
    <s v="Ul. Reja 13, 82-400 Sztum"/>
    <s v="579-15-66-828"/>
    <n v="170352129"/>
    <s v="Sztumskiego Centrum Kultury"/>
    <s v="Ul. Reja 13, 82-400 Sztum"/>
    <s v="sck@data.pl"/>
    <s v="Świetlica Koniecwałd"/>
    <n v="11147213"/>
    <s v="PL0037240125265590"/>
    <n v="4"/>
    <n v="176"/>
    <m/>
    <m/>
    <n v="176"/>
    <n v="176"/>
    <m/>
    <m/>
    <n v="176"/>
    <n v="352"/>
    <n v="0"/>
    <n v="0"/>
    <n v="352"/>
    <x v="4"/>
    <s v="-"/>
    <d v="2022-01-01T00:00:00"/>
    <m/>
  </r>
  <r>
    <n v="31"/>
    <s v="Sztumskiego Centrum Kultury"/>
    <s v="Ul. Reja 13, 82-400 Sztum"/>
    <s v="579-15-66-828"/>
    <n v="170352129"/>
    <s v="Sztumskiego Centrum Kultury"/>
    <s v="Ul. Reja 13, 82-400 Sztum"/>
    <s v="sck@data.pl"/>
    <s v="Świetlica Pietrzwałd"/>
    <n v="10998236"/>
    <s v="PL0037240126607426"/>
    <n v="3"/>
    <n v="430"/>
    <m/>
    <m/>
    <n v="430"/>
    <n v="430"/>
    <m/>
    <m/>
    <n v="430"/>
    <n v="860"/>
    <n v="0"/>
    <n v="0"/>
    <n v="860"/>
    <x v="2"/>
    <s v="C12a"/>
    <d v="2022-01-01T00:00:00"/>
    <m/>
  </r>
  <r>
    <n v="32"/>
    <s v="Sztumskiego Centrum Kultury"/>
    <s v="Ul. Reja 13, 82-400 Sztum"/>
    <s v="579-15-66-828"/>
    <n v="170352129"/>
    <s v="Sztumskiego Centrum Kultury"/>
    <s v="Ul. Reja 13, 82-400 Sztum"/>
    <s v="sck@data.pl"/>
    <s v="Świetlica Sztumska Wieś"/>
    <n v="10944575"/>
    <s v="PL0037240127460218"/>
    <n v="32"/>
    <n v="7173"/>
    <m/>
    <m/>
    <n v="7173"/>
    <n v="7173"/>
    <m/>
    <m/>
    <n v="7173"/>
    <n v="14346"/>
    <n v="0"/>
    <n v="0"/>
    <n v="14346"/>
    <x v="2"/>
    <s v="C12a"/>
    <d v="2022-01-01T00:00:00"/>
    <m/>
  </r>
  <r>
    <n v="33"/>
    <s v="Sztumskiego Centrum Kultury"/>
    <s v="Ul. Reja 13, 82-400 Sztum"/>
    <s v="579-15-66-828"/>
    <n v="170352129"/>
    <s v="Sztumskiego Centrum Kultury"/>
    <s v="Ul. Reja 13, 82-400 Sztum"/>
    <s v="sck@data.pl"/>
    <s v="Świetlica Czernin"/>
    <n v="10783078"/>
    <s v="PL0037240126042402"/>
    <n v="12"/>
    <n v="4967"/>
    <m/>
    <m/>
    <n v="4967"/>
    <n v="4967"/>
    <m/>
    <m/>
    <n v="4967"/>
    <n v="9934"/>
    <n v="0"/>
    <n v="0"/>
    <n v="9934"/>
    <x v="2"/>
    <s v="C12a"/>
    <d v="2022-01-01T00:00:00"/>
    <m/>
  </r>
  <r>
    <n v="34"/>
    <s v="Sztumskiego Centrum Kultury"/>
    <s v="Ul. Reja 13, 82-400 Sztum"/>
    <s v="579-15-66-828"/>
    <n v="170352129"/>
    <s v="Sztumskiego Centrum Kultury"/>
    <s v="Ul. Reja 13, 82-400 Sztum"/>
    <s v="sck@data.pl"/>
    <s v="Świetlica Gronajny"/>
    <n v="10998338"/>
    <s v="PL0037240126593379"/>
    <n v="5"/>
    <n v="380"/>
    <m/>
    <m/>
    <n v="380"/>
    <n v="380"/>
    <m/>
    <m/>
    <n v="380"/>
    <n v="760"/>
    <n v="0"/>
    <n v="0"/>
    <n v="760"/>
    <x v="2"/>
    <s v="C12a"/>
    <d v="2022-01-01T00:00:00"/>
    <m/>
  </r>
  <r>
    <n v="35"/>
    <s v="Sztumskiego Centrum Kultury"/>
    <s v="Ul. Reja 13, 82-400 Sztum"/>
    <s v="579-15-66-828"/>
    <n v="170352129"/>
    <s v="Sztumskiego Centrum Kultury"/>
    <s v="Ul. Reja 13, 82-400 Sztum"/>
    <s v="sck@data.pl"/>
    <s v="Świetlica Koślinka"/>
    <n v="10986916"/>
    <s v="PL0037240126593581"/>
    <n v="4"/>
    <n v="131"/>
    <m/>
    <m/>
    <n v="131"/>
    <n v="131"/>
    <m/>
    <m/>
    <n v="131"/>
    <n v="262"/>
    <n v="0"/>
    <n v="0"/>
    <n v="262"/>
    <x v="2"/>
    <s v="C12a"/>
    <d v="2022-01-01T00:00:00"/>
    <m/>
  </r>
  <r>
    <n v="36"/>
    <s v="Sztumskiego Centrum Kultury"/>
    <s v="Ul. Reja 13, 82-400 Sztum"/>
    <s v="579-15-66-828"/>
    <n v="170352129"/>
    <s v="Sztumskiego Centrum Kultury"/>
    <s v="Ul. Reja 13, 82-400 Sztum"/>
    <s v="sck@data.pl"/>
    <s v="Świetlica Sztumskie Pole "/>
    <n v="11132373"/>
    <s v="PL0037240125944085"/>
    <m/>
    <n v="525"/>
    <m/>
    <m/>
    <n v="525"/>
    <n v="525"/>
    <m/>
    <m/>
    <n v="525"/>
    <n v="1050"/>
    <n v="0"/>
    <n v="0"/>
    <n v="1050"/>
    <x v="2"/>
    <s v="C12a"/>
    <d v="2022-01-01T00:00:00"/>
    <m/>
  </r>
  <r>
    <n v="37"/>
    <s v="Sztumskiego Centrum Kultury"/>
    <s v="Ul. Reja 13, 82-400 Sztum"/>
    <s v="579-15-66-828"/>
    <n v="170352129"/>
    <s v="Sztumskiego Centrum Kultury"/>
    <s v="Ul. Reja 13, 82-400 Sztum"/>
    <s v="sck@data.pl"/>
    <s v="Świetlica Gościszewo"/>
    <n v="88070837"/>
    <s v="PL0037240126520530"/>
    <m/>
    <n v="786"/>
    <m/>
    <m/>
    <n v="786"/>
    <n v="786"/>
    <m/>
    <m/>
    <n v="786"/>
    <n v="1572"/>
    <n v="0"/>
    <n v="0"/>
    <n v="1572"/>
    <x v="2"/>
    <s v="C12a"/>
    <d v="2022-01-01T00:00:00"/>
    <s v="TAK"/>
  </r>
  <r>
    <n v="3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28"/>
    <n v="10932552"/>
    <s v="59024382400301 8379"/>
    <n v="22"/>
    <n v="21713"/>
    <n v="32569"/>
    <m/>
    <n v="54282"/>
    <n v="21713"/>
    <n v="32569"/>
    <n v="0"/>
    <n v="54282"/>
    <n v="43426"/>
    <n v="65138"/>
    <n v="0"/>
    <n v="108564"/>
    <x v="0"/>
    <m/>
    <d v="2022-01-01T00:00:00"/>
    <m/>
  </r>
  <r>
    <n v="3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BIAŁA GÓRA, 82-400 SZTUM"/>
    <n v="10774112"/>
    <s v="59024382400275 0225"/>
    <n v="15"/>
    <n v="4234"/>
    <n v="6351"/>
    <m/>
    <n v="10585"/>
    <n v="4234"/>
    <n v="6351"/>
    <n v="0"/>
    <n v="10585"/>
    <n v="8468"/>
    <n v="12702"/>
    <n v="0"/>
    <n v="21170"/>
    <x v="0"/>
    <m/>
    <d v="2022-01-01T00:00:00"/>
    <m/>
  </r>
  <r>
    <n v="4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ĘPINA, 82-400 SZTUM"/>
    <n v="10947802"/>
    <s v="  480037240126825169 "/>
    <n v="3"/>
    <n v="83"/>
    <n v="124"/>
    <m/>
    <n v="207"/>
    <n v="83"/>
    <n v="124"/>
    <n v="0"/>
    <n v="207"/>
    <n v="166"/>
    <n v="248"/>
    <n v="0"/>
    <n v="414"/>
    <x v="0"/>
    <m/>
    <d v="2022-01-01T00:00:00"/>
    <m/>
  </r>
  <r>
    <n v="4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WĘGRY, 82-400 SZTUM"/>
    <n v="10962593"/>
    <s v="  480037240125288832  . "/>
    <n v="9"/>
    <n v="564"/>
    <n v="845"/>
    <m/>
    <n v="1409"/>
    <n v="564"/>
    <n v="845"/>
    <n v="0"/>
    <n v="1409"/>
    <n v="1128"/>
    <n v="1690"/>
    <n v="0"/>
    <n v="2818"/>
    <x v="0"/>
    <m/>
    <d v="2022-01-01T00:00:00"/>
    <m/>
  </r>
  <r>
    <n v="4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STOLIN, 82-400 SZTUM"/>
    <n v="11099020"/>
    <s v="  480037240125302572  . "/>
    <n v="25"/>
    <n v="4942"/>
    <n v="7412"/>
    <m/>
    <n v="12354"/>
    <n v="4942"/>
    <n v="7412"/>
    <n v="0"/>
    <n v="12354"/>
    <n v="9884"/>
    <n v="14824"/>
    <n v="0"/>
    <n v="24708"/>
    <x v="0"/>
    <m/>
    <d v="2022-01-01T00:00:00"/>
    <m/>
  </r>
  <r>
    <n v="4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NIECWAŁD, 82-400 SZTUM"/>
    <n v="10946994"/>
    <s v="  480037240125275391  . "/>
    <n v="7"/>
    <n v="184"/>
    <n v="275"/>
    <m/>
    <n v="459"/>
    <n v="184"/>
    <n v="275"/>
    <n v="0"/>
    <n v="459"/>
    <n v="368"/>
    <n v="550"/>
    <n v="0"/>
    <n v="918"/>
    <x v="0"/>
    <m/>
    <d v="2022-01-01T00:00:00"/>
    <m/>
  </r>
  <r>
    <n v="4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OŚCISZEWO, 82-400 SZTUM"/>
    <n v="10945100"/>
    <s v="  480037240125245786  . "/>
    <n v="2"/>
    <n v="380"/>
    <n v="570"/>
    <m/>
    <n v="950"/>
    <n v="380"/>
    <n v="570"/>
    <n v="0"/>
    <n v="950"/>
    <n v="760"/>
    <n v="1140"/>
    <n v="0"/>
    <n v="1900"/>
    <x v="0"/>
    <m/>
    <d v="2022-01-01T00:00:00"/>
    <m/>
  </r>
  <r>
    <n v="4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NIECWAŁD, 82-400 SZTUM"/>
    <n v="10945932"/>
    <s v="  480037240125274987  . "/>
    <n v="10"/>
    <n v="3580"/>
    <n v="5370"/>
    <m/>
    <n v="8950"/>
    <n v="3580"/>
    <n v="5370"/>
    <n v="0"/>
    <n v="8950"/>
    <n v="7160"/>
    <n v="10740"/>
    <n v="0"/>
    <n v="17900"/>
    <x v="0"/>
    <m/>
    <d v="2022-01-01T00:00:00"/>
    <m/>
  </r>
  <r>
    <n v="4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NIECWAŁD, 82-400 SZTUM"/>
    <n v="10944783"/>
    <s v="  480037240125275189  . "/>
    <n v="4"/>
    <n v="173"/>
    <n v="259"/>
    <m/>
    <n v="432"/>
    <n v="173"/>
    <n v="259"/>
    <n v="0"/>
    <n v="432"/>
    <n v="346"/>
    <n v="518"/>
    <n v="0"/>
    <n v="864"/>
    <x v="0"/>
    <m/>
    <d v="2022-01-01T00:00:00"/>
    <m/>
  </r>
  <r>
    <n v="4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RONAJNO, 82-400 SZTUM"/>
    <n v="10946592"/>
    <s v="  480037240125346527  . "/>
    <n v="15"/>
    <n v="416"/>
    <n v="625"/>
    <m/>
    <n v="1041"/>
    <n v="416"/>
    <n v="625"/>
    <n v="0"/>
    <n v="1041"/>
    <n v="832"/>
    <n v="1250"/>
    <n v="0"/>
    <n v="2082"/>
    <x v="0"/>
    <m/>
    <d v="2022-01-01T00:00:00"/>
    <m/>
  </r>
  <r>
    <n v="4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RONAJNO, 82-400 SZTUM"/>
    <n v="10962040"/>
    <s v="  480037240125345820  . "/>
    <n v="3"/>
    <n v="234"/>
    <n v="350"/>
    <m/>
    <n v="584"/>
    <n v="234"/>
    <n v="350"/>
    <n v="0"/>
    <n v="584"/>
    <n v="468"/>
    <n v="700"/>
    <n v="0"/>
    <n v="1168"/>
    <x v="0"/>
    <m/>
    <d v="2022-01-01T00:00:00"/>
    <m/>
  </r>
  <r>
    <n v="4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NIECWAŁD, 82-400 SZTUM"/>
    <n v="10947711"/>
    <s v="  480037240125275088  . "/>
    <n v="3"/>
    <n v="164"/>
    <n v="246"/>
    <m/>
    <n v="410"/>
    <n v="164"/>
    <n v="246"/>
    <n v="0"/>
    <n v="410"/>
    <n v="328"/>
    <n v="492"/>
    <n v="0"/>
    <n v="820"/>
    <x v="0"/>
    <m/>
    <d v="2022-01-01T00:00:00"/>
    <m/>
  </r>
  <r>
    <n v="5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BARCZEWSKIEGO, 82-400 SZTUM"/>
    <n v="11099018"/>
    <s v="  480037240126078875  . "/>
    <n v="10"/>
    <n v="2354"/>
    <n v="3531"/>
    <m/>
    <n v="5885"/>
    <n v="2354"/>
    <n v="3531"/>
    <n v="0"/>
    <n v="5885"/>
    <n v="4708"/>
    <n v="7062"/>
    <n v="0"/>
    <n v="11770"/>
    <x v="0"/>
    <m/>
    <d v="2022-01-01T00:00:00"/>
    <m/>
  </r>
  <r>
    <n v="5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CZERNIN, PIENIĘŻNEGO, 82-400 SZTUM"/>
    <n v="10779749"/>
    <s v="  480037240126007945  . "/>
    <n v="10"/>
    <n v="8727"/>
    <n v="13090"/>
    <m/>
    <n v="21817"/>
    <n v="8727"/>
    <n v="13090"/>
    <n v="0"/>
    <n v="21817"/>
    <n v="17454"/>
    <n v="26180"/>
    <n v="0"/>
    <n v="43634"/>
    <x v="0"/>
    <m/>
    <d v="2022-01-01T00:00:00"/>
    <m/>
  </r>
  <r>
    <n v="5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OS. CZERNIN, PRZYLEŚNE, 82-400 SZTUM"/>
    <n v="10964199"/>
    <s v="  480037240126093225  . "/>
    <n v="6"/>
    <n v="3740"/>
    <n v="5611"/>
    <m/>
    <n v="9351"/>
    <n v="3740"/>
    <n v="5611"/>
    <n v="0"/>
    <n v="9351"/>
    <n v="7480"/>
    <n v="11222"/>
    <n v="0"/>
    <n v="18702"/>
    <x v="0"/>
    <m/>
    <d v="2022-01-01T00:00:00"/>
    <m/>
  </r>
  <r>
    <n v="5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BARLEWICZKI, 82-400 SZTUM"/>
    <n v="10783235"/>
    <s v="  480037240126073623  . "/>
    <n v="4"/>
    <n v="557"/>
    <n v="835"/>
    <m/>
    <n v="1392"/>
    <n v="557"/>
    <n v="835"/>
    <n v="0"/>
    <n v="1392"/>
    <n v="1114"/>
    <n v="1670"/>
    <n v="0"/>
    <n v="2784"/>
    <x v="0"/>
    <m/>
    <d v="2022-01-01T00:00:00"/>
    <m/>
  </r>
  <r>
    <n v="5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OŚCISZEWO, 82-400 SZTUM"/>
    <n v="10934617"/>
    <s v="  480037240125225982  . "/>
    <n v="12"/>
    <n v="999"/>
    <n v="1499"/>
    <m/>
    <n v="2498"/>
    <n v="999"/>
    <n v="1499"/>
    <n v="0"/>
    <n v="2498"/>
    <n v="1998"/>
    <n v="2998"/>
    <n v="0"/>
    <n v="4996"/>
    <x v="0"/>
    <m/>
    <d v="2022-01-01T00:00:00"/>
    <m/>
  </r>
  <r>
    <n v="5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ORAJ, 82-400 SZTUM"/>
    <n v="10951965"/>
    <s v="  480037240125228814  . "/>
    <n v="5"/>
    <n v="283"/>
    <n v="424"/>
    <m/>
    <n v="707"/>
    <n v="283"/>
    <n v="424"/>
    <n v="0"/>
    <n v="707"/>
    <n v="566"/>
    <n v="848"/>
    <n v="0"/>
    <n v="1414"/>
    <x v="0"/>
    <m/>
    <d v="2022-01-01T00:00:00"/>
    <m/>
  </r>
  <r>
    <n v="5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, 82-400 SZTUM"/>
    <n v="10777294"/>
    <s v="  480037240125913975  . "/>
    <n v="5"/>
    <n v="142"/>
    <n v="214"/>
    <m/>
    <n v="356"/>
    <n v="142"/>
    <n v="214"/>
    <n v="0"/>
    <n v="356"/>
    <n v="284"/>
    <n v="428"/>
    <n v="0"/>
    <n v="712"/>
    <x v="0"/>
    <m/>
    <d v="2022-01-01T00:00:00"/>
    <m/>
  </r>
  <r>
    <n v="5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ŁONECZNA, 82-400 SZTUM"/>
    <n v="10780021"/>
    <s v="  480037240126142533  . "/>
    <n v="5"/>
    <n v="466"/>
    <n v="699"/>
    <m/>
    <n v="1165"/>
    <n v="466"/>
    <n v="699"/>
    <n v="0"/>
    <n v="1165"/>
    <n v="932"/>
    <n v="1398"/>
    <n v="0"/>
    <n v="2330"/>
    <x v="0"/>
    <m/>
    <d v="2022-01-01T00:00:00"/>
    <m/>
  </r>
  <r>
    <n v="5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ORAJ, 82-400 SZTUM"/>
    <n v="10950119"/>
    <s v="  480037240125228915  . "/>
    <n v="5"/>
    <n v="3992"/>
    <n v="5989"/>
    <m/>
    <n v="9981"/>
    <n v="3992"/>
    <n v="5989"/>
    <n v="0"/>
    <n v="9981"/>
    <n v="7984"/>
    <n v="11978"/>
    <n v="0"/>
    <n v="19962"/>
    <x v="0"/>
    <m/>
    <d v="2022-01-01T00:00:00"/>
    <m/>
  </r>
  <r>
    <n v="5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NIĘŻNEGO, 82-400 SZTUM"/>
    <n v="10781580"/>
    <s v="  480037240126007642  . "/>
    <n v="25"/>
    <n v="7284"/>
    <n v="10925"/>
    <m/>
    <n v="18209"/>
    <n v="7284"/>
    <n v="10925"/>
    <n v="0"/>
    <n v="18209"/>
    <n v="14568"/>
    <n v="21850"/>
    <n v="0"/>
    <n v="36418"/>
    <x v="0"/>
    <m/>
    <d v="2022-01-01T00:00:00"/>
    <m/>
  </r>
  <r>
    <n v="6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OSIEDLE PARKOWE, 82-400 SZTUM"/>
    <n v="11100327"/>
    <s v="  480037240125414932  . "/>
    <n v="10"/>
    <n v="3660"/>
    <n v="5490"/>
    <m/>
    <n v="9150"/>
    <n v="3660"/>
    <n v="5490"/>
    <n v="0"/>
    <n v="9150"/>
    <n v="7320"/>
    <n v="10980"/>
    <n v="0"/>
    <n v="18300"/>
    <x v="0"/>
    <m/>
    <d v="2022-01-01T00:00:00"/>
    <m/>
  </r>
  <r>
    <n v="6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FISZERA, 82-400 SZTUM"/>
    <n v="10945274"/>
    <s v="  480037240125517588  . "/>
    <n v="15"/>
    <n v="4394"/>
    <n v="6590"/>
    <m/>
    <n v="10984"/>
    <n v="4394"/>
    <n v="6590"/>
    <n v="0"/>
    <n v="10984"/>
    <n v="8788"/>
    <n v="13180"/>
    <n v="0"/>
    <n v="21968"/>
    <x v="0"/>
    <m/>
    <d v="2022-01-01T00:00:00"/>
    <m/>
  </r>
  <r>
    <n v="6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, 82-400 SZTUM"/>
    <n v="10950971"/>
    <s v="  480037240125575384  . "/>
    <n v="3"/>
    <n v="166"/>
    <n v="248"/>
    <m/>
    <n v="414"/>
    <n v="166"/>
    <n v="248"/>
    <n v="0"/>
    <n v="414"/>
    <n v="332"/>
    <n v="496"/>
    <n v="0"/>
    <n v="828"/>
    <x v="0"/>
    <m/>
    <d v="2022-01-01T00:00:00"/>
    <m/>
  </r>
  <r>
    <n v="6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BARLEWICE, 82-400 SZTUM"/>
    <n v="10939210"/>
    <s v="  480037240125961061  . "/>
    <n v="5"/>
    <n v="36"/>
    <n v="54"/>
    <m/>
    <n v="90"/>
    <n v="36"/>
    <n v="54"/>
    <n v="0"/>
    <n v="90"/>
    <n v="72"/>
    <n v="108"/>
    <n v="0"/>
    <n v="180"/>
    <x v="0"/>
    <m/>
    <d v="2022-01-01T00:00:00"/>
    <m/>
  </r>
  <r>
    <n v="6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NIĘŻNEGO 28, 82-400 SZTUM"/>
    <n v="10782549"/>
    <s v="  480037240126007541  . "/>
    <n v="10"/>
    <n v="6318"/>
    <n v="9477"/>
    <m/>
    <n v="15795"/>
    <n v="6318"/>
    <n v="9477"/>
    <n v="0"/>
    <n v="15795"/>
    <n v="12636"/>
    <n v="18954"/>
    <n v="0"/>
    <n v="31590"/>
    <x v="0"/>
    <m/>
    <d v="2022-01-01T00:00:00"/>
    <m/>
  </r>
  <r>
    <n v="6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GÓRKI, 82-400 SZTUM"/>
    <n v="11095720"/>
    <s v="  480037240125928022  . "/>
    <n v="5"/>
    <n v="220"/>
    <n v="330"/>
    <m/>
    <n v="550"/>
    <n v="220"/>
    <n v="330"/>
    <n v="0"/>
    <n v="550"/>
    <n v="440"/>
    <n v="660"/>
    <n v="0"/>
    <n v="1100"/>
    <x v="0"/>
    <m/>
    <d v="2022-01-01T00:00:00"/>
    <m/>
  </r>
  <r>
    <n v="6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CHOPINA, 82-400 SZTUM"/>
    <n v="10948332"/>
    <s v="  480037240125585387  . "/>
    <n v="22"/>
    <n v="4290"/>
    <n v="6435"/>
    <m/>
    <n v="10725"/>
    <n v="4290"/>
    <n v="6435"/>
    <n v="0"/>
    <n v="10725"/>
    <n v="8580"/>
    <n v="12870"/>
    <n v="0"/>
    <n v="21450"/>
    <x v="0"/>
    <m/>
    <d v="2022-01-01T00:00:00"/>
    <m/>
  </r>
  <r>
    <n v="6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LNA, 82-400 SZTUM"/>
    <n v="10951551"/>
    <s v="  480037240125655513  . "/>
    <n v="22"/>
    <n v="5800"/>
    <n v="8701"/>
    <m/>
    <n v="14501"/>
    <n v="5800"/>
    <n v="8701"/>
    <n v="0"/>
    <n v="14501"/>
    <n v="11600"/>
    <n v="17402"/>
    <n v="0"/>
    <n v="29002"/>
    <x v="0"/>
    <m/>
    <d v="2022-01-01T00:00:00"/>
    <m/>
  </r>
  <r>
    <n v="6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LASZKI, 82-400 SZTUM"/>
    <n v="11112266"/>
    <s v="  480037240125380273"/>
    <n v="10"/>
    <n v="4221"/>
    <n v="6331"/>
    <m/>
    <n v="10552"/>
    <n v="4221"/>
    <n v="6331"/>
    <n v="0"/>
    <n v="10552"/>
    <n v="8442"/>
    <n v="12662"/>
    <n v="0"/>
    <n v="21104"/>
    <x v="0"/>
    <m/>
    <d v="2022-01-01T00:00:00"/>
    <m/>
  </r>
  <r>
    <n v="6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POLANKI Nr działki: 106, 82-400 SZTUM"/>
    <n v="10792832"/>
    <s v="  480037240127904091  . "/>
    <n v="1"/>
    <n v="36"/>
    <n v="54"/>
    <m/>
    <n v="90"/>
    <n v="36"/>
    <n v="54"/>
    <n v="0"/>
    <n v="90"/>
    <n v="72"/>
    <n v="108"/>
    <n v="0"/>
    <n v="180"/>
    <x v="0"/>
    <m/>
    <d v="2022-01-01T00:00:00"/>
    <m/>
  </r>
  <r>
    <n v="7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POLANKI Nr działki: 253/1, 82-400 SZTUM"/>
    <n v="10782154"/>
    <s v="  480037240127904192  . "/>
    <n v="4"/>
    <n v="36"/>
    <n v="54"/>
    <m/>
    <n v="90"/>
    <n v="36"/>
    <n v="54"/>
    <n v="0"/>
    <n v="90"/>
    <n v="72"/>
    <n v="108"/>
    <n v="0"/>
    <n v="180"/>
    <x v="0"/>
    <m/>
    <d v="2022-01-01T00:00:00"/>
    <m/>
  </r>
  <r>
    <n v="7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ŁĄKOWA Nr działki: 176/6, 82-400 SZTUM"/>
    <n v="10946568"/>
    <s v="  480037240127904293  . "/>
    <n v="4"/>
    <n v="788"/>
    <n v="1181"/>
    <m/>
    <n v="1969"/>
    <n v="788"/>
    <n v="1181"/>
    <n v="0"/>
    <n v="1969"/>
    <n v="1576"/>
    <n v="2362"/>
    <n v="0"/>
    <n v="3938"/>
    <x v="0"/>
    <m/>
    <d v="2022-01-01T00:00:00"/>
    <m/>
  </r>
  <r>
    <n v="7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ŁĄKOWA Nr działki: 193/1, 82-400 SZTUM"/>
    <n v="10948813"/>
    <s v="  480037240127904394  . "/>
    <n v="3"/>
    <n v="373"/>
    <n v="560"/>
    <m/>
    <n v="933"/>
    <n v="373"/>
    <n v="560"/>
    <n v="0"/>
    <n v="933"/>
    <n v="746"/>
    <n v="1120"/>
    <n v="0"/>
    <n v="1866"/>
    <x v="0"/>
    <m/>
    <d v="2022-01-01T00:00:00"/>
    <m/>
  </r>
  <r>
    <n v="7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LNA, 82-400 SZTUM"/>
    <n v="10934418"/>
    <s v="480037240000012423"/>
    <n v="3"/>
    <n v="43"/>
    <n v="65"/>
    <m/>
    <n v="108"/>
    <n v="43"/>
    <n v="65"/>
    <n v="0"/>
    <n v="108"/>
    <n v="86"/>
    <n v="130"/>
    <n v="0"/>
    <n v="216"/>
    <x v="0"/>
    <m/>
    <d v="2022-01-01T00:00:00"/>
    <m/>
  </r>
  <r>
    <n v="7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IEGO, 82-400 SZTUM"/>
    <n v="11109150"/>
    <s v="480037240000012524"/>
    <n v="3"/>
    <n v="115"/>
    <n v="173"/>
    <m/>
    <n v="288"/>
    <n v="115"/>
    <n v="173"/>
    <n v="0"/>
    <n v="288"/>
    <n v="230"/>
    <n v="346"/>
    <n v="0"/>
    <n v="576"/>
    <x v="0"/>
    <m/>
    <d v="2022-01-01T00:00:00"/>
    <m/>
  </r>
  <r>
    <n v="7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IEGO, 82-400 SZTUM"/>
    <n v="10945907"/>
    <s v="480037240000012625"/>
    <n v="3"/>
    <n v="162"/>
    <n v="243"/>
    <m/>
    <n v="405"/>
    <n v="162"/>
    <n v="243"/>
    <n v="0"/>
    <n v="405"/>
    <n v="324"/>
    <n v="486"/>
    <n v="0"/>
    <n v="810"/>
    <x v="0"/>
    <m/>
    <d v="2022-01-01T00:00:00"/>
    <m/>
  </r>
  <r>
    <n v="7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IEGO Nr działki: dz. 18/18, 82-400 SZTUM"/>
    <n v="10946788"/>
    <s v="480037240000012827"/>
    <n v="3"/>
    <n v="180"/>
    <n v="270"/>
    <m/>
    <n v="450"/>
    <n v="180"/>
    <n v="270"/>
    <n v="0"/>
    <n v="450"/>
    <n v="360"/>
    <n v="540"/>
    <n v="0"/>
    <n v="900"/>
    <x v="0"/>
    <m/>
    <d v="2022-01-01T00:00:00"/>
    <m/>
  </r>
  <r>
    <n v="7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IEGO Nr działki: dz. 21/21, 82-400 SZTUM"/>
    <n v="10946014"/>
    <s v="480037240000012928"/>
    <n v="3"/>
    <n v="234"/>
    <n v="350"/>
    <m/>
    <n v="584"/>
    <n v="234"/>
    <n v="350"/>
    <n v="0"/>
    <n v="584"/>
    <n v="468"/>
    <n v="700"/>
    <n v="0"/>
    <n v="1168"/>
    <x v="0"/>
    <m/>
    <d v="2022-01-01T00:00:00"/>
    <m/>
  </r>
  <r>
    <n v="7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IEGO Nr działki: dz. 435, 82-400 SZTUM"/>
    <n v="10946921"/>
    <s v="480037240000013029"/>
    <n v="3"/>
    <n v="194"/>
    <n v="292"/>
    <m/>
    <n v="486"/>
    <n v="194"/>
    <n v="292"/>
    <n v="0"/>
    <n v="486"/>
    <n v="388"/>
    <n v="584"/>
    <n v="0"/>
    <n v="972"/>
    <x v="0"/>
    <m/>
    <d v="2022-01-01T00:00:00"/>
    <m/>
  </r>
  <r>
    <n v="7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NOWA WIEŚ SZTUMSKA, 82-400 SZTUM"/>
    <n v="11080991"/>
    <s v="480037240125332985"/>
    <n v="4"/>
    <n v="880"/>
    <n v="1321"/>
    <m/>
    <n v="2201"/>
    <n v="880"/>
    <n v="1321"/>
    <n v="0"/>
    <n v="2201"/>
    <n v="1760"/>
    <n v="2642"/>
    <n v="0"/>
    <n v="4402"/>
    <x v="0"/>
    <m/>
    <d v="2022-01-01T00:00:00"/>
    <m/>
  </r>
  <r>
    <n v="8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ŁOWACKIEGO 4, 82-400 SZTUM"/>
    <n v="10780479"/>
    <s v="480037240125388862"/>
    <n v="10"/>
    <n v="5312"/>
    <n v="7968"/>
    <m/>
    <n v="13280"/>
    <n v="5312"/>
    <n v="7968"/>
    <n v="0"/>
    <n v="13280"/>
    <n v="10624"/>
    <n v="15936"/>
    <n v="0"/>
    <n v="26560"/>
    <x v="0"/>
    <m/>
    <d v="2022-01-01T00:00:00"/>
    <m/>
  </r>
  <r>
    <n v="8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CHEŁMIŃSKA 11, 82-400 SZTUM"/>
    <n v="10769210"/>
    <s v="480037240125571546"/>
    <n v="15"/>
    <n v="4269"/>
    <n v="6404"/>
    <m/>
    <n v="10673"/>
    <n v="4269"/>
    <n v="6404"/>
    <n v="0"/>
    <n v="10673"/>
    <n v="8538"/>
    <n v="12808"/>
    <n v="0"/>
    <n v="21346"/>
    <x v="0"/>
    <m/>
    <d v="2022-01-01T00:00:00"/>
    <m/>
  </r>
  <r>
    <n v="8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CHEŁMIŃSKA 9, 82-400 SZTUM"/>
    <n v="7821451"/>
    <s v="480037240125571950"/>
    <n v="15"/>
    <n v="1880"/>
    <n v="2819"/>
    <m/>
    <n v="4699"/>
    <n v="1880"/>
    <n v="2819"/>
    <n v="0"/>
    <n v="4699"/>
    <n v="3760"/>
    <n v="5638"/>
    <n v="0"/>
    <n v="9398"/>
    <x v="0"/>
    <m/>
    <d v="2022-01-01T00:00:00"/>
    <m/>
  </r>
  <r>
    <n v="8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LNA, 82-400 SZTUM"/>
    <n v="10944357"/>
    <s v="480037240125650358"/>
    <n v="10"/>
    <n v="702"/>
    <n v="1054"/>
    <m/>
    <n v="1756"/>
    <n v="702"/>
    <n v="1054"/>
    <n v="0"/>
    <n v="1756"/>
    <n v="1404"/>
    <n v="2108"/>
    <n v="0"/>
    <n v="3512"/>
    <x v="0"/>
    <m/>
    <d v="2022-01-01T00:00:00"/>
    <m/>
  </r>
  <r>
    <n v="8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REJA 11/A, 82-400 SZTUM"/>
    <n v="10783315"/>
    <s v="480037240125809093"/>
    <n v="15"/>
    <n v="11370"/>
    <n v="17056"/>
    <m/>
    <n v="28426"/>
    <n v="11370"/>
    <n v="17056"/>
    <n v="0"/>
    <n v="28426"/>
    <n v="22740"/>
    <n v="34112"/>
    <n v="0"/>
    <n v="56852"/>
    <x v="0"/>
    <m/>
    <d v="2022-01-01T00:00:00"/>
    <m/>
  </r>
  <r>
    <n v="8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PERNIKA DZ.279/145, 82-400 SZTUM"/>
    <n v="11079491"/>
    <s v="480037240127356952"/>
    <n v="7"/>
    <n v="209"/>
    <n v="314"/>
    <m/>
    <n v="523"/>
    <n v="209"/>
    <n v="314"/>
    <n v="0"/>
    <n v="523"/>
    <n v="418"/>
    <n v="628"/>
    <n v="0"/>
    <n v="1046"/>
    <x v="0"/>
    <m/>
    <d v="2022-01-01T00:00:00"/>
    <m/>
  </r>
  <r>
    <n v="8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WŁADYSŁAWA IV 576/W, 82-400 SZTUM"/>
    <n v="10783446"/>
    <s v="480037240127844780"/>
    <n v="16.5"/>
    <n v="3009"/>
    <n v="4513"/>
    <m/>
    <n v="7522"/>
    <n v="3009"/>
    <n v="4513"/>
    <n v="0"/>
    <n v="7522"/>
    <n v="6018"/>
    <n v="9026"/>
    <n v="0"/>
    <n v="15044"/>
    <x v="0"/>
    <m/>
    <d v="2022-01-01T00:00:00"/>
    <m/>
  </r>
  <r>
    <n v="8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JAGIEŁŁY 569/1, 82-400 SZTUM"/>
    <n v="10840138"/>
    <s v="480037240127844881"/>
    <n v="16.5"/>
    <n v="1862"/>
    <n v="2794"/>
    <m/>
    <n v="4656"/>
    <n v="1862"/>
    <n v="2794"/>
    <n v="0"/>
    <n v="4656"/>
    <n v="3724"/>
    <n v="5588"/>
    <n v="0"/>
    <n v="9312"/>
    <x v="0"/>
    <m/>
    <d v="2022-01-01T00:00:00"/>
    <m/>
  </r>
  <r>
    <n v="8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EGO 11, 82-400 SZTUM "/>
    <s v=".00397357"/>
    <s v="480037240000079717"/>
    <n v="120"/>
    <n v="158441"/>
    <n v="118831"/>
    <n v="633764"/>
    <n v="792205"/>
    <n v="158441"/>
    <n v="118831"/>
    <n v="633764"/>
    <n v="792205"/>
    <n v="316882"/>
    <n v="237662"/>
    <n v="1267528"/>
    <n v="1584410"/>
    <x v="5"/>
    <m/>
    <d v="2022-01-01T00:00:00"/>
    <m/>
  </r>
  <r>
    <n v="8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Nr działki: DZ. 544/11, 82-400 SZTUM"/>
    <n v="11098736"/>
    <s v=". 480037240128185593"/>
    <n v="5"/>
    <n v="250"/>
    <n v="375"/>
    <m/>
    <n v="625"/>
    <n v="250"/>
    <n v="375"/>
    <n v="0"/>
    <n v="625"/>
    <n v="500"/>
    <n v="750"/>
    <n v="0"/>
    <n v="1250"/>
    <x v="0"/>
    <m/>
    <d v="2022-01-01T00:00:00"/>
    <m/>
  </r>
  <r>
    <n v="9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Nr działki: DZ. 493, 544/11, 82-400 SZTUM"/>
    <n v="11099491"/>
    <s v=". 480037240128185694"/>
    <n v="25.5"/>
    <n v="9839"/>
    <n v="14758"/>
    <m/>
    <n v="24597"/>
    <n v="9839"/>
    <n v="14758"/>
    <n v="0"/>
    <n v="24597"/>
    <n v="19678"/>
    <n v="29516"/>
    <n v="0"/>
    <n v="49194"/>
    <x v="0"/>
    <m/>
    <d v="2022-01-01T00:00:00"/>
    <m/>
  </r>
  <r>
    <n v="9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REJA Nr działki: dz. nr 442, 82-400 SZTUM"/>
    <n v="11093964"/>
    <s v=". 480037240000015049"/>
    <n v="1"/>
    <n v="204"/>
    <n v="307"/>
    <m/>
    <n v="511"/>
    <n v="204"/>
    <n v="307"/>
    <n v="0"/>
    <n v="511"/>
    <n v="408"/>
    <n v="614"/>
    <n v="0"/>
    <n v="1022"/>
    <x v="0"/>
    <m/>
    <d v="2022-01-01T00:00:00"/>
    <m/>
  </r>
  <r>
    <n v="9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CZERNIN Nr działki: dz. 109/136, 82-400 SZTUM"/>
    <n v="10776445"/>
    <s v=". 480037240128242480"/>
    <n v="11"/>
    <n v="2192"/>
    <n v="3289"/>
    <m/>
    <n v="5481"/>
    <n v="2192"/>
    <n v="3289"/>
    <n v="0"/>
    <n v="5481"/>
    <n v="4384"/>
    <n v="6578"/>
    <n v="0"/>
    <n v="10962"/>
    <x v="0"/>
    <m/>
    <d v="2022-01-01T00:00:00"/>
    <m/>
  </r>
  <r>
    <n v="9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 Nr działki: DZ. 212, 82-400 SZTUM"/>
    <n v="10805407"/>
    <s v=". 480037240128247433"/>
    <n v="2.5"/>
    <n v="72"/>
    <n v="108"/>
    <m/>
    <n v="180"/>
    <n v="72"/>
    <n v="108"/>
    <n v="0"/>
    <n v="180"/>
    <n v="144"/>
    <n v="216"/>
    <n v="0"/>
    <n v="360"/>
    <x v="0"/>
    <m/>
    <d v="2022-01-01T00:00:00"/>
    <m/>
  </r>
  <r>
    <n v="9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 Nr działki: DZ. 201/1, 82-400 SZTUM"/>
    <n v="11006320"/>
    <s v=". 480037240128247534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9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392/4, 82-400 SZTUM"/>
    <n v="10801174"/>
    <s v=" 480037240128247635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9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458/5, 82-400 SZTUM"/>
    <n v="11132832"/>
    <s v=" 480037240128247736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9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 Nr działki: DZ. 450/4, 82-400 SZTUM"/>
    <n v="10866413"/>
    <s v=" 480037240128248039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9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92/1, 82-400 SZTUM"/>
    <n v="10791099"/>
    <s v=" 480037240128248140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9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92/8, 82-400 SZTUM"/>
    <n v="11132644"/>
    <s v=" 480037240128248342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10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95, 82-400 SZTUM"/>
    <n v="11152846"/>
    <s v=". 480037240128248443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10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90/9, 82-400 SZTUM"/>
    <n v="11109066"/>
    <s v=". 480037240128250160"/>
    <n v="4"/>
    <n v="423"/>
    <n v="634"/>
    <m/>
    <n v="1057"/>
    <n v="423"/>
    <n v="634"/>
    <n v="0"/>
    <n v="1057"/>
    <n v="846"/>
    <n v="1268"/>
    <n v="0"/>
    <n v="2114"/>
    <x v="0"/>
    <m/>
    <d v="2022-01-01T00:00:00"/>
    <m/>
  </r>
  <r>
    <n v="10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57/1, 82-400 SZTUM"/>
    <n v="10998344"/>
    <s v=". 480037240128250261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10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71/6, 82-400 SZTUM"/>
    <n v="10793252"/>
    <s v=". 480037240128250362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10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MICKIEWICZA 16, 82-400 SZTUM"/>
    <n v="11099845"/>
    <s v=". 480037240000055970"/>
    <n v="10.5"/>
    <n v="1990"/>
    <n v="2984"/>
    <m/>
    <n v="4974"/>
    <n v="1990"/>
    <n v="2984"/>
    <n v="0"/>
    <n v="4974"/>
    <n v="3980"/>
    <n v="5968"/>
    <n v="0"/>
    <n v="9948"/>
    <x v="0"/>
    <m/>
    <d v="2022-01-01T00:00:00"/>
    <m/>
  </r>
  <r>
    <n v="10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52, 82-400 SZTUM"/>
    <n v="11011427"/>
    <s v=". 480037240128254103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10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IE POLE, ŻEROMSKIEGO Nr działki: DZ. 361, 82-400 SZTUM"/>
    <n v="11141361"/>
    <s v=". 480037240128254204"/>
    <n v="2.5"/>
    <n v="36"/>
    <n v="54"/>
    <m/>
    <n v="90"/>
    <n v="36"/>
    <n v="54"/>
    <n v="0"/>
    <n v="90"/>
    <n v="72"/>
    <n v="108"/>
    <n v="0"/>
    <n v="180"/>
    <x v="0"/>
    <m/>
    <d v="2022-01-01T00:00:00"/>
    <m/>
  </r>
  <r>
    <n v="10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13, 82-400 SZTUM"/>
    <s v="01356368"/>
    <s v="59024382400314 1398"/>
    <n v="170"/>
    <n v="136108"/>
    <n v="102081"/>
    <n v="544433"/>
    <n v="680541"/>
    <n v="136108"/>
    <n v="102081"/>
    <n v="544433"/>
    <n v="680541"/>
    <n v="272216"/>
    <n v="204162"/>
    <n v="1088866"/>
    <n v="1361082"/>
    <x v="6"/>
    <m/>
    <d v="2022-01-01T00:00:00"/>
    <m/>
  </r>
  <r>
    <n v="10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REJA REJA, 82-400 SZTUM"/>
    <s v="01355741"/>
    <s v="480037240000171764"/>
    <n v="68"/>
    <n v="12199"/>
    <n v="9149"/>
    <n v="48796"/>
    <n v="60995"/>
    <n v="12199"/>
    <n v="9149"/>
    <n v="48796"/>
    <n v="60995"/>
    <n v="24398"/>
    <n v="18298"/>
    <n v="97592"/>
    <n v="121990"/>
    <x v="6"/>
    <m/>
    <d v="2022-01-01T00:00:00"/>
    <m/>
  </r>
  <r>
    <n v="10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BP. UŚNICE, 82-400 SZTUM"/>
    <s v=".01353672"/>
    <s v="480037240000068401"/>
    <n v="30"/>
    <n v="31844"/>
    <n v="47767"/>
    <m/>
    <n v="79611"/>
    <n v="31844"/>
    <n v="47767"/>
    <n v="0"/>
    <n v="79611"/>
    <n v="63688"/>
    <n v="95534"/>
    <n v="0"/>
    <n v="159222"/>
    <x v="0"/>
    <m/>
    <d v="2022-01-01T00:00:00"/>
    <m/>
  </r>
  <r>
    <n v="11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BP. KONIECWAŁD, 82-400 SZTUM"/>
    <s v=".01355688"/>
    <s v="480037240000164791"/>
    <n v="31"/>
    <n v="25094"/>
    <n v="37641"/>
    <m/>
    <n v="62735"/>
    <n v="25094"/>
    <n v="37641"/>
    <n v="0"/>
    <n v="62735"/>
    <n v="50188"/>
    <n v="75282"/>
    <n v="0"/>
    <n v="125470"/>
    <x v="0"/>
    <m/>
    <d v="2022-01-01T00:00:00"/>
    <m/>
  </r>
  <r>
    <n v="11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Sztumska Wieś  ,82-40 Sztum nr DZ.362/1"/>
    <n v="11099658"/>
    <s v="480037240128237733"/>
    <n v="4"/>
    <n v="360"/>
    <n v="539"/>
    <m/>
    <n v="899"/>
    <n v="360"/>
    <n v="539"/>
    <n v="0"/>
    <n v="899"/>
    <n v="720"/>
    <n v="1078"/>
    <n v="0"/>
    <n v="1798"/>
    <x v="0"/>
    <m/>
    <d v="2022-01-01T00:00:00"/>
    <m/>
  </r>
  <r>
    <n v="11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Sztumska Wieś  ,82-40 Sztum nr DZ.358/4"/>
    <n v="11107513"/>
    <s v="480037240128237632"/>
    <n v="4"/>
    <n v="360"/>
    <n v="539"/>
    <m/>
    <n v="899"/>
    <n v="360"/>
    <n v="539"/>
    <n v="0"/>
    <n v="899"/>
    <n v="720"/>
    <n v="1078"/>
    <n v="0"/>
    <n v="1798"/>
    <x v="0"/>
    <m/>
    <d v="2022-01-01T00:00:00"/>
    <m/>
  </r>
  <r>
    <n v="11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BIAŁA GÓRA 36, 82-400 SZTUM"/>
    <n v="11130280"/>
    <s v="590243824002688139"/>
    <n v="4"/>
    <n v="250"/>
    <n v="0"/>
    <m/>
    <n v="250"/>
    <n v="250"/>
    <n v="0"/>
    <n v="0"/>
    <n v="250"/>
    <n v="500"/>
    <n v="0"/>
    <n v="0"/>
    <n v="500"/>
    <x v="7"/>
    <m/>
    <d v="2022-01-01T00:00:00"/>
    <m/>
  </r>
  <r>
    <n v="11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KŁO 9, 82-400 SZTUM"/>
    <n v="11014410"/>
    <s v="590243824002808995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1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KŁO 18, 82-400 SZTUM"/>
    <n v="11016455"/>
    <s v="590243824003116723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1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KŁO 7, 82-400 SZTUM"/>
    <n v="10984714"/>
    <s v="590243824002950502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1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KŁO 14, 82-400 SZTUM"/>
    <n v="11133530"/>
    <s v="590243824002869118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1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KŁO 14, 82-400 SZTUM"/>
    <n v="11133228"/>
    <s v="590243824002879216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1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IEKŁO 21, 82-400 SZTUM"/>
    <n v="11132368"/>
    <s v="590243824002680430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NIECWAŁD 45, 82-400 SZTUM"/>
    <n v="10979417"/>
    <s v="590243824003187600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STOLIN 14, 82-400 SZTUM"/>
    <n v="11133739"/>
    <s v="590243824002896985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2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STOLIN 14, 82-400 SZTUM"/>
    <n v="11012271"/>
    <s v="590243824003167428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STOLIN 85, 82-400 SZTUM"/>
    <n v="11132211"/>
    <s v="590243824002908770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MICKIEWICZA 40, 82-400 SZTUM"/>
    <n v="11059186"/>
    <s v="590243824003047676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MICKIEWICZA 54, 82-400 SZTUM"/>
    <n v="11131529"/>
    <s v="590243824002743678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2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OSIŃSKIEGO 20, 82-400 SZTUM"/>
    <n v="11139749"/>
    <s v="590243824003101125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NOWOWIEJSKIEGO 14 N, 82-400 SZTUM"/>
    <n v="10982435"/>
    <s v="480037240125430086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NOWOWIEJSKIEGO 14 I, 82-400 SZTUM"/>
    <n v="11130453"/>
    <s v="480037240125430288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2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NOWOWIEJSKIEGO 14 G, 82-400 SZTUM"/>
    <n v="11006473"/>
    <s v="480037240125432110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3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LEBISCYTOWA 9, 82-400 SZTUM"/>
    <n v="11132366"/>
    <s v="590243824001772562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LEBISCYTOWA 10, 82-400 SZTUM"/>
    <n v="11131185"/>
    <s v="590243824003077840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LEBISCYTOWA 12, 82-400 SZTUM"/>
    <n v="11131200"/>
    <s v="590243824003011349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CHEŁMIŃSKA 13, 82-400 SZTUM"/>
    <n v="11139538"/>
    <s v="590243824003109671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ŁOWACKIEGO 2, 82-400 SZTUM"/>
    <n v="11139647"/>
    <s v="590243824003174235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NIECPOLSKIEGO 15, 82-400 SZTUM"/>
    <n v="11137496"/>
    <s v="590243824002750294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3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ŻEROMSKIEGO 6 A, 82-400 SZTUM"/>
    <n v="11101402"/>
    <s v="590243824003100685"/>
    <n v="15"/>
    <n v="250"/>
    <m/>
    <m/>
    <n v="250"/>
    <n v="250"/>
    <n v="0"/>
    <n v="0"/>
    <n v="250"/>
    <n v="500"/>
    <n v="0"/>
    <n v="0"/>
    <n v="500"/>
    <x v="7"/>
    <m/>
    <d v="2022-01-01T00:00:00"/>
    <m/>
  </r>
  <r>
    <n v="13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3, 82-400 SZTUM"/>
    <n v="11131901"/>
    <s v="590243824002821192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6, 82-400 SZTUM"/>
    <n v="11134369"/>
    <s v="590243824002847901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3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CHANOWSKIEGO 8, 82-400 SZTUM"/>
    <n v="10998487"/>
    <s v="590243824002782912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4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JAGIEŁŁY 24, 82-400 SZTUM"/>
    <n v="11006522"/>
    <s v="590243824002734034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4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JAGIEŁŁY 39, 82-400 SZTUM"/>
    <n v="10982535"/>
    <s v="480037240125683401"/>
    <n v="2"/>
    <n v="250"/>
    <m/>
    <m/>
    <n v="250"/>
    <n v="250"/>
    <n v="0"/>
    <n v="0"/>
    <n v="250"/>
    <n v="500"/>
    <n v="0"/>
    <n v="0"/>
    <n v="500"/>
    <x v="7"/>
    <m/>
    <d v="2022-01-01T00:00:00"/>
    <m/>
  </r>
  <r>
    <n v="14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JAGIEŁŁY 26, 82-400 SZTUM"/>
    <n v="11012036"/>
    <s v="590243824003172811"/>
    <n v="2"/>
    <n v="250"/>
    <m/>
    <m/>
    <n v="250"/>
    <n v="250"/>
    <n v="0"/>
    <n v="0"/>
    <n v="250"/>
    <n v="500"/>
    <n v="0"/>
    <n v="0"/>
    <n v="500"/>
    <x v="7"/>
    <m/>
    <d v="2022-01-01T00:00:00"/>
    <m/>
  </r>
  <r>
    <n v="14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JAGIEŁŁY 55, 82-400 SZTUM"/>
    <n v="10993165"/>
    <s v="590243824003183121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4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FISZERA 1, 82-400 SZTUM"/>
    <n v="11011974"/>
    <s v="590243824002734034"/>
    <n v="2"/>
    <n v="250"/>
    <m/>
    <m/>
    <n v="250"/>
    <n v="250"/>
    <n v="0"/>
    <n v="0"/>
    <n v="250"/>
    <n v="500"/>
    <n v="0"/>
    <n v="0"/>
    <n v="500"/>
    <x v="7"/>
    <m/>
    <d v="2022-01-01T00:00:00"/>
    <m/>
  </r>
  <r>
    <n v="14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FISZERA 3, 82-400 SZTUM"/>
    <n v="11006174"/>
    <s v="480037240125683805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4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IENKIEWICZA 3, 82-400 SZTUM"/>
    <n v="11132659"/>
    <s v="480037240125758270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47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IENKIEWICZA 5, 82-400 SZTUM"/>
    <n v="11058219"/>
    <s v="590243824002987959"/>
    <n v="2"/>
    <n v="250"/>
    <m/>
    <m/>
    <n v="250"/>
    <n v="250"/>
    <n v="0"/>
    <n v="0"/>
    <n v="250"/>
    <n v="500"/>
    <n v="0"/>
    <n v="0"/>
    <n v="500"/>
    <x v="7"/>
    <m/>
    <d v="2022-01-01T00:00:00"/>
    <m/>
  </r>
  <r>
    <n v="148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REJA 17, 82-400 SZTUM"/>
    <n v="11100174"/>
    <s v="590243824002875737"/>
    <n v="10"/>
    <n v="250"/>
    <m/>
    <m/>
    <n v="250"/>
    <n v="250"/>
    <n v="0"/>
    <n v="0"/>
    <n v="250"/>
    <n v="500"/>
    <n v="0"/>
    <n v="0"/>
    <n v="500"/>
    <x v="7"/>
    <m/>
    <d v="2022-01-01T00:00:00"/>
    <m/>
  </r>
  <r>
    <n v="149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SZTUMSKA WIEŚ 40, 82-400 SZTUM"/>
    <n v="11095526"/>
    <s v="590243824003165813"/>
    <n v="10"/>
    <n v="250"/>
    <m/>
    <m/>
    <n v="250"/>
    <n v="250"/>
    <n v="0"/>
    <n v="0"/>
    <n v="250"/>
    <n v="500"/>
    <n v="0"/>
    <n v="0"/>
    <n v="500"/>
    <x v="7"/>
    <m/>
    <d v="2022-01-01T00:00:00"/>
    <m/>
  </r>
  <r>
    <n v="150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POLANKA 5, 82-400 SZTUM"/>
    <n v="11132373"/>
    <s v="590243824003099644"/>
    <n v="4"/>
    <n v="250"/>
    <m/>
    <m/>
    <n v="250"/>
    <n v="250"/>
    <n v="0"/>
    <n v="0"/>
    <n v="250"/>
    <n v="500"/>
    <n v="0"/>
    <n v="0"/>
    <n v="500"/>
    <x v="7"/>
    <m/>
    <d v="2022-01-01T00:00:00"/>
    <m/>
  </r>
  <r>
    <n v="151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ZAJEZIERZE 35, 82-400 SZTUM"/>
    <n v="11129755"/>
    <s v="590243824002942941"/>
    <n v="2"/>
    <n v="250"/>
    <m/>
    <m/>
    <n v="250"/>
    <n v="250"/>
    <n v="0"/>
    <n v="0"/>
    <n v="250"/>
    <n v="500"/>
    <n v="0"/>
    <n v="0"/>
    <n v="500"/>
    <x v="7"/>
    <m/>
    <d v="2022-01-01T00:00:00"/>
    <m/>
  </r>
  <r>
    <n v="152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UL. KOŚLINKA 21, 82-400 SZTUM"/>
    <n v="10979231"/>
    <s v="480037240126013605"/>
    <n v="3"/>
    <n v="250"/>
    <m/>
    <m/>
    <n v="250"/>
    <n v="250"/>
    <n v="0"/>
    <n v="0"/>
    <n v="250"/>
    <n v="500"/>
    <n v="0"/>
    <n v="0"/>
    <n v="500"/>
    <x v="7"/>
    <m/>
    <d v="2022-01-01T00:00:00"/>
    <m/>
  </r>
  <r>
    <n v="153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Mickiewicza 16 - TARGOWISKO"/>
    <n v="11099845"/>
    <s v="480037240000055970"/>
    <m/>
    <n v="250"/>
    <m/>
    <m/>
    <n v="250"/>
    <n v="250"/>
    <n v="0"/>
    <n v="0"/>
    <n v="250"/>
    <n v="500"/>
    <n v="0"/>
    <n v="0"/>
    <n v="500"/>
    <x v="0"/>
    <m/>
    <d v="2022-01-01T00:00:00"/>
    <m/>
  </r>
  <r>
    <n v="154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Mickiewicza 16 B - PASAŻ"/>
    <n v="11099491"/>
    <s v="480037240128185694"/>
    <m/>
    <n v="250"/>
    <m/>
    <m/>
    <n v="250"/>
    <n v="250"/>
    <n v="0"/>
    <n v="0"/>
    <n v="250"/>
    <n v="500"/>
    <n v="0"/>
    <n v="0"/>
    <n v="500"/>
    <x v="0"/>
    <m/>
    <d v="2022-01-01T00:00:00"/>
    <m/>
  </r>
  <r>
    <n v="155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Mickiewicza 23 Biblioteka"/>
    <n v="11099491"/>
    <s v="59024382400279 9712"/>
    <m/>
    <n v="250"/>
    <m/>
    <m/>
    <n v="250"/>
    <n v="250"/>
    <n v="0"/>
    <n v="0"/>
    <n v="250"/>
    <n v="500"/>
    <n v="0"/>
    <n v="0"/>
    <n v="500"/>
    <x v="2"/>
    <m/>
    <d v="2022-01-01T00:00:00"/>
    <m/>
  </r>
  <r>
    <n v="156"/>
    <s v="Przedsiębiorstwo Wodociągów i Kanalizacji Sp. z o.o."/>
    <s v="ul. Kochanowskiego 28, 82-400 Sztum"/>
    <s v="579-000-68-66"/>
    <n v="170148140"/>
    <s v="Przedsiębiorstwo Wodociągów i Kanalizacji Sp. z o.o."/>
    <s v="ul. Kochanowskiego 28, 82-400 Sztum"/>
    <s v="info@pwik-sztum.pl"/>
    <s v="Gościszewo 73 – Przedszkole Ref na SCK"/>
    <m/>
    <s v="590243824003077666"/>
    <m/>
    <n v="250"/>
    <m/>
    <m/>
    <n v="250"/>
    <n v="250"/>
    <n v="0"/>
    <n v="0"/>
    <n v="250"/>
    <n v="500"/>
    <n v="0"/>
    <n v="0"/>
    <n v="500"/>
    <x v="2"/>
    <m/>
    <d v="2022-01-01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2505ED-52FA-4D0F-B242-664DB7FE2559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K12" firstHeaderRow="0" firstDataRow="1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axis="axisRow" dataField="1" showAll="0">
      <items count="9">
        <item x="5"/>
        <item x="2"/>
        <item x="0"/>
        <item x="1"/>
        <item x="6"/>
        <item x="7"/>
        <item x="4"/>
        <item x="3"/>
        <item t="default"/>
      </items>
    </pivotField>
    <pivotField showAll="0"/>
    <pivotField numFmtId="14" showAll="0"/>
    <pivotField showAll="0"/>
  </pivotFields>
  <rowFields count="1">
    <field x="2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Liczba z Taryfa" fld="24" subtotal="count" baseField="0" baseItem="0"/>
    <dataField name="Suma z Moc kW" fld="11" baseField="21" baseItem="0"/>
    <dataField name="Suma z Strefa I r3" fld="20" baseField="0" baseItem="0"/>
    <dataField name="Suma z Strefa II r3" fld="21" baseField="0" baseItem="0"/>
    <dataField name="Suma z Strefa III r3" fld="22" baseField="0" baseItem="0"/>
    <dataField name="Suma z Suma3" fld="23" baseField="0" baseItem="0"/>
    <dataField name="Suma z Strefa I r" fld="12" baseField="0" baseItem="0"/>
    <dataField name="Suma z Strefa II r" fld="13" baseField="0" baseItem="0"/>
    <dataField name="Suma z Strefa III r" fld="14" baseField="0" baseItem="0"/>
    <dataField name="Suma z Suma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zbieta.osiecka@mgzosztum.pl" TargetMode="External"/><Relationship Id="rId13" Type="http://schemas.openxmlformats.org/officeDocument/2006/relationships/hyperlink" Target="mailto:sekretariat.zsg@mgzosztum.pl" TargetMode="External"/><Relationship Id="rId3" Type="http://schemas.openxmlformats.org/officeDocument/2006/relationships/hyperlink" Target="mailto:sck@data.pl" TargetMode="External"/><Relationship Id="rId7" Type="http://schemas.openxmlformats.org/officeDocument/2006/relationships/hyperlink" Target="mailto:elzbieta.osiecka@mgzosztum.pl" TargetMode="External"/><Relationship Id="rId12" Type="http://schemas.openxmlformats.org/officeDocument/2006/relationships/hyperlink" Target="mailto:sekretariat.zscz@mgzosztum.pl" TargetMode="External"/><Relationship Id="rId2" Type="http://schemas.openxmlformats.org/officeDocument/2006/relationships/hyperlink" Target="mailto:sztum@sztum.pl" TargetMode="External"/><Relationship Id="rId1" Type="http://schemas.openxmlformats.org/officeDocument/2006/relationships/hyperlink" Target="mailto:sztum@sztum.pl" TargetMode="External"/><Relationship Id="rId6" Type="http://schemas.openxmlformats.org/officeDocument/2006/relationships/hyperlink" Target="mailto:info@pwik-sztum.pl" TargetMode="External"/><Relationship Id="rId11" Type="http://schemas.openxmlformats.org/officeDocument/2006/relationships/hyperlink" Target="mailto:sekretariat.spnw@mgzosztum.pl" TargetMode="External"/><Relationship Id="rId5" Type="http://schemas.openxmlformats.org/officeDocument/2006/relationships/hyperlink" Target="mailto:info@pwik-sztum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orota.zyska@mgzosztum.pl" TargetMode="External"/><Relationship Id="rId4" Type="http://schemas.openxmlformats.org/officeDocument/2006/relationships/hyperlink" Target="mailto:sck@data.pl" TargetMode="External"/><Relationship Id="rId9" Type="http://schemas.openxmlformats.org/officeDocument/2006/relationships/hyperlink" Target="mailto:dorota.zyska@mgzosztum.pl" TargetMode="External"/><Relationship Id="rId14" Type="http://schemas.openxmlformats.org/officeDocument/2006/relationships/hyperlink" Target="mailto:sekretariat@sp1sztum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CA041-F1C6-4F09-A51A-47D89CEF6F77}">
  <sheetPr>
    <pageSetUpPr fitToPage="1"/>
  </sheetPr>
  <dimension ref="A1:AI158"/>
  <sheetViews>
    <sheetView tabSelected="1" topLeftCell="C1" zoomScale="85" zoomScaleNormal="85" workbookViewId="0">
      <selection activeCell="J24" sqref="J24"/>
    </sheetView>
  </sheetViews>
  <sheetFormatPr defaultColWidth="32.28515625" defaultRowHeight="15" x14ac:dyDescent="0.25"/>
  <cols>
    <col min="1" max="3" width="9.140625" style="29" customWidth="1"/>
    <col min="4" max="4" width="19" style="29" customWidth="1"/>
    <col min="5" max="5" width="17.85546875" style="29" customWidth="1"/>
    <col min="6" max="6" width="32.28515625" style="40"/>
    <col min="7" max="8" width="34.42578125" style="29" customWidth="1"/>
    <col min="9" max="9" width="32.5703125" style="29" customWidth="1"/>
    <col min="10" max="10" width="22.42578125" style="41" customWidth="1"/>
    <col min="11" max="11" width="26.140625" style="41" customWidth="1"/>
    <col min="12" max="12" width="14.85546875" style="29" customWidth="1"/>
    <col min="13" max="13" width="14.28515625" style="29" customWidth="1"/>
    <col min="14" max="14" width="15" style="29" customWidth="1"/>
    <col min="15" max="15" width="15.140625" style="29" customWidth="1"/>
    <col min="16" max="16" width="23.42578125" style="29" customWidth="1"/>
    <col min="17" max="17" width="14.28515625" style="29" customWidth="1"/>
    <col min="18" max="18" width="15" style="29" customWidth="1"/>
    <col min="19" max="19" width="15.140625" style="29" customWidth="1"/>
    <col min="20" max="24" width="23.42578125" style="29" customWidth="1"/>
    <col min="25" max="26" width="15" style="29" customWidth="1"/>
    <col min="27" max="27" width="32.28515625" style="29"/>
    <col min="28" max="28" width="17.140625" style="29" customWidth="1"/>
    <col min="29" max="16384" width="32.28515625" style="29"/>
  </cols>
  <sheetData>
    <row r="1" spans="1:35" s="22" customFormat="1" ht="15.75" thickBot="1" x14ac:dyDescent="0.3">
      <c r="A1" s="42" t="s">
        <v>0</v>
      </c>
      <c r="B1" s="43" t="s">
        <v>377</v>
      </c>
      <c r="C1" s="43" t="s">
        <v>378</v>
      </c>
      <c r="D1" s="46" t="s">
        <v>2</v>
      </c>
      <c r="E1" s="46" t="s">
        <v>3</v>
      </c>
      <c r="F1" s="44" t="s">
        <v>379</v>
      </c>
      <c r="G1" s="45" t="s">
        <v>380</v>
      </c>
      <c r="H1" s="45" t="s">
        <v>381</v>
      </c>
      <c r="I1" s="45" t="s">
        <v>4</v>
      </c>
      <c r="J1" s="47" t="s">
        <v>5</v>
      </c>
      <c r="K1" s="48" t="s">
        <v>6</v>
      </c>
      <c r="L1" s="45" t="s">
        <v>7</v>
      </c>
      <c r="M1" s="17" t="s">
        <v>8</v>
      </c>
      <c r="N1" s="18" t="s">
        <v>9</v>
      </c>
      <c r="O1" s="18" t="s">
        <v>10</v>
      </c>
      <c r="P1" s="19" t="s">
        <v>72</v>
      </c>
      <c r="Q1" s="17" t="s">
        <v>8</v>
      </c>
      <c r="R1" s="18" t="s">
        <v>9</v>
      </c>
      <c r="S1" s="18" t="s">
        <v>10</v>
      </c>
      <c r="T1" s="19" t="s">
        <v>72</v>
      </c>
      <c r="U1" s="17" t="s">
        <v>8</v>
      </c>
      <c r="V1" s="18" t="s">
        <v>9</v>
      </c>
      <c r="W1" s="18" t="s">
        <v>10</v>
      </c>
      <c r="X1" s="19" t="s">
        <v>72</v>
      </c>
      <c r="Y1" s="49" t="s">
        <v>11</v>
      </c>
      <c r="Z1" s="49" t="s">
        <v>126</v>
      </c>
      <c r="AA1" s="20" t="s">
        <v>12</v>
      </c>
      <c r="AB1" s="21" t="s">
        <v>73</v>
      </c>
    </row>
    <row r="2" spans="1:35" x14ac:dyDescent="0.25">
      <c r="A2" s="23">
        <v>1</v>
      </c>
      <c r="B2" s="23" t="str">
        <f>F2</f>
        <v xml:space="preserve">Miasto i Gmina Sztum </v>
      </c>
      <c r="C2" s="23" t="str">
        <f>G2</f>
        <v>ul. Mickiewicza 39, 82-400 Sztum</v>
      </c>
      <c r="D2" s="23">
        <v>5792211352</v>
      </c>
      <c r="E2" s="23">
        <v>170747773</v>
      </c>
      <c r="F2" s="24" t="s">
        <v>13</v>
      </c>
      <c r="G2" s="23" t="s">
        <v>14</v>
      </c>
      <c r="H2" s="25" t="s">
        <v>382</v>
      </c>
      <c r="I2" s="61" t="s">
        <v>15</v>
      </c>
      <c r="J2" s="26" t="s">
        <v>16</v>
      </c>
      <c r="K2" s="26" t="s">
        <v>17</v>
      </c>
      <c r="L2" s="23">
        <v>40</v>
      </c>
      <c r="M2" s="23">
        <v>22882</v>
      </c>
      <c r="N2" s="23"/>
      <c r="O2" s="23"/>
      <c r="P2" s="23">
        <v>22882</v>
      </c>
      <c r="Q2" s="23">
        <v>22882</v>
      </c>
      <c r="R2" s="23"/>
      <c r="S2" s="23"/>
      <c r="T2" s="23">
        <v>22882</v>
      </c>
      <c r="U2" s="23">
        <f>M2+Q2</f>
        <v>45764</v>
      </c>
      <c r="V2" s="23">
        <f t="shared" ref="V2:X2" si="0">N2+R2</f>
        <v>0</v>
      </c>
      <c r="W2" s="23">
        <f t="shared" si="0"/>
        <v>0</v>
      </c>
      <c r="X2" s="23">
        <f t="shared" si="0"/>
        <v>45764</v>
      </c>
      <c r="Y2" s="27" t="s">
        <v>18</v>
      </c>
      <c r="Z2" s="27" t="s">
        <v>127</v>
      </c>
      <c r="AA2" s="28">
        <v>44562</v>
      </c>
      <c r="AB2" s="23" t="s">
        <v>19</v>
      </c>
      <c r="AH2" s="30"/>
      <c r="AI2" s="30"/>
    </row>
    <row r="3" spans="1:35" ht="45" x14ac:dyDescent="0.25">
      <c r="A3" s="27">
        <v>2</v>
      </c>
      <c r="B3" s="23" t="str">
        <f t="shared" ref="B3:B13" si="1">F3</f>
        <v>Miasto i Gmina Sztum</v>
      </c>
      <c r="C3" s="23" t="str">
        <f t="shared" ref="C3:C13" si="2">G3</f>
        <v>ul. Mickiewicza 39, 82-400 Sztum</v>
      </c>
      <c r="D3" s="27">
        <v>5792211352</v>
      </c>
      <c r="E3" s="27">
        <v>170747773</v>
      </c>
      <c r="F3" s="31" t="s">
        <v>20</v>
      </c>
      <c r="G3" s="27" t="s">
        <v>14</v>
      </c>
      <c r="H3" s="25" t="s">
        <v>382</v>
      </c>
      <c r="I3" s="27" t="s">
        <v>21</v>
      </c>
      <c r="J3" s="32" t="s">
        <v>22</v>
      </c>
      <c r="K3" s="32" t="s">
        <v>23</v>
      </c>
      <c r="L3" s="31" t="s">
        <v>74</v>
      </c>
      <c r="M3" s="23">
        <v>320</v>
      </c>
      <c r="N3" s="27"/>
      <c r="O3" s="27"/>
      <c r="P3" s="27">
        <v>320</v>
      </c>
      <c r="Q3" s="27">
        <v>320</v>
      </c>
      <c r="R3" s="27"/>
      <c r="S3" s="27"/>
      <c r="T3" s="27">
        <v>320</v>
      </c>
      <c r="U3" s="23">
        <f t="shared" ref="U3:U38" si="3">M3+Q3</f>
        <v>640</v>
      </c>
      <c r="V3" s="23">
        <f t="shared" ref="V3:V66" si="4">N3+R3</f>
        <v>0</v>
      </c>
      <c r="W3" s="23">
        <f t="shared" ref="W3:W66" si="5">O3+S3</f>
        <v>0</v>
      </c>
      <c r="X3" s="23">
        <f t="shared" ref="X3:X66" si="6">P3+T3</f>
        <v>640</v>
      </c>
      <c r="Y3" s="27" t="s">
        <v>24</v>
      </c>
      <c r="Z3" s="27" t="s">
        <v>127</v>
      </c>
      <c r="AA3" s="33">
        <v>44562</v>
      </c>
      <c r="AB3" s="27"/>
      <c r="AH3" s="30"/>
      <c r="AI3" s="30"/>
    </row>
    <row r="4" spans="1:35" x14ac:dyDescent="0.25">
      <c r="A4" s="27">
        <v>3</v>
      </c>
      <c r="B4" s="23" t="str">
        <f t="shared" si="1"/>
        <v>Miasto i Gmina Sztum</v>
      </c>
      <c r="C4" s="23" t="str">
        <f t="shared" si="2"/>
        <v>ul. Mickiewicza 39, 82-400 Sztum</v>
      </c>
      <c r="D4" s="27">
        <v>5792211352</v>
      </c>
      <c r="E4" s="27">
        <v>170747773</v>
      </c>
      <c r="F4" s="31" t="s">
        <v>20</v>
      </c>
      <c r="G4" s="27" t="s">
        <v>14</v>
      </c>
      <c r="H4" s="25" t="s">
        <v>382</v>
      </c>
      <c r="I4" s="27" t="s">
        <v>25</v>
      </c>
      <c r="J4" s="32">
        <v>11147093</v>
      </c>
      <c r="K4" s="32" t="s">
        <v>26</v>
      </c>
      <c r="L4" s="27">
        <v>6.5</v>
      </c>
      <c r="M4" s="27">
        <v>2226</v>
      </c>
      <c r="N4" s="27">
        <v>3339</v>
      </c>
      <c r="O4" s="27"/>
      <c r="P4" s="27">
        <v>5565</v>
      </c>
      <c r="Q4" s="27">
        <v>2226</v>
      </c>
      <c r="R4" s="27">
        <v>3339</v>
      </c>
      <c r="S4" s="27"/>
      <c r="T4" s="27">
        <v>5565</v>
      </c>
      <c r="U4" s="23">
        <f t="shared" si="3"/>
        <v>4452</v>
      </c>
      <c r="V4" s="23">
        <f t="shared" si="4"/>
        <v>6678</v>
      </c>
      <c r="W4" s="23">
        <f t="shared" si="5"/>
        <v>0</v>
      </c>
      <c r="X4" s="23">
        <f t="shared" si="6"/>
        <v>11130</v>
      </c>
      <c r="Y4" s="27" t="s">
        <v>18</v>
      </c>
      <c r="Z4" s="27" t="s">
        <v>127</v>
      </c>
      <c r="AA4" s="33">
        <v>44562</v>
      </c>
      <c r="AB4" s="27"/>
      <c r="AH4" s="30"/>
      <c r="AI4" s="30"/>
    </row>
    <row r="5" spans="1:35" x14ac:dyDescent="0.25">
      <c r="A5" s="27">
        <v>4</v>
      </c>
      <c r="B5" s="23" t="str">
        <f t="shared" si="1"/>
        <v>Miasto i Gmina Sztum</v>
      </c>
      <c r="C5" s="23" t="str">
        <f t="shared" si="2"/>
        <v>ul. Mickiewicza 39, 82-400 Sztum</v>
      </c>
      <c r="D5" s="27">
        <v>5792211352</v>
      </c>
      <c r="E5" s="27">
        <v>170747773</v>
      </c>
      <c r="F5" s="31" t="s">
        <v>20</v>
      </c>
      <c r="G5" s="27" t="s">
        <v>14</v>
      </c>
      <c r="H5" s="25" t="s">
        <v>382</v>
      </c>
      <c r="I5" s="27" t="s">
        <v>27</v>
      </c>
      <c r="J5" s="32">
        <v>10962557</v>
      </c>
      <c r="K5" s="32" t="s">
        <v>28</v>
      </c>
      <c r="L5" s="27">
        <v>7</v>
      </c>
      <c r="M5" s="27">
        <v>820</v>
      </c>
      <c r="N5" s="27">
        <v>1230</v>
      </c>
      <c r="O5" s="27"/>
      <c r="P5" s="27">
        <v>2050</v>
      </c>
      <c r="Q5" s="27">
        <v>820</v>
      </c>
      <c r="R5" s="27">
        <v>1230</v>
      </c>
      <c r="S5" s="27"/>
      <c r="T5" s="27">
        <v>2050</v>
      </c>
      <c r="U5" s="23">
        <f t="shared" si="3"/>
        <v>1640</v>
      </c>
      <c r="V5" s="23">
        <f t="shared" si="4"/>
        <v>2460</v>
      </c>
      <c r="W5" s="23">
        <f t="shared" si="5"/>
        <v>0</v>
      </c>
      <c r="X5" s="23">
        <f t="shared" si="6"/>
        <v>4100</v>
      </c>
      <c r="Y5" s="27" t="s">
        <v>18</v>
      </c>
      <c r="Z5" s="27" t="s">
        <v>127</v>
      </c>
      <c r="AA5" s="33">
        <v>44562</v>
      </c>
      <c r="AB5" s="27"/>
      <c r="AH5" s="30"/>
      <c r="AI5" s="30"/>
    </row>
    <row r="6" spans="1:35" x14ac:dyDescent="0.25">
      <c r="A6" s="27">
        <v>5</v>
      </c>
      <c r="B6" s="23" t="str">
        <f t="shared" si="1"/>
        <v>Miasto i Gmina Sztum</v>
      </c>
      <c r="C6" s="23" t="str">
        <f t="shared" si="2"/>
        <v>ul. Mickiewicza 39, 82-400 Sztum</v>
      </c>
      <c r="D6" s="27">
        <v>5792211352</v>
      </c>
      <c r="E6" s="27">
        <v>170747773</v>
      </c>
      <c r="F6" s="31" t="s">
        <v>20</v>
      </c>
      <c r="G6" s="27" t="s">
        <v>14</v>
      </c>
      <c r="H6" s="25" t="s">
        <v>382</v>
      </c>
      <c r="I6" s="27" t="s">
        <v>44</v>
      </c>
      <c r="J6" s="32" t="s">
        <v>45</v>
      </c>
      <c r="K6" s="32" t="s">
        <v>46</v>
      </c>
      <c r="L6" s="27">
        <v>5</v>
      </c>
      <c r="M6" s="27">
        <v>929.2</v>
      </c>
      <c r="N6" s="27">
        <v>1393.8</v>
      </c>
      <c r="O6" s="27"/>
      <c r="P6" s="27">
        <v>2323</v>
      </c>
      <c r="Q6" s="27">
        <v>929.2</v>
      </c>
      <c r="R6" s="27">
        <v>1393.8</v>
      </c>
      <c r="S6" s="27"/>
      <c r="T6" s="27">
        <v>2323</v>
      </c>
      <c r="U6" s="23">
        <f t="shared" si="3"/>
        <v>1858.4</v>
      </c>
      <c r="V6" s="23">
        <f t="shared" si="4"/>
        <v>2787.6</v>
      </c>
      <c r="W6" s="23">
        <f t="shared" si="5"/>
        <v>0</v>
      </c>
      <c r="X6" s="23">
        <f t="shared" si="6"/>
        <v>4646</v>
      </c>
      <c r="Y6" s="27" t="s">
        <v>29</v>
      </c>
      <c r="Z6" s="27" t="s">
        <v>18</v>
      </c>
      <c r="AA6" s="33">
        <v>44562</v>
      </c>
      <c r="AB6" s="27"/>
      <c r="AH6" s="30"/>
      <c r="AI6" s="30"/>
    </row>
    <row r="7" spans="1:35" x14ac:dyDescent="0.25">
      <c r="A7" s="27">
        <v>6</v>
      </c>
      <c r="B7" s="23" t="str">
        <f t="shared" si="1"/>
        <v>Miasto i Gmina Sztum</v>
      </c>
      <c r="C7" s="23" t="str">
        <f t="shared" si="2"/>
        <v>ul. Mickiewicza 39, 82-400 Sztum</v>
      </c>
      <c r="D7" s="27">
        <v>5792211352</v>
      </c>
      <c r="E7" s="27">
        <v>170747773</v>
      </c>
      <c r="F7" s="31" t="s">
        <v>20</v>
      </c>
      <c r="G7" s="27" t="s">
        <v>14</v>
      </c>
      <c r="H7" s="25" t="s">
        <v>382</v>
      </c>
      <c r="I7" s="27" t="s">
        <v>30</v>
      </c>
      <c r="J7" s="32">
        <v>10935374</v>
      </c>
      <c r="K7" s="32" t="s">
        <v>31</v>
      </c>
      <c r="L7" s="27">
        <v>4</v>
      </c>
      <c r="M7" s="27">
        <v>260</v>
      </c>
      <c r="N7" s="27"/>
      <c r="O7" s="27"/>
      <c r="P7" s="27">
        <v>260</v>
      </c>
      <c r="Q7" s="27">
        <v>260</v>
      </c>
      <c r="R7" s="27"/>
      <c r="S7" s="27"/>
      <c r="T7" s="27">
        <v>260</v>
      </c>
      <c r="U7" s="23">
        <f t="shared" si="3"/>
        <v>520</v>
      </c>
      <c r="V7" s="23">
        <f t="shared" si="4"/>
        <v>0</v>
      </c>
      <c r="W7" s="23">
        <f t="shared" si="5"/>
        <v>0</v>
      </c>
      <c r="X7" s="23">
        <f t="shared" si="6"/>
        <v>520</v>
      </c>
      <c r="Y7" s="27" t="s">
        <v>29</v>
      </c>
      <c r="Z7" s="27" t="s">
        <v>18</v>
      </c>
      <c r="AA7" s="33">
        <v>44562</v>
      </c>
      <c r="AB7" s="27"/>
      <c r="AH7" s="30"/>
      <c r="AI7" s="30"/>
    </row>
    <row r="8" spans="1:35" x14ac:dyDescent="0.25">
      <c r="A8" s="27">
        <v>7</v>
      </c>
      <c r="B8" s="23" t="str">
        <f t="shared" si="1"/>
        <v>Miasto i Gmina Sztum</v>
      </c>
      <c r="C8" s="23" t="str">
        <f t="shared" si="2"/>
        <v>ul. Mickiewicza 39, 82-400 Sztum</v>
      </c>
      <c r="D8" s="27">
        <v>5792211352</v>
      </c>
      <c r="E8" s="27">
        <v>170747773</v>
      </c>
      <c r="F8" s="31" t="s">
        <v>20</v>
      </c>
      <c r="G8" s="27" t="s">
        <v>14</v>
      </c>
      <c r="H8" s="25" t="s">
        <v>382</v>
      </c>
      <c r="I8" s="27" t="s">
        <v>32</v>
      </c>
      <c r="J8" s="32">
        <v>11079262</v>
      </c>
      <c r="K8" s="32" t="s">
        <v>33</v>
      </c>
      <c r="L8" s="27">
        <v>7</v>
      </c>
      <c r="M8" s="27">
        <v>962</v>
      </c>
      <c r="N8" s="27"/>
      <c r="O8" s="27"/>
      <c r="P8" s="27">
        <v>962</v>
      </c>
      <c r="Q8" s="27">
        <v>962</v>
      </c>
      <c r="R8" s="27"/>
      <c r="S8" s="27"/>
      <c r="T8" s="27">
        <v>962</v>
      </c>
      <c r="U8" s="23">
        <f t="shared" si="3"/>
        <v>1924</v>
      </c>
      <c r="V8" s="23">
        <f t="shared" si="4"/>
        <v>0</v>
      </c>
      <c r="W8" s="23">
        <f t="shared" si="5"/>
        <v>0</v>
      </c>
      <c r="X8" s="23">
        <f t="shared" si="6"/>
        <v>1924</v>
      </c>
      <c r="Y8" s="27" t="s">
        <v>29</v>
      </c>
      <c r="Z8" s="27" t="s">
        <v>18</v>
      </c>
      <c r="AA8" s="33">
        <v>44562</v>
      </c>
      <c r="AB8" s="27"/>
      <c r="AH8" s="30"/>
      <c r="AI8" s="30"/>
    </row>
    <row r="9" spans="1:35" x14ac:dyDescent="0.25">
      <c r="A9" s="27">
        <v>8</v>
      </c>
      <c r="B9" s="23" t="str">
        <f t="shared" si="1"/>
        <v>Miasto i Gmina Sztum</v>
      </c>
      <c r="C9" s="23" t="str">
        <f t="shared" si="2"/>
        <v>ul. Mickiewicza 39, 82-400 Sztum</v>
      </c>
      <c r="D9" s="27">
        <v>5792211352</v>
      </c>
      <c r="E9" s="27">
        <v>170747773</v>
      </c>
      <c r="F9" s="31" t="s">
        <v>20</v>
      </c>
      <c r="G9" s="27" t="s">
        <v>14</v>
      </c>
      <c r="H9" s="25" t="s">
        <v>382</v>
      </c>
      <c r="I9" s="27" t="s">
        <v>34</v>
      </c>
      <c r="J9" s="32">
        <v>10801929</v>
      </c>
      <c r="K9" s="32" t="s">
        <v>35</v>
      </c>
      <c r="L9" s="27">
        <v>0.5</v>
      </c>
      <c r="M9" s="27">
        <v>249</v>
      </c>
      <c r="N9" s="27"/>
      <c r="O9" s="27"/>
      <c r="P9" s="27">
        <v>249</v>
      </c>
      <c r="Q9" s="27">
        <v>249</v>
      </c>
      <c r="R9" s="27"/>
      <c r="S9" s="27"/>
      <c r="T9" s="27">
        <v>249</v>
      </c>
      <c r="U9" s="23">
        <f t="shared" si="3"/>
        <v>498</v>
      </c>
      <c r="V9" s="23">
        <f t="shared" si="4"/>
        <v>0</v>
      </c>
      <c r="W9" s="23">
        <f t="shared" si="5"/>
        <v>0</v>
      </c>
      <c r="X9" s="23">
        <f t="shared" si="6"/>
        <v>498</v>
      </c>
      <c r="Y9" s="27" t="s">
        <v>29</v>
      </c>
      <c r="Z9" s="27" t="s">
        <v>18</v>
      </c>
      <c r="AA9" s="33">
        <v>44562</v>
      </c>
      <c r="AB9" s="27"/>
      <c r="AH9" s="30"/>
      <c r="AI9" s="30"/>
    </row>
    <row r="10" spans="1:35" x14ac:dyDescent="0.25">
      <c r="A10" s="27">
        <v>9</v>
      </c>
      <c r="B10" s="23" t="str">
        <f t="shared" si="1"/>
        <v>Miasto i Gmina Sztum</v>
      </c>
      <c r="C10" s="23" t="str">
        <f t="shared" si="2"/>
        <v>ul. Mickiewicza 39, 82-400 Sztum</v>
      </c>
      <c r="D10" s="27">
        <v>5792211352</v>
      </c>
      <c r="E10" s="27">
        <v>170747773</v>
      </c>
      <c r="F10" s="31" t="s">
        <v>20</v>
      </c>
      <c r="G10" s="27" t="s">
        <v>14</v>
      </c>
      <c r="H10" s="25" t="s">
        <v>382</v>
      </c>
      <c r="I10" s="27" t="s">
        <v>36</v>
      </c>
      <c r="J10" s="32" t="s">
        <v>37</v>
      </c>
      <c r="K10" s="32" t="s">
        <v>38</v>
      </c>
      <c r="L10" s="27">
        <v>0.5</v>
      </c>
      <c r="M10" s="27">
        <v>249</v>
      </c>
      <c r="N10" s="27"/>
      <c r="O10" s="27"/>
      <c r="P10" s="27">
        <v>249</v>
      </c>
      <c r="Q10" s="27">
        <v>249</v>
      </c>
      <c r="R10" s="27"/>
      <c r="S10" s="27"/>
      <c r="T10" s="27">
        <v>249</v>
      </c>
      <c r="U10" s="23">
        <f t="shared" si="3"/>
        <v>498</v>
      </c>
      <c r="V10" s="23">
        <f t="shared" si="4"/>
        <v>0</v>
      </c>
      <c r="W10" s="23">
        <f t="shared" si="5"/>
        <v>0</v>
      </c>
      <c r="X10" s="23">
        <f t="shared" si="6"/>
        <v>498</v>
      </c>
      <c r="Y10" s="27" t="s">
        <v>39</v>
      </c>
      <c r="Z10" s="27" t="s">
        <v>127</v>
      </c>
      <c r="AA10" s="33">
        <v>44562</v>
      </c>
      <c r="AB10" s="27"/>
      <c r="AH10" s="30"/>
      <c r="AI10" s="30"/>
    </row>
    <row r="11" spans="1:35" x14ac:dyDescent="0.25">
      <c r="A11" s="27">
        <v>10</v>
      </c>
      <c r="B11" s="23" t="str">
        <f t="shared" si="1"/>
        <v>Miasto i Gmina Sztum</v>
      </c>
      <c r="C11" s="23" t="str">
        <f t="shared" si="2"/>
        <v>ul. Mickiewicza 39, 82-400 Sztum</v>
      </c>
      <c r="D11" s="27">
        <v>5792211352</v>
      </c>
      <c r="E11" s="27">
        <v>170747773</v>
      </c>
      <c r="F11" s="31" t="s">
        <v>20</v>
      </c>
      <c r="G11" s="27" t="s">
        <v>14</v>
      </c>
      <c r="H11" s="25" t="s">
        <v>382</v>
      </c>
      <c r="I11" s="27" t="s">
        <v>40</v>
      </c>
      <c r="J11" s="32">
        <v>11147177</v>
      </c>
      <c r="K11" s="32" t="s">
        <v>41</v>
      </c>
      <c r="L11" s="27">
        <v>0.5</v>
      </c>
      <c r="M11" s="27">
        <v>249</v>
      </c>
      <c r="N11" s="27"/>
      <c r="O11" s="27"/>
      <c r="P11" s="27">
        <v>249</v>
      </c>
      <c r="Q11" s="27">
        <v>249</v>
      </c>
      <c r="R11" s="27"/>
      <c r="S11" s="27"/>
      <c r="T11" s="27">
        <v>249</v>
      </c>
      <c r="U11" s="23">
        <f t="shared" si="3"/>
        <v>498</v>
      </c>
      <c r="V11" s="23">
        <f t="shared" si="4"/>
        <v>0</v>
      </c>
      <c r="W11" s="23">
        <f t="shared" si="5"/>
        <v>0</v>
      </c>
      <c r="X11" s="23">
        <f t="shared" si="6"/>
        <v>498</v>
      </c>
      <c r="Y11" s="27" t="s">
        <v>29</v>
      </c>
      <c r="Z11" s="27" t="s">
        <v>18</v>
      </c>
      <c r="AA11" s="33">
        <v>44562</v>
      </c>
      <c r="AB11" s="27"/>
      <c r="AH11" s="30"/>
      <c r="AI11" s="30"/>
    </row>
    <row r="12" spans="1:35" x14ac:dyDescent="0.25">
      <c r="A12" s="27">
        <v>11</v>
      </c>
      <c r="B12" s="23" t="str">
        <f t="shared" si="1"/>
        <v>Miasto i Gmina Sztum</v>
      </c>
      <c r="C12" s="23" t="str">
        <f t="shared" si="2"/>
        <v>ul. Mickiewicza 39, 82-400 Sztum</v>
      </c>
      <c r="D12" s="27">
        <v>5792211352</v>
      </c>
      <c r="E12" s="27">
        <v>170747773</v>
      </c>
      <c r="F12" s="31" t="s">
        <v>20</v>
      </c>
      <c r="G12" s="27" t="s">
        <v>14</v>
      </c>
      <c r="H12" s="25" t="s">
        <v>382</v>
      </c>
      <c r="I12" s="27" t="s">
        <v>42</v>
      </c>
      <c r="J12" s="32">
        <v>10797535</v>
      </c>
      <c r="K12" s="32" t="s">
        <v>43</v>
      </c>
      <c r="L12" s="27">
        <v>0.5</v>
      </c>
      <c r="M12" s="27">
        <v>249</v>
      </c>
      <c r="N12" s="27"/>
      <c r="O12" s="27"/>
      <c r="P12" s="27">
        <v>249</v>
      </c>
      <c r="Q12" s="27">
        <v>249</v>
      </c>
      <c r="R12" s="27"/>
      <c r="S12" s="27"/>
      <c r="T12" s="27">
        <v>249</v>
      </c>
      <c r="U12" s="23">
        <f t="shared" si="3"/>
        <v>498</v>
      </c>
      <c r="V12" s="23">
        <f t="shared" si="4"/>
        <v>0</v>
      </c>
      <c r="W12" s="23">
        <f t="shared" si="5"/>
        <v>0</v>
      </c>
      <c r="X12" s="23">
        <f t="shared" si="6"/>
        <v>498</v>
      </c>
      <c r="Y12" s="27" t="s">
        <v>29</v>
      </c>
      <c r="Z12" s="27" t="s">
        <v>18</v>
      </c>
      <c r="AA12" s="33">
        <v>44562</v>
      </c>
      <c r="AB12" s="27"/>
      <c r="AH12" s="30"/>
      <c r="AI12" s="30"/>
    </row>
    <row r="13" spans="1:35" x14ac:dyDescent="0.25">
      <c r="A13" s="27">
        <v>12</v>
      </c>
      <c r="B13" s="23" t="str">
        <f t="shared" si="1"/>
        <v>Miasto i Gmina Sztum</v>
      </c>
      <c r="C13" s="23" t="str">
        <f t="shared" si="2"/>
        <v>ul. Mickiewicza 39, 82-400 Sztum</v>
      </c>
      <c r="D13" s="27">
        <v>5792211352</v>
      </c>
      <c r="E13" s="27">
        <v>170747773</v>
      </c>
      <c r="F13" s="31" t="s">
        <v>20</v>
      </c>
      <c r="G13" s="27" t="s">
        <v>14</v>
      </c>
      <c r="H13" s="25" t="s">
        <v>382</v>
      </c>
      <c r="I13" s="27" t="s">
        <v>47</v>
      </c>
      <c r="J13" s="32">
        <v>10780335</v>
      </c>
      <c r="K13" s="32" t="s">
        <v>48</v>
      </c>
      <c r="L13" s="27">
        <v>10</v>
      </c>
      <c r="M13" s="27">
        <v>3151.2000000000003</v>
      </c>
      <c r="N13" s="27">
        <v>4726.7999999999993</v>
      </c>
      <c r="O13" s="27"/>
      <c r="P13" s="27">
        <v>7878</v>
      </c>
      <c r="Q13" s="27">
        <v>3151.2000000000003</v>
      </c>
      <c r="R13" s="27">
        <v>4726.7999999999993</v>
      </c>
      <c r="S13" s="27"/>
      <c r="T13" s="27">
        <v>7878</v>
      </c>
      <c r="U13" s="23">
        <f t="shared" si="3"/>
        <v>6302.4000000000005</v>
      </c>
      <c r="V13" s="23">
        <f t="shared" si="4"/>
        <v>9453.5999999999985</v>
      </c>
      <c r="W13" s="23">
        <f t="shared" si="5"/>
        <v>0</v>
      </c>
      <c r="X13" s="23">
        <f t="shared" si="6"/>
        <v>15756</v>
      </c>
      <c r="Y13" s="27" t="s">
        <v>18</v>
      </c>
      <c r="Z13" s="27" t="s">
        <v>127</v>
      </c>
      <c r="AA13" s="33">
        <v>44562</v>
      </c>
      <c r="AB13" s="27"/>
      <c r="AH13" s="30"/>
      <c r="AI13" s="30"/>
    </row>
    <row r="14" spans="1:35" ht="45" x14ac:dyDescent="0.25">
      <c r="A14" s="27">
        <v>13</v>
      </c>
      <c r="B14" s="31" t="s">
        <v>20</v>
      </c>
      <c r="C14" s="27" t="s">
        <v>14</v>
      </c>
      <c r="D14" s="27">
        <v>5792211352</v>
      </c>
      <c r="E14" s="27">
        <v>170747773</v>
      </c>
      <c r="F14" s="56" t="s">
        <v>49</v>
      </c>
      <c r="G14" s="57" t="s">
        <v>50</v>
      </c>
      <c r="H14" s="54" t="s">
        <v>385</v>
      </c>
      <c r="I14" s="50" t="s">
        <v>51</v>
      </c>
      <c r="J14" s="51" t="s">
        <v>52</v>
      </c>
      <c r="K14" s="51" t="s">
        <v>53</v>
      </c>
      <c r="L14" s="50">
        <v>16.5</v>
      </c>
      <c r="M14" s="27">
        <v>2938</v>
      </c>
      <c r="N14" s="27">
        <v>4407</v>
      </c>
      <c r="O14" s="27"/>
      <c r="P14" s="27">
        <v>7345</v>
      </c>
      <c r="Q14" s="27">
        <v>2938</v>
      </c>
      <c r="R14" s="27">
        <v>4407</v>
      </c>
      <c r="S14" s="27"/>
      <c r="T14" s="27">
        <v>7345</v>
      </c>
      <c r="U14" s="23">
        <f t="shared" si="3"/>
        <v>5876</v>
      </c>
      <c r="V14" s="23">
        <f t="shared" si="4"/>
        <v>8814</v>
      </c>
      <c r="W14" s="23">
        <f t="shared" si="5"/>
        <v>0</v>
      </c>
      <c r="X14" s="23">
        <f t="shared" si="6"/>
        <v>14690</v>
      </c>
      <c r="Y14" s="27" t="s">
        <v>18</v>
      </c>
      <c r="Z14" s="27" t="s">
        <v>127</v>
      </c>
      <c r="AA14" s="33">
        <v>44562</v>
      </c>
      <c r="AB14" s="27" t="s">
        <v>19</v>
      </c>
      <c r="AH14" s="30"/>
      <c r="AI14" s="30"/>
    </row>
    <row r="15" spans="1:35" ht="45" x14ac:dyDescent="0.25">
      <c r="A15" s="27">
        <v>14</v>
      </c>
      <c r="B15" s="31" t="s">
        <v>20</v>
      </c>
      <c r="C15" s="27" t="s">
        <v>14</v>
      </c>
      <c r="D15" s="52">
        <v>5792211352</v>
      </c>
      <c r="E15" s="52">
        <v>170747773</v>
      </c>
      <c r="F15" s="58" t="s">
        <v>391</v>
      </c>
      <c r="G15" s="57" t="s">
        <v>54</v>
      </c>
      <c r="H15" s="54" t="s">
        <v>385</v>
      </c>
      <c r="I15" s="27" t="s">
        <v>54</v>
      </c>
      <c r="J15" s="32">
        <v>10780410</v>
      </c>
      <c r="K15" s="32" t="s">
        <v>55</v>
      </c>
      <c r="L15" s="27">
        <v>40</v>
      </c>
      <c r="M15" s="27">
        <v>10508</v>
      </c>
      <c r="N15" s="27">
        <v>15762</v>
      </c>
      <c r="O15" s="27"/>
      <c r="P15" s="34">
        <v>26270</v>
      </c>
      <c r="Q15" s="27">
        <v>10508</v>
      </c>
      <c r="R15" s="27">
        <v>15762</v>
      </c>
      <c r="S15" s="27"/>
      <c r="T15" s="34">
        <v>26270</v>
      </c>
      <c r="U15" s="23">
        <f t="shared" si="3"/>
        <v>21016</v>
      </c>
      <c r="V15" s="23">
        <f t="shared" si="4"/>
        <v>31524</v>
      </c>
      <c r="W15" s="23">
        <f t="shared" si="5"/>
        <v>0</v>
      </c>
      <c r="X15" s="23">
        <f t="shared" si="6"/>
        <v>52540</v>
      </c>
      <c r="Y15" s="27" t="s">
        <v>18</v>
      </c>
      <c r="Z15" s="27" t="s">
        <v>127</v>
      </c>
      <c r="AA15" s="33">
        <v>44562</v>
      </c>
      <c r="AB15" s="27" t="s">
        <v>19</v>
      </c>
      <c r="AH15" s="30"/>
      <c r="AI15" s="30"/>
    </row>
    <row r="16" spans="1:35" ht="45" x14ac:dyDescent="0.25">
      <c r="A16" s="27">
        <v>15</v>
      </c>
      <c r="B16" s="31" t="s">
        <v>20</v>
      </c>
      <c r="C16" s="27" t="s">
        <v>14</v>
      </c>
      <c r="D16" s="52">
        <v>5792211352</v>
      </c>
      <c r="E16" s="52">
        <v>170747773</v>
      </c>
      <c r="F16" s="59" t="s">
        <v>392</v>
      </c>
      <c r="G16" s="60" t="s">
        <v>393</v>
      </c>
      <c r="H16" s="54" t="s">
        <v>388</v>
      </c>
      <c r="I16" s="27" t="s">
        <v>56</v>
      </c>
      <c r="J16" s="32">
        <v>10775146</v>
      </c>
      <c r="K16" s="32" t="s">
        <v>57</v>
      </c>
      <c r="L16" s="27">
        <v>30</v>
      </c>
      <c r="M16" s="27">
        <v>4008.4</v>
      </c>
      <c r="N16" s="27">
        <v>6012.6</v>
      </c>
      <c r="O16" s="27"/>
      <c r="P16" s="27">
        <v>10021</v>
      </c>
      <c r="Q16" s="27">
        <v>4008.4</v>
      </c>
      <c r="R16" s="27">
        <v>6012.6</v>
      </c>
      <c r="S16" s="27"/>
      <c r="T16" s="27">
        <v>10021</v>
      </c>
      <c r="U16" s="23">
        <f t="shared" si="3"/>
        <v>8016.8</v>
      </c>
      <c r="V16" s="23">
        <f t="shared" si="4"/>
        <v>12025.2</v>
      </c>
      <c r="W16" s="23">
        <f t="shared" si="5"/>
        <v>0</v>
      </c>
      <c r="X16" s="23">
        <f t="shared" si="6"/>
        <v>20042</v>
      </c>
      <c r="Y16" s="27" t="s">
        <v>18</v>
      </c>
      <c r="Z16" s="27" t="s">
        <v>127</v>
      </c>
      <c r="AA16" s="33">
        <v>44562</v>
      </c>
      <c r="AB16" s="27" t="s">
        <v>19</v>
      </c>
      <c r="AH16" s="30"/>
      <c r="AI16" s="30"/>
    </row>
    <row r="17" spans="1:35" ht="45" x14ac:dyDescent="0.25">
      <c r="A17" s="27">
        <v>16</v>
      </c>
      <c r="B17" s="31" t="s">
        <v>20</v>
      </c>
      <c r="C17" s="27" t="s">
        <v>14</v>
      </c>
      <c r="D17" s="52">
        <v>5792211352</v>
      </c>
      <c r="E17" s="52">
        <v>170747773</v>
      </c>
      <c r="F17" s="58" t="s">
        <v>392</v>
      </c>
      <c r="G17" s="57" t="s">
        <v>394</v>
      </c>
      <c r="H17" s="54" t="s">
        <v>388</v>
      </c>
      <c r="I17" s="27" t="s">
        <v>58</v>
      </c>
      <c r="J17" s="32" t="s">
        <v>59</v>
      </c>
      <c r="K17" s="32" t="s">
        <v>60</v>
      </c>
      <c r="L17" s="27">
        <v>40</v>
      </c>
      <c r="M17" s="27">
        <v>5608</v>
      </c>
      <c r="N17" s="27">
        <v>8412</v>
      </c>
      <c r="O17" s="27"/>
      <c r="P17" s="27">
        <v>14020</v>
      </c>
      <c r="Q17" s="27">
        <v>5608</v>
      </c>
      <c r="R17" s="27">
        <v>8412</v>
      </c>
      <c r="S17" s="27"/>
      <c r="T17" s="27">
        <v>14020</v>
      </c>
      <c r="U17" s="23">
        <f t="shared" si="3"/>
        <v>11216</v>
      </c>
      <c r="V17" s="23">
        <f t="shared" si="4"/>
        <v>16824</v>
      </c>
      <c r="W17" s="23">
        <f t="shared" si="5"/>
        <v>0</v>
      </c>
      <c r="X17" s="23">
        <f t="shared" si="6"/>
        <v>28040</v>
      </c>
      <c r="Y17" s="27" t="s">
        <v>18</v>
      </c>
      <c r="Z17" s="27" t="s">
        <v>127</v>
      </c>
      <c r="AA17" s="33">
        <v>44562</v>
      </c>
      <c r="AB17" s="27" t="s">
        <v>19</v>
      </c>
      <c r="AH17" s="30"/>
      <c r="AI17" s="30"/>
    </row>
    <row r="18" spans="1:35" ht="45" x14ac:dyDescent="0.25">
      <c r="A18" s="27">
        <v>17</v>
      </c>
      <c r="B18" s="31" t="s">
        <v>20</v>
      </c>
      <c r="C18" s="27" t="s">
        <v>14</v>
      </c>
      <c r="D18" s="52">
        <v>5792211352</v>
      </c>
      <c r="E18" s="52">
        <v>170747773</v>
      </c>
      <c r="F18" s="58" t="s">
        <v>61</v>
      </c>
      <c r="G18" s="57" t="s">
        <v>395</v>
      </c>
      <c r="H18" s="54" t="s">
        <v>389</v>
      </c>
      <c r="I18" s="27" t="s">
        <v>62</v>
      </c>
      <c r="J18" s="32">
        <v>11078471</v>
      </c>
      <c r="K18" s="32" t="s">
        <v>63</v>
      </c>
      <c r="L18" s="27">
        <v>40</v>
      </c>
      <c r="M18" s="27">
        <v>2995.6000000000004</v>
      </c>
      <c r="N18" s="27">
        <v>4493.3999999999996</v>
      </c>
      <c r="O18" s="27"/>
      <c r="P18" s="27">
        <v>7489</v>
      </c>
      <c r="Q18" s="27">
        <v>2995.6000000000004</v>
      </c>
      <c r="R18" s="27">
        <v>4493.3999999999996</v>
      </c>
      <c r="S18" s="27"/>
      <c r="T18" s="27">
        <v>7489</v>
      </c>
      <c r="U18" s="23">
        <f t="shared" si="3"/>
        <v>5991.2000000000007</v>
      </c>
      <c r="V18" s="23">
        <f t="shared" si="4"/>
        <v>8986.7999999999993</v>
      </c>
      <c r="W18" s="23">
        <f t="shared" si="5"/>
        <v>0</v>
      </c>
      <c r="X18" s="23">
        <f t="shared" si="6"/>
        <v>14978</v>
      </c>
      <c r="Y18" s="27" t="s">
        <v>18</v>
      </c>
      <c r="Z18" s="27" t="s">
        <v>127</v>
      </c>
      <c r="AA18" s="33">
        <v>44562</v>
      </c>
      <c r="AB18" s="27" t="s">
        <v>19</v>
      </c>
      <c r="AH18" s="30"/>
      <c r="AI18" s="30"/>
    </row>
    <row r="19" spans="1:35" ht="45" x14ac:dyDescent="0.25">
      <c r="A19" s="27">
        <v>18</v>
      </c>
      <c r="B19" s="31" t="s">
        <v>20</v>
      </c>
      <c r="C19" s="27" t="s">
        <v>14</v>
      </c>
      <c r="D19" s="52">
        <v>5792211352</v>
      </c>
      <c r="E19" s="52">
        <v>170747773</v>
      </c>
      <c r="F19" s="58" t="s">
        <v>64</v>
      </c>
      <c r="G19" s="57" t="s">
        <v>396</v>
      </c>
      <c r="H19" s="54" t="s">
        <v>384</v>
      </c>
      <c r="I19" s="31" t="s">
        <v>65</v>
      </c>
      <c r="J19" s="32" t="s">
        <v>66</v>
      </c>
      <c r="K19" s="32" t="s">
        <v>67</v>
      </c>
      <c r="L19" s="27">
        <v>35</v>
      </c>
      <c r="M19" s="27">
        <v>8000.4000000000005</v>
      </c>
      <c r="N19" s="27">
        <v>12000.599999999999</v>
      </c>
      <c r="O19" s="27"/>
      <c r="P19" s="27">
        <v>20001</v>
      </c>
      <c r="Q19" s="27">
        <v>8000.4000000000005</v>
      </c>
      <c r="R19" s="27">
        <v>12000.599999999999</v>
      </c>
      <c r="S19" s="27"/>
      <c r="T19" s="27">
        <v>20001</v>
      </c>
      <c r="U19" s="23">
        <f t="shared" si="3"/>
        <v>16000.800000000001</v>
      </c>
      <c r="V19" s="23">
        <f t="shared" si="4"/>
        <v>24001.199999999997</v>
      </c>
      <c r="W19" s="23">
        <f t="shared" si="5"/>
        <v>0</v>
      </c>
      <c r="X19" s="23">
        <f t="shared" si="6"/>
        <v>40002</v>
      </c>
      <c r="Y19" s="27" t="s">
        <v>18</v>
      </c>
      <c r="Z19" s="27" t="s">
        <v>127</v>
      </c>
      <c r="AA19" s="33">
        <v>44562</v>
      </c>
      <c r="AB19" s="27" t="s">
        <v>19</v>
      </c>
      <c r="AH19" s="30"/>
      <c r="AI19" s="30"/>
    </row>
    <row r="20" spans="1:35" ht="45" x14ac:dyDescent="0.25">
      <c r="A20" s="27">
        <v>19</v>
      </c>
      <c r="B20" s="31" t="s">
        <v>20</v>
      </c>
      <c r="C20" s="27" t="s">
        <v>14</v>
      </c>
      <c r="D20" s="52">
        <v>5792211352</v>
      </c>
      <c r="E20" s="52">
        <v>170747773</v>
      </c>
      <c r="F20" s="58" t="s">
        <v>397</v>
      </c>
      <c r="G20" s="57" t="s">
        <v>68</v>
      </c>
      <c r="H20" s="55" t="s">
        <v>383</v>
      </c>
      <c r="I20" s="27" t="s">
        <v>68</v>
      </c>
      <c r="J20" s="32">
        <v>10939635</v>
      </c>
      <c r="K20" s="32" t="s">
        <v>69</v>
      </c>
      <c r="L20" s="27">
        <v>22</v>
      </c>
      <c r="M20" s="27">
        <v>5604.4000000000005</v>
      </c>
      <c r="N20" s="27">
        <v>8406.5999999999985</v>
      </c>
      <c r="O20" s="27"/>
      <c r="P20" s="27">
        <v>14011</v>
      </c>
      <c r="Q20" s="27">
        <v>5604.4000000000005</v>
      </c>
      <c r="R20" s="27">
        <v>8406.5999999999985</v>
      </c>
      <c r="S20" s="27"/>
      <c r="T20" s="27">
        <v>14011</v>
      </c>
      <c r="U20" s="23">
        <f t="shared" si="3"/>
        <v>11208.800000000001</v>
      </c>
      <c r="V20" s="23">
        <f t="shared" si="4"/>
        <v>16813.199999999997</v>
      </c>
      <c r="W20" s="23">
        <f t="shared" si="5"/>
        <v>0</v>
      </c>
      <c r="X20" s="23">
        <f t="shared" si="6"/>
        <v>28022</v>
      </c>
      <c r="Y20" s="27" t="s">
        <v>18</v>
      </c>
      <c r="Z20" s="27" t="s">
        <v>127</v>
      </c>
      <c r="AA20" s="33">
        <v>44562</v>
      </c>
      <c r="AB20" s="27" t="s">
        <v>19</v>
      </c>
      <c r="AH20" s="30"/>
      <c r="AI20" s="30"/>
    </row>
    <row r="21" spans="1:35" ht="45" x14ac:dyDescent="0.25">
      <c r="A21" s="27">
        <v>20</v>
      </c>
      <c r="B21" s="31" t="s">
        <v>20</v>
      </c>
      <c r="C21" s="27" t="s">
        <v>14</v>
      </c>
      <c r="D21" s="52">
        <v>5792211352</v>
      </c>
      <c r="E21" s="52">
        <v>170747773</v>
      </c>
      <c r="F21" s="58" t="s">
        <v>398</v>
      </c>
      <c r="G21" s="57" t="s">
        <v>70</v>
      </c>
      <c r="H21" s="55" t="s">
        <v>390</v>
      </c>
      <c r="I21" s="62" t="s">
        <v>70</v>
      </c>
      <c r="J21" s="32" t="s">
        <v>71</v>
      </c>
      <c r="K21" s="32" t="s">
        <v>273</v>
      </c>
      <c r="L21" s="31" t="s">
        <v>74</v>
      </c>
      <c r="M21" s="23">
        <v>40382</v>
      </c>
      <c r="N21" s="27"/>
      <c r="O21" s="27"/>
      <c r="P21" s="23">
        <v>40382</v>
      </c>
      <c r="Q21" s="23">
        <v>40382</v>
      </c>
      <c r="R21" s="27"/>
      <c r="S21" s="27"/>
      <c r="T21" s="23">
        <v>40382</v>
      </c>
      <c r="U21" s="23">
        <f t="shared" si="3"/>
        <v>80764</v>
      </c>
      <c r="V21" s="23">
        <f t="shared" si="4"/>
        <v>0</v>
      </c>
      <c r="W21" s="23">
        <f t="shared" si="5"/>
        <v>0</v>
      </c>
      <c r="X21" s="23">
        <f t="shared" si="6"/>
        <v>80764</v>
      </c>
      <c r="Y21" s="27" t="s">
        <v>24</v>
      </c>
      <c r="Z21" s="27" t="s">
        <v>127</v>
      </c>
      <c r="AA21" s="33">
        <v>44562</v>
      </c>
      <c r="AB21" s="27" t="s">
        <v>19</v>
      </c>
      <c r="AH21" s="30"/>
      <c r="AI21" s="30"/>
    </row>
    <row r="22" spans="1:35" x14ac:dyDescent="0.25">
      <c r="A22" s="27">
        <v>21</v>
      </c>
      <c r="B22" s="23" t="str">
        <f t="shared" ref="B22" si="7">F22</f>
        <v>Sztumskiego Centrum Kultury</v>
      </c>
      <c r="C22" s="23" t="str">
        <f t="shared" ref="C22" si="8">G22</f>
        <v>Ul. Reja 13, 82-400 Sztum</v>
      </c>
      <c r="D22" s="27" t="s">
        <v>125</v>
      </c>
      <c r="E22" s="27">
        <v>170352129</v>
      </c>
      <c r="F22" s="31" t="s">
        <v>123</v>
      </c>
      <c r="G22" s="27" t="s">
        <v>124</v>
      </c>
      <c r="H22" s="35" t="s">
        <v>386</v>
      </c>
      <c r="I22" s="27" t="s">
        <v>106</v>
      </c>
      <c r="J22" s="27">
        <v>58008933</v>
      </c>
      <c r="K22" s="27" t="s">
        <v>90</v>
      </c>
      <c r="L22" s="27">
        <v>50</v>
      </c>
      <c r="M22" s="36">
        <v>33545</v>
      </c>
      <c r="N22" s="27"/>
      <c r="O22" s="27"/>
      <c r="P22" s="27">
        <v>33545</v>
      </c>
      <c r="Q22" s="27">
        <v>33545</v>
      </c>
      <c r="R22" s="27"/>
      <c r="S22" s="27"/>
      <c r="T22" s="27">
        <v>33545</v>
      </c>
      <c r="U22" s="23">
        <f t="shared" si="3"/>
        <v>67090</v>
      </c>
      <c r="V22" s="23">
        <f t="shared" si="4"/>
        <v>0</v>
      </c>
      <c r="W22" s="23">
        <f t="shared" si="5"/>
        <v>0</v>
      </c>
      <c r="X22" s="23">
        <f t="shared" si="6"/>
        <v>67090</v>
      </c>
      <c r="Y22" s="27" t="s">
        <v>24</v>
      </c>
      <c r="Z22" s="27" t="s">
        <v>127</v>
      </c>
      <c r="AA22" s="33">
        <v>44562</v>
      </c>
      <c r="AB22" s="27" t="s">
        <v>19</v>
      </c>
      <c r="AH22" s="30"/>
      <c r="AI22" s="30"/>
    </row>
    <row r="23" spans="1:35" x14ac:dyDescent="0.25">
      <c r="A23" s="27">
        <v>22</v>
      </c>
      <c r="B23" s="23" t="str">
        <f t="shared" ref="B23:B86" si="9">F23</f>
        <v>Sztumskiego Centrum Kultury</v>
      </c>
      <c r="C23" s="23" t="str">
        <f t="shared" ref="C23:C86" si="10">G23</f>
        <v>Ul. Reja 13, 82-400 Sztum</v>
      </c>
      <c r="D23" s="27" t="s">
        <v>125</v>
      </c>
      <c r="E23" s="27">
        <v>170352129</v>
      </c>
      <c r="F23" s="31" t="s">
        <v>123</v>
      </c>
      <c r="G23" s="27" t="s">
        <v>124</v>
      </c>
      <c r="H23" s="35" t="s">
        <v>386</v>
      </c>
      <c r="I23" s="27" t="s">
        <v>107</v>
      </c>
      <c r="J23" s="27">
        <v>107709.84</v>
      </c>
      <c r="K23" s="27" t="s">
        <v>91</v>
      </c>
      <c r="L23" s="27">
        <v>25.5</v>
      </c>
      <c r="M23" s="36">
        <v>2180</v>
      </c>
      <c r="N23" s="27"/>
      <c r="O23" s="27"/>
      <c r="P23" s="27">
        <v>2180</v>
      </c>
      <c r="Q23" s="27">
        <v>2180</v>
      </c>
      <c r="R23" s="27"/>
      <c r="S23" s="27"/>
      <c r="T23" s="27">
        <v>2180</v>
      </c>
      <c r="U23" s="23">
        <f t="shared" si="3"/>
        <v>4360</v>
      </c>
      <c r="V23" s="23">
        <f t="shared" si="4"/>
        <v>0</v>
      </c>
      <c r="W23" s="23">
        <f t="shared" si="5"/>
        <v>0</v>
      </c>
      <c r="X23" s="23">
        <f t="shared" si="6"/>
        <v>4360</v>
      </c>
      <c r="Y23" s="27" t="s">
        <v>121</v>
      </c>
      <c r="Z23" s="27" t="s">
        <v>127</v>
      </c>
      <c r="AA23" s="33">
        <v>44562</v>
      </c>
      <c r="AB23" s="27"/>
      <c r="AH23" s="30"/>
      <c r="AI23" s="30"/>
    </row>
    <row r="24" spans="1:35" ht="45" x14ac:dyDescent="0.25">
      <c r="A24" s="27">
        <v>23</v>
      </c>
      <c r="B24" s="23" t="str">
        <f t="shared" si="9"/>
        <v>Sztumskiego Centrum Kultury</v>
      </c>
      <c r="C24" s="23" t="str">
        <f t="shared" si="10"/>
        <v>Ul. Reja 13, 82-400 Sztum</v>
      </c>
      <c r="D24" s="27" t="s">
        <v>125</v>
      </c>
      <c r="E24" s="27">
        <v>170352129</v>
      </c>
      <c r="F24" s="31" t="s">
        <v>123</v>
      </c>
      <c r="G24" s="27" t="s">
        <v>124</v>
      </c>
      <c r="H24" s="35" t="s">
        <v>386</v>
      </c>
      <c r="I24" s="27" t="s">
        <v>108</v>
      </c>
      <c r="J24" s="27">
        <v>10772149</v>
      </c>
      <c r="K24" s="27" t="s">
        <v>92</v>
      </c>
      <c r="L24" s="31" t="s">
        <v>74</v>
      </c>
      <c r="M24" s="36">
        <v>23697</v>
      </c>
      <c r="N24" s="27"/>
      <c r="O24" s="27"/>
      <c r="P24" s="27">
        <v>23697</v>
      </c>
      <c r="Q24" s="27">
        <v>23697</v>
      </c>
      <c r="R24" s="27"/>
      <c r="S24" s="27"/>
      <c r="T24" s="27">
        <v>23697</v>
      </c>
      <c r="U24" s="23">
        <f t="shared" si="3"/>
        <v>47394</v>
      </c>
      <c r="V24" s="23">
        <f t="shared" si="4"/>
        <v>0</v>
      </c>
      <c r="W24" s="23">
        <f t="shared" si="5"/>
        <v>0</v>
      </c>
      <c r="X24" s="23">
        <f t="shared" si="6"/>
        <v>47394</v>
      </c>
      <c r="Y24" s="27" t="s">
        <v>24</v>
      </c>
      <c r="Z24" s="27" t="s">
        <v>127</v>
      </c>
      <c r="AA24" s="33">
        <v>44562</v>
      </c>
      <c r="AB24" s="27"/>
      <c r="AH24" s="30"/>
      <c r="AI24" s="30"/>
    </row>
    <row r="25" spans="1:35" x14ac:dyDescent="0.25">
      <c r="A25" s="27">
        <v>24</v>
      </c>
      <c r="B25" s="23" t="str">
        <f t="shared" si="9"/>
        <v>Sztumskiego Centrum Kultury</v>
      </c>
      <c r="C25" s="23" t="str">
        <f t="shared" si="10"/>
        <v>Ul. Reja 13, 82-400 Sztum</v>
      </c>
      <c r="D25" s="27" t="s">
        <v>125</v>
      </c>
      <c r="E25" s="27">
        <v>170352129</v>
      </c>
      <c r="F25" s="31" t="s">
        <v>123</v>
      </c>
      <c r="G25" s="27" t="s">
        <v>124</v>
      </c>
      <c r="H25" s="35" t="s">
        <v>386</v>
      </c>
      <c r="I25" s="27" t="s">
        <v>109</v>
      </c>
      <c r="J25" s="27">
        <v>10780236</v>
      </c>
      <c r="K25" s="27" t="s">
        <v>93</v>
      </c>
      <c r="L25" s="27">
        <v>10</v>
      </c>
      <c r="M25" s="36">
        <v>1047</v>
      </c>
      <c r="N25" s="27"/>
      <c r="O25" s="27"/>
      <c r="P25" s="27">
        <v>1047</v>
      </c>
      <c r="Q25" s="27">
        <v>1047</v>
      </c>
      <c r="R25" s="27"/>
      <c r="S25" s="27"/>
      <c r="T25" s="27">
        <v>1047</v>
      </c>
      <c r="U25" s="23">
        <f t="shared" si="3"/>
        <v>2094</v>
      </c>
      <c r="V25" s="23">
        <f t="shared" si="4"/>
        <v>0</v>
      </c>
      <c r="W25" s="23">
        <f t="shared" si="5"/>
        <v>0</v>
      </c>
      <c r="X25" s="23">
        <f t="shared" si="6"/>
        <v>2094</v>
      </c>
      <c r="Y25" s="27" t="s">
        <v>29</v>
      </c>
      <c r="Z25" s="27" t="s">
        <v>18</v>
      </c>
      <c r="AA25" s="33">
        <v>44562</v>
      </c>
      <c r="AB25" s="27"/>
      <c r="AH25" s="30"/>
      <c r="AI25" s="30"/>
    </row>
    <row r="26" spans="1:35" x14ac:dyDescent="0.25">
      <c r="A26" s="27">
        <v>25</v>
      </c>
      <c r="B26" s="23" t="str">
        <f t="shared" si="9"/>
        <v>Sztumskiego Centrum Kultury</v>
      </c>
      <c r="C26" s="23" t="str">
        <f t="shared" si="10"/>
        <v>Ul. Reja 13, 82-400 Sztum</v>
      </c>
      <c r="D26" s="27" t="s">
        <v>125</v>
      </c>
      <c r="E26" s="27">
        <v>170352129</v>
      </c>
      <c r="F26" s="31" t="s">
        <v>123</v>
      </c>
      <c r="G26" s="27" t="s">
        <v>124</v>
      </c>
      <c r="H26" s="35" t="s">
        <v>386</v>
      </c>
      <c r="I26" s="27" t="s">
        <v>110</v>
      </c>
      <c r="J26" s="27">
        <v>11092720</v>
      </c>
      <c r="K26" s="27" t="s">
        <v>94</v>
      </c>
      <c r="L26" s="27">
        <v>4</v>
      </c>
      <c r="M26" s="36">
        <v>3520</v>
      </c>
      <c r="N26" s="27"/>
      <c r="O26" s="27"/>
      <c r="P26" s="27">
        <v>3520</v>
      </c>
      <c r="Q26" s="27">
        <v>3520</v>
      </c>
      <c r="R26" s="27"/>
      <c r="S26" s="27"/>
      <c r="T26" s="27">
        <v>3520</v>
      </c>
      <c r="U26" s="23">
        <f t="shared" si="3"/>
        <v>7040</v>
      </c>
      <c r="V26" s="23">
        <f t="shared" si="4"/>
        <v>0</v>
      </c>
      <c r="W26" s="23">
        <f t="shared" si="5"/>
        <v>0</v>
      </c>
      <c r="X26" s="23">
        <f t="shared" si="6"/>
        <v>7040</v>
      </c>
      <c r="Y26" s="27" t="s">
        <v>121</v>
      </c>
      <c r="Z26" s="27" t="s">
        <v>127</v>
      </c>
      <c r="AA26" s="33">
        <v>44562</v>
      </c>
      <c r="AB26" s="27"/>
      <c r="AH26" s="30"/>
      <c r="AI26" s="30"/>
    </row>
    <row r="27" spans="1:35" ht="45" x14ac:dyDescent="0.25">
      <c r="A27" s="27">
        <v>26</v>
      </c>
      <c r="B27" s="23" t="str">
        <f t="shared" si="9"/>
        <v>Sztumskiego Centrum Kultury</v>
      </c>
      <c r="C27" s="23" t="str">
        <f t="shared" si="10"/>
        <v>Ul. Reja 13, 82-400 Sztum</v>
      </c>
      <c r="D27" s="27" t="s">
        <v>125</v>
      </c>
      <c r="E27" s="27">
        <v>170352129</v>
      </c>
      <c r="F27" s="31" t="s">
        <v>123</v>
      </c>
      <c r="G27" s="27" t="s">
        <v>124</v>
      </c>
      <c r="H27" s="35" t="s">
        <v>386</v>
      </c>
      <c r="I27" s="27" t="s">
        <v>111</v>
      </c>
      <c r="J27" s="27">
        <v>50644116</v>
      </c>
      <c r="K27" s="27" t="s">
        <v>95</v>
      </c>
      <c r="L27" s="31" t="s">
        <v>74</v>
      </c>
      <c r="M27" s="36">
        <v>6668</v>
      </c>
      <c r="N27" s="27"/>
      <c r="O27" s="27"/>
      <c r="P27" s="27">
        <v>6668</v>
      </c>
      <c r="Q27" s="27">
        <v>6668</v>
      </c>
      <c r="R27" s="27"/>
      <c r="S27" s="27"/>
      <c r="T27" s="27">
        <v>6668</v>
      </c>
      <c r="U27" s="23">
        <f t="shared" si="3"/>
        <v>13336</v>
      </c>
      <c r="V27" s="23">
        <f t="shared" si="4"/>
        <v>0</v>
      </c>
      <c r="W27" s="23">
        <f t="shared" si="5"/>
        <v>0</v>
      </c>
      <c r="X27" s="23">
        <f t="shared" si="6"/>
        <v>13336</v>
      </c>
      <c r="Y27" s="27" t="s">
        <v>24</v>
      </c>
      <c r="Z27" s="27" t="s">
        <v>127</v>
      </c>
      <c r="AA27" s="33">
        <v>44562</v>
      </c>
      <c r="AB27" s="27"/>
      <c r="AH27" s="30"/>
      <c r="AI27" s="30"/>
    </row>
    <row r="28" spans="1:35" x14ac:dyDescent="0.25">
      <c r="A28" s="27">
        <v>27</v>
      </c>
      <c r="B28" s="23" t="str">
        <f t="shared" si="9"/>
        <v>Sztumskiego Centrum Kultury</v>
      </c>
      <c r="C28" s="23" t="str">
        <f t="shared" si="10"/>
        <v>Ul. Reja 13, 82-400 Sztum</v>
      </c>
      <c r="D28" s="27" t="s">
        <v>125</v>
      </c>
      <c r="E28" s="27">
        <v>170352129</v>
      </c>
      <c r="F28" s="31" t="s">
        <v>123</v>
      </c>
      <c r="G28" s="27" t="s">
        <v>124</v>
      </c>
      <c r="H28" s="35" t="s">
        <v>386</v>
      </c>
      <c r="I28" s="27" t="s">
        <v>112</v>
      </c>
      <c r="J28" s="27">
        <v>10782524</v>
      </c>
      <c r="K28" s="27" t="s">
        <v>96</v>
      </c>
      <c r="L28" s="27">
        <v>16.5</v>
      </c>
      <c r="M28" s="36">
        <v>7776</v>
      </c>
      <c r="N28" s="27"/>
      <c r="O28" s="27"/>
      <c r="P28" s="27">
        <v>7776</v>
      </c>
      <c r="Q28" s="27">
        <v>7776</v>
      </c>
      <c r="R28" s="27"/>
      <c r="S28" s="27"/>
      <c r="T28" s="27">
        <v>7776</v>
      </c>
      <c r="U28" s="23">
        <f t="shared" si="3"/>
        <v>15552</v>
      </c>
      <c r="V28" s="23">
        <f t="shared" si="4"/>
        <v>0</v>
      </c>
      <c r="W28" s="23">
        <f t="shared" si="5"/>
        <v>0</v>
      </c>
      <c r="X28" s="23">
        <f t="shared" si="6"/>
        <v>15552</v>
      </c>
      <c r="Y28" s="27" t="s">
        <v>29</v>
      </c>
      <c r="Z28" s="27" t="s">
        <v>18</v>
      </c>
      <c r="AA28" s="33">
        <v>44562</v>
      </c>
      <c r="AB28" s="27"/>
      <c r="AH28" s="30"/>
      <c r="AI28" s="30"/>
    </row>
    <row r="29" spans="1:35" x14ac:dyDescent="0.25">
      <c r="A29" s="27">
        <v>28</v>
      </c>
      <c r="B29" s="23" t="str">
        <f t="shared" si="9"/>
        <v>Sztumskiego Centrum Kultury</v>
      </c>
      <c r="C29" s="23" t="str">
        <f t="shared" si="10"/>
        <v>Ul. Reja 13, 82-400 Sztum</v>
      </c>
      <c r="D29" s="27" t="s">
        <v>125</v>
      </c>
      <c r="E29" s="27">
        <v>170352129</v>
      </c>
      <c r="F29" s="31" t="s">
        <v>123</v>
      </c>
      <c r="G29" s="27" t="s">
        <v>124</v>
      </c>
      <c r="H29" s="35" t="s">
        <v>386</v>
      </c>
      <c r="I29" s="27" t="s">
        <v>113</v>
      </c>
      <c r="J29" s="27">
        <v>11086402</v>
      </c>
      <c r="K29" s="27" t="s">
        <v>97</v>
      </c>
      <c r="L29" s="27">
        <v>32.5</v>
      </c>
      <c r="M29" s="36">
        <v>7904</v>
      </c>
      <c r="N29" s="27"/>
      <c r="O29" s="27"/>
      <c r="P29" s="27">
        <v>7904</v>
      </c>
      <c r="Q29" s="27">
        <v>7904</v>
      </c>
      <c r="R29" s="27"/>
      <c r="S29" s="27"/>
      <c r="T29" s="27">
        <v>7904</v>
      </c>
      <c r="U29" s="23">
        <f t="shared" si="3"/>
        <v>15808</v>
      </c>
      <c r="V29" s="23">
        <f t="shared" si="4"/>
        <v>0</v>
      </c>
      <c r="W29" s="23">
        <f t="shared" si="5"/>
        <v>0</v>
      </c>
      <c r="X29" s="23">
        <f t="shared" si="6"/>
        <v>15808</v>
      </c>
      <c r="Y29" s="27" t="s">
        <v>121</v>
      </c>
      <c r="Z29" s="27" t="s">
        <v>127</v>
      </c>
      <c r="AA29" s="33">
        <v>44562</v>
      </c>
      <c r="AB29" s="27" t="s">
        <v>19</v>
      </c>
      <c r="AH29" s="30"/>
      <c r="AI29" s="30"/>
    </row>
    <row r="30" spans="1:35" x14ac:dyDescent="0.25">
      <c r="A30" s="27">
        <v>29</v>
      </c>
      <c r="B30" s="23" t="str">
        <f t="shared" si="9"/>
        <v>Sztumskiego Centrum Kultury</v>
      </c>
      <c r="C30" s="23" t="str">
        <f t="shared" si="10"/>
        <v>Ul. Reja 13, 82-400 Sztum</v>
      </c>
      <c r="D30" s="27" t="s">
        <v>125</v>
      </c>
      <c r="E30" s="27">
        <v>170352129</v>
      </c>
      <c r="F30" s="31" t="s">
        <v>123</v>
      </c>
      <c r="G30" s="27" t="s">
        <v>124</v>
      </c>
      <c r="H30" s="35" t="s">
        <v>386</v>
      </c>
      <c r="I30" s="27" t="s">
        <v>114</v>
      </c>
      <c r="J30" s="27">
        <v>11094830</v>
      </c>
      <c r="K30" s="27" t="s">
        <v>98</v>
      </c>
      <c r="L30" s="27">
        <v>12.5</v>
      </c>
      <c r="M30" s="36">
        <v>6531</v>
      </c>
      <c r="N30" s="27"/>
      <c r="O30" s="27"/>
      <c r="P30" s="27">
        <v>6531</v>
      </c>
      <c r="Q30" s="27">
        <v>6531</v>
      </c>
      <c r="R30" s="27"/>
      <c r="S30" s="27"/>
      <c r="T30" s="27">
        <v>6531</v>
      </c>
      <c r="U30" s="23">
        <f t="shared" si="3"/>
        <v>13062</v>
      </c>
      <c r="V30" s="23">
        <f t="shared" si="4"/>
        <v>0</v>
      </c>
      <c r="W30" s="23">
        <f t="shared" si="5"/>
        <v>0</v>
      </c>
      <c r="X30" s="23">
        <f t="shared" si="6"/>
        <v>13062</v>
      </c>
      <c r="Y30" s="27" t="s">
        <v>29</v>
      </c>
      <c r="Z30" s="27" t="s">
        <v>18</v>
      </c>
      <c r="AA30" s="33">
        <v>44562</v>
      </c>
      <c r="AB30" s="27" t="s">
        <v>19</v>
      </c>
      <c r="AH30" s="30"/>
      <c r="AI30" s="30"/>
    </row>
    <row r="31" spans="1:35" x14ac:dyDescent="0.25">
      <c r="A31" s="27">
        <v>30</v>
      </c>
      <c r="B31" s="23" t="str">
        <f t="shared" si="9"/>
        <v>Sztumskiego Centrum Kultury</v>
      </c>
      <c r="C31" s="23" t="str">
        <f t="shared" si="10"/>
        <v>Ul. Reja 13, 82-400 Sztum</v>
      </c>
      <c r="D31" s="27" t="s">
        <v>125</v>
      </c>
      <c r="E31" s="27">
        <v>170352129</v>
      </c>
      <c r="F31" s="31" t="s">
        <v>123</v>
      </c>
      <c r="G31" s="27" t="s">
        <v>124</v>
      </c>
      <c r="H31" s="35" t="s">
        <v>386</v>
      </c>
      <c r="I31" s="27" t="s">
        <v>115</v>
      </c>
      <c r="J31" s="27">
        <v>11147213</v>
      </c>
      <c r="K31" s="27" t="s">
        <v>99</v>
      </c>
      <c r="L31" s="27">
        <v>4</v>
      </c>
      <c r="M31" s="36">
        <v>176</v>
      </c>
      <c r="N31" s="27"/>
      <c r="O31" s="27"/>
      <c r="P31" s="27">
        <v>176</v>
      </c>
      <c r="Q31" s="27">
        <v>176</v>
      </c>
      <c r="R31" s="27"/>
      <c r="S31" s="27"/>
      <c r="T31" s="27">
        <v>176</v>
      </c>
      <c r="U31" s="23">
        <f t="shared" si="3"/>
        <v>352</v>
      </c>
      <c r="V31" s="23">
        <f t="shared" si="4"/>
        <v>0</v>
      </c>
      <c r="W31" s="23">
        <f t="shared" si="5"/>
        <v>0</v>
      </c>
      <c r="X31" s="23">
        <f t="shared" si="6"/>
        <v>352</v>
      </c>
      <c r="Y31" s="27" t="s">
        <v>122</v>
      </c>
      <c r="Z31" s="27" t="s">
        <v>127</v>
      </c>
      <c r="AA31" s="33">
        <v>44562</v>
      </c>
      <c r="AB31" s="27"/>
      <c r="AH31" s="30"/>
      <c r="AI31" s="30"/>
    </row>
    <row r="32" spans="1:35" x14ac:dyDescent="0.25">
      <c r="A32" s="27">
        <v>31</v>
      </c>
      <c r="B32" s="23" t="str">
        <f t="shared" si="9"/>
        <v>Sztumskiego Centrum Kultury</v>
      </c>
      <c r="C32" s="23" t="str">
        <f t="shared" si="10"/>
        <v>Ul. Reja 13, 82-400 Sztum</v>
      </c>
      <c r="D32" s="27" t="s">
        <v>125</v>
      </c>
      <c r="E32" s="27">
        <v>170352129</v>
      </c>
      <c r="F32" s="31" t="s">
        <v>123</v>
      </c>
      <c r="G32" s="27" t="s">
        <v>124</v>
      </c>
      <c r="H32" s="35" t="s">
        <v>386</v>
      </c>
      <c r="I32" s="27" t="s">
        <v>116</v>
      </c>
      <c r="J32" s="27">
        <v>10998236</v>
      </c>
      <c r="K32" s="27" t="s">
        <v>100</v>
      </c>
      <c r="L32" s="27">
        <v>3</v>
      </c>
      <c r="M32" s="36">
        <v>430</v>
      </c>
      <c r="N32" s="27"/>
      <c r="O32" s="27"/>
      <c r="P32" s="27">
        <v>430</v>
      </c>
      <c r="Q32" s="27">
        <v>430</v>
      </c>
      <c r="R32" s="27"/>
      <c r="S32" s="27"/>
      <c r="T32" s="27">
        <v>430</v>
      </c>
      <c r="U32" s="23">
        <f t="shared" si="3"/>
        <v>860</v>
      </c>
      <c r="V32" s="23">
        <f t="shared" si="4"/>
        <v>0</v>
      </c>
      <c r="W32" s="23">
        <f t="shared" si="5"/>
        <v>0</v>
      </c>
      <c r="X32" s="23">
        <f t="shared" si="6"/>
        <v>860</v>
      </c>
      <c r="Y32" s="27" t="s">
        <v>29</v>
      </c>
      <c r="Z32" s="27" t="s">
        <v>18</v>
      </c>
      <c r="AA32" s="33">
        <v>44562</v>
      </c>
      <c r="AB32" s="27"/>
      <c r="AH32" s="30"/>
      <c r="AI32" s="30"/>
    </row>
    <row r="33" spans="1:35" x14ac:dyDescent="0.25">
      <c r="A33" s="27">
        <v>32</v>
      </c>
      <c r="B33" s="23" t="str">
        <f t="shared" si="9"/>
        <v>Sztumskiego Centrum Kultury</v>
      </c>
      <c r="C33" s="23" t="str">
        <f t="shared" si="10"/>
        <v>Ul. Reja 13, 82-400 Sztum</v>
      </c>
      <c r="D33" s="27" t="s">
        <v>125</v>
      </c>
      <c r="E33" s="27">
        <v>170352129</v>
      </c>
      <c r="F33" s="31" t="s">
        <v>123</v>
      </c>
      <c r="G33" s="27" t="s">
        <v>124</v>
      </c>
      <c r="H33" s="35" t="s">
        <v>386</v>
      </c>
      <c r="I33" s="27" t="s">
        <v>128</v>
      </c>
      <c r="J33" s="27">
        <v>10944575</v>
      </c>
      <c r="K33" s="27" t="s">
        <v>101</v>
      </c>
      <c r="L33" s="27">
        <v>32</v>
      </c>
      <c r="M33" s="36">
        <v>7173</v>
      </c>
      <c r="N33" s="27"/>
      <c r="O33" s="27"/>
      <c r="P33" s="27">
        <v>7173</v>
      </c>
      <c r="Q33" s="27">
        <v>7173</v>
      </c>
      <c r="R33" s="27"/>
      <c r="S33" s="27"/>
      <c r="T33" s="27">
        <v>7173</v>
      </c>
      <c r="U33" s="23">
        <f t="shared" si="3"/>
        <v>14346</v>
      </c>
      <c r="V33" s="23">
        <f t="shared" si="4"/>
        <v>0</v>
      </c>
      <c r="W33" s="23">
        <f t="shared" si="5"/>
        <v>0</v>
      </c>
      <c r="X33" s="23">
        <f t="shared" si="6"/>
        <v>14346</v>
      </c>
      <c r="Y33" s="27" t="s">
        <v>29</v>
      </c>
      <c r="Z33" s="27" t="s">
        <v>18</v>
      </c>
      <c r="AA33" s="33">
        <v>44562</v>
      </c>
      <c r="AB33" s="27"/>
      <c r="AH33" s="30"/>
      <c r="AI33" s="30"/>
    </row>
    <row r="34" spans="1:35" x14ac:dyDescent="0.25">
      <c r="A34" s="27">
        <v>33</v>
      </c>
      <c r="B34" s="23" t="str">
        <f t="shared" si="9"/>
        <v>Sztumskiego Centrum Kultury</v>
      </c>
      <c r="C34" s="23" t="str">
        <f t="shared" si="10"/>
        <v>Ul. Reja 13, 82-400 Sztum</v>
      </c>
      <c r="D34" s="27" t="s">
        <v>125</v>
      </c>
      <c r="E34" s="27">
        <v>170352129</v>
      </c>
      <c r="F34" s="31" t="s">
        <v>123</v>
      </c>
      <c r="G34" s="27" t="s">
        <v>124</v>
      </c>
      <c r="H34" s="35" t="s">
        <v>386</v>
      </c>
      <c r="I34" s="27" t="s">
        <v>117</v>
      </c>
      <c r="J34" s="27">
        <v>10783078</v>
      </c>
      <c r="K34" s="27" t="s">
        <v>102</v>
      </c>
      <c r="L34" s="27">
        <v>12</v>
      </c>
      <c r="M34" s="36">
        <v>4967</v>
      </c>
      <c r="N34" s="27"/>
      <c r="O34" s="27"/>
      <c r="P34" s="27">
        <v>4967</v>
      </c>
      <c r="Q34" s="27">
        <v>4967</v>
      </c>
      <c r="R34" s="27"/>
      <c r="S34" s="27"/>
      <c r="T34" s="27">
        <v>4967</v>
      </c>
      <c r="U34" s="23">
        <f t="shared" si="3"/>
        <v>9934</v>
      </c>
      <c r="V34" s="23">
        <f t="shared" si="4"/>
        <v>0</v>
      </c>
      <c r="W34" s="23">
        <f t="shared" si="5"/>
        <v>0</v>
      </c>
      <c r="X34" s="23">
        <f t="shared" si="6"/>
        <v>9934</v>
      </c>
      <c r="Y34" s="27" t="s">
        <v>29</v>
      </c>
      <c r="Z34" s="27" t="s">
        <v>18</v>
      </c>
      <c r="AA34" s="33">
        <v>44562</v>
      </c>
      <c r="AB34" s="27"/>
      <c r="AH34" s="30"/>
      <c r="AI34" s="30"/>
    </row>
    <row r="35" spans="1:35" x14ac:dyDescent="0.25">
      <c r="A35" s="27">
        <v>34</v>
      </c>
      <c r="B35" s="23" t="str">
        <f t="shared" si="9"/>
        <v>Sztumskiego Centrum Kultury</v>
      </c>
      <c r="C35" s="23" t="str">
        <f t="shared" si="10"/>
        <v>Ul. Reja 13, 82-400 Sztum</v>
      </c>
      <c r="D35" s="27" t="s">
        <v>125</v>
      </c>
      <c r="E35" s="27">
        <v>170352129</v>
      </c>
      <c r="F35" s="31" t="s">
        <v>123</v>
      </c>
      <c r="G35" s="27" t="s">
        <v>124</v>
      </c>
      <c r="H35" s="35" t="s">
        <v>386</v>
      </c>
      <c r="I35" s="27" t="s">
        <v>118</v>
      </c>
      <c r="J35" s="27">
        <v>10998338</v>
      </c>
      <c r="K35" s="27" t="s">
        <v>103</v>
      </c>
      <c r="L35" s="27">
        <v>5</v>
      </c>
      <c r="M35" s="36">
        <v>380</v>
      </c>
      <c r="N35" s="27"/>
      <c r="O35" s="27"/>
      <c r="P35" s="27">
        <v>380</v>
      </c>
      <c r="Q35" s="27">
        <v>380</v>
      </c>
      <c r="R35" s="27"/>
      <c r="S35" s="27"/>
      <c r="T35" s="27">
        <v>380</v>
      </c>
      <c r="U35" s="23">
        <f t="shared" si="3"/>
        <v>760</v>
      </c>
      <c r="V35" s="23">
        <f t="shared" si="4"/>
        <v>0</v>
      </c>
      <c r="W35" s="23">
        <f t="shared" si="5"/>
        <v>0</v>
      </c>
      <c r="X35" s="23">
        <f t="shared" si="6"/>
        <v>760</v>
      </c>
      <c r="Y35" s="27" t="s">
        <v>29</v>
      </c>
      <c r="Z35" s="27" t="s">
        <v>18</v>
      </c>
      <c r="AA35" s="33">
        <v>44562</v>
      </c>
      <c r="AB35" s="27"/>
      <c r="AH35" s="30"/>
      <c r="AI35" s="30"/>
    </row>
    <row r="36" spans="1:35" x14ac:dyDescent="0.25">
      <c r="A36" s="27">
        <v>35</v>
      </c>
      <c r="B36" s="23" t="str">
        <f t="shared" si="9"/>
        <v>Sztumskiego Centrum Kultury</v>
      </c>
      <c r="C36" s="23" t="str">
        <f t="shared" si="10"/>
        <v>Ul. Reja 13, 82-400 Sztum</v>
      </c>
      <c r="D36" s="27" t="s">
        <v>125</v>
      </c>
      <c r="E36" s="27">
        <v>170352129</v>
      </c>
      <c r="F36" s="31" t="s">
        <v>123</v>
      </c>
      <c r="G36" s="27" t="s">
        <v>124</v>
      </c>
      <c r="H36" s="35" t="s">
        <v>386</v>
      </c>
      <c r="I36" s="27" t="s">
        <v>119</v>
      </c>
      <c r="J36" s="27">
        <v>10986916</v>
      </c>
      <c r="K36" s="27" t="s">
        <v>104</v>
      </c>
      <c r="L36" s="27">
        <v>4</v>
      </c>
      <c r="M36" s="36">
        <v>131</v>
      </c>
      <c r="N36" s="27"/>
      <c r="O36" s="27"/>
      <c r="P36" s="27">
        <v>131</v>
      </c>
      <c r="Q36" s="27">
        <v>131</v>
      </c>
      <c r="R36" s="27"/>
      <c r="S36" s="27"/>
      <c r="T36" s="27">
        <v>131</v>
      </c>
      <c r="U36" s="23">
        <f t="shared" si="3"/>
        <v>262</v>
      </c>
      <c r="V36" s="23">
        <f t="shared" si="4"/>
        <v>0</v>
      </c>
      <c r="W36" s="23">
        <f t="shared" si="5"/>
        <v>0</v>
      </c>
      <c r="X36" s="23">
        <f t="shared" si="6"/>
        <v>262</v>
      </c>
      <c r="Y36" s="27" t="s">
        <v>29</v>
      </c>
      <c r="Z36" s="27" t="s">
        <v>18</v>
      </c>
      <c r="AA36" s="33">
        <v>44562</v>
      </c>
      <c r="AB36" s="27"/>
      <c r="AH36" s="30"/>
      <c r="AI36" s="30"/>
    </row>
    <row r="37" spans="1:35" x14ac:dyDescent="0.25">
      <c r="A37" s="27">
        <v>36</v>
      </c>
      <c r="B37" s="23" t="str">
        <f t="shared" si="9"/>
        <v>Sztumskiego Centrum Kultury</v>
      </c>
      <c r="C37" s="23" t="str">
        <f t="shared" si="10"/>
        <v>Ul. Reja 13, 82-400 Sztum</v>
      </c>
      <c r="D37" s="27" t="s">
        <v>125</v>
      </c>
      <c r="E37" s="27">
        <v>170352129</v>
      </c>
      <c r="F37" s="31" t="s">
        <v>123</v>
      </c>
      <c r="G37" s="27" t="s">
        <v>124</v>
      </c>
      <c r="H37" s="35" t="s">
        <v>386</v>
      </c>
      <c r="I37" s="27" t="s">
        <v>129</v>
      </c>
      <c r="J37" s="27">
        <v>11132373</v>
      </c>
      <c r="K37" s="27" t="s">
        <v>105</v>
      </c>
      <c r="L37" s="27"/>
      <c r="M37" s="36">
        <v>525</v>
      </c>
      <c r="N37" s="27"/>
      <c r="O37" s="27"/>
      <c r="P37" s="27">
        <v>525</v>
      </c>
      <c r="Q37" s="27">
        <v>525</v>
      </c>
      <c r="R37" s="27"/>
      <c r="S37" s="27"/>
      <c r="T37" s="27">
        <v>525</v>
      </c>
      <c r="U37" s="23">
        <f t="shared" si="3"/>
        <v>1050</v>
      </c>
      <c r="V37" s="23">
        <f t="shared" si="4"/>
        <v>0</v>
      </c>
      <c r="W37" s="23">
        <f t="shared" si="5"/>
        <v>0</v>
      </c>
      <c r="X37" s="23">
        <f t="shared" si="6"/>
        <v>1050</v>
      </c>
      <c r="Y37" s="27" t="s">
        <v>29</v>
      </c>
      <c r="Z37" s="27" t="s">
        <v>18</v>
      </c>
      <c r="AA37" s="33">
        <v>44562</v>
      </c>
      <c r="AB37" s="27"/>
      <c r="AH37" s="30"/>
      <c r="AI37" s="30"/>
    </row>
    <row r="38" spans="1:35" x14ac:dyDescent="0.25">
      <c r="A38" s="27">
        <v>37</v>
      </c>
      <c r="B38" s="23" t="str">
        <f t="shared" si="9"/>
        <v>Sztumskiego Centrum Kultury</v>
      </c>
      <c r="C38" s="23" t="str">
        <f t="shared" si="10"/>
        <v>Ul. Reja 13, 82-400 Sztum</v>
      </c>
      <c r="D38" s="27" t="s">
        <v>125</v>
      </c>
      <c r="E38" s="27">
        <v>170352129</v>
      </c>
      <c r="F38" s="31" t="s">
        <v>123</v>
      </c>
      <c r="G38" s="27" t="s">
        <v>124</v>
      </c>
      <c r="H38" s="35" t="s">
        <v>386</v>
      </c>
      <c r="I38" s="27" t="s">
        <v>120</v>
      </c>
      <c r="J38" s="27">
        <v>88070837</v>
      </c>
      <c r="K38" s="27" t="s">
        <v>46</v>
      </c>
      <c r="L38" s="27"/>
      <c r="M38" s="36">
        <v>786</v>
      </c>
      <c r="N38" s="27"/>
      <c r="O38" s="27"/>
      <c r="P38" s="27">
        <v>786</v>
      </c>
      <c r="Q38" s="27">
        <v>786</v>
      </c>
      <c r="R38" s="27"/>
      <c r="S38" s="27"/>
      <c r="T38" s="27">
        <v>786</v>
      </c>
      <c r="U38" s="23">
        <f t="shared" si="3"/>
        <v>1572</v>
      </c>
      <c r="V38" s="23">
        <f t="shared" si="4"/>
        <v>0</v>
      </c>
      <c r="W38" s="23">
        <f t="shared" si="5"/>
        <v>0</v>
      </c>
      <c r="X38" s="23">
        <f t="shared" si="6"/>
        <v>1572</v>
      </c>
      <c r="Y38" s="27" t="s">
        <v>29</v>
      </c>
      <c r="Z38" s="27" t="s">
        <v>18</v>
      </c>
      <c r="AA38" s="33">
        <v>44562</v>
      </c>
      <c r="AB38" s="27" t="s">
        <v>19</v>
      </c>
      <c r="AH38" s="30"/>
      <c r="AI38" s="30"/>
    </row>
    <row r="39" spans="1:35" ht="30" x14ac:dyDescent="0.25">
      <c r="A39" s="27">
        <v>38</v>
      </c>
      <c r="B39" s="23" t="str">
        <f t="shared" si="9"/>
        <v>Przedsiębiorstwo Wodociągów i Kanalizacji Sp. z o.o.</v>
      </c>
      <c r="C39" s="23" t="str">
        <f t="shared" si="10"/>
        <v>ul. Kochanowskiego 28, 82-400 Sztum</v>
      </c>
      <c r="D39" s="36" t="s">
        <v>132</v>
      </c>
      <c r="E39" s="36">
        <v>170148140</v>
      </c>
      <c r="F39" s="53" t="s">
        <v>130</v>
      </c>
      <c r="G39" s="53" t="s">
        <v>131</v>
      </c>
      <c r="H39" s="35" t="s">
        <v>387</v>
      </c>
      <c r="I39" s="36" t="s">
        <v>133</v>
      </c>
      <c r="J39" s="36">
        <v>10932552</v>
      </c>
      <c r="K39" s="37" t="s">
        <v>275</v>
      </c>
      <c r="L39" s="36">
        <v>22</v>
      </c>
      <c r="M39" s="36">
        <f>ROUND(P39*0.4,0)</f>
        <v>21713</v>
      </c>
      <c r="N39" s="36">
        <f>P39-M39</f>
        <v>32569</v>
      </c>
      <c r="O39" s="36"/>
      <c r="P39" s="36">
        <v>54282</v>
      </c>
      <c r="Q39" s="29">
        <f>M39</f>
        <v>21713</v>
      </c>
      <c r="R39" s="29">
        <f t="shared" ref="R39:T54" si="11">N39</f>
        <v>32569</v>
      </c>
      <c r="S39" s="29">
        <f t="shared" si="11"/>
        <v>0</v>
      </c>
      <c r="T39" s="29">
        <f t="shared" si="11"/>
        <v>54282</v>
      </c>
      <c r="U39" s="23">
        <f>M39+Q39</f>
        <v>43426</v>
      </c>
      <c r="V39" s="23">
        <f t="shared" si="4"/>
        <v>65138</v>
      </c>
      <c r="W39" s="23">
        <f t="shared" si="5"/>
        <v>0</v>
      </c>
      <c r="X39" s="23">
        <f t="shared" si="6"/>
        <v>108564</v>
      </c>
      <c r="Y39" s="36" t="s">
        <v>18</v>
      </c>
      <c r="Z39" s="27"/>
      <c r="AA39" s="33">
        <v>44562</v>
      </c>
      <c r="AB39" s="27"/>
      <c r="AH39" s="30"/>
      <c r="AI39" s="30"/>
    </row>
    <row r="40" spans="1:35" ht="30" x14ac:dyDescent="0.25">
      <c r="A40" s="27">
        <v>39</v>
      </c>
      <c r="B40" s="23" t="str">
        <f t="shared" si="9"/>
        <v>Przedsiębiorstwo Wodociągów i Kanalizacji Sp. z o.o.</v>
      </c>
      <c r="C40" s="23" t="str">
        <f t="shared" si="10"/>
        <v>ul. Kochanowskiego 28, 82-400 Sztum</v>
      </c>
      <c r="D40" s="36" t="s">
        <v>132</v>
      </c>
      <c r="E40" s="36">
        <v>170148140</v>
      </c>
      <c r="F40" s="53" t="s">
        <v>130</v>
      </c>
      <c r="G40" s="53" t="s">
        <v>131</v>
      </c>
      <c r="H40" s="35" t="s">
        <v>387</v>
      </c>
      <c r="I40" s="37" t="s">
        <v>134</v>
      </c>
      <c r="J40" s="36">
        <v>10774112</v>
      </c>
      <c r="K40" s="37" t="s">
        <v>276</v>
      </c>
      <c r="L40" s="36">
        <v>15</v>
      </c>
      <c r="M40" s="36">
        <f t="shared" ref="M40:M88" si="12">ROUND(P40*0.4,0)</f>
        <v>4234</v>
      </c>
      <c r="N40" s="36">
        <f t="shared" ref="N40:N88" si="13">P40-M40</f>
        <v>6351</v>
      </c>
      <c r="O40" s="36"/>
      <c r="P40" s="36">
        <v>10585</v>
      </c>
      <c r="Q40" s="29">
        <f t="shared" ref="Q40:T103" si="14">M40</f>
        <v>4234</v>
      </c>
      <c r="R40" s="29">
        <f t="shared" si="11"/>
        <v>6351</v>
      </c>
      <c r="S40" s="29">
        <f t="shared" si="11"/>
        <v>0</v>
      </c>
      <c r="T40" s="29">
        <f t="shared" si="11"/>
        <v>10585</v>
      </c>
      <c r="U40" s="23">
        <f t="shared" ref="U40:X103" si="15">M40+Q40</f>
        <v>8468</v>
      </c>
      <c r="V40" s="23">
        <f t="shared" si="4"/>
        <v>12702</v>
      </c>
      <c r="W40" s="23">
        <f t="shared" si="5"/>
        <v>0</v>
      </c>
      <c r="X40" s="23">
        <f t="shared" si="6"/>
        <v>21170</v>
      </c>
      <c r="Y40" s="36" t="s">
        <v>18</v>
      </c>
      <c r="Z40" s="27"/>
      <c r="AA40" s="33">
        <v>44562</v>
      </c>
      <c r="AB40" s="27"/>
      <c r="AH40" s="30"/>
      <c r="AI40" s="30"/>
    </row>
    <row r="41" spans="1:35" ht="30" x14ac:dyDescent="0.25">
      <c r="A41" s="27">
        <v>40</v>
      </c>
      <c r="B41" s="23" t="str">
        <f t="shared" si="9"/>
        <v>Przedsiębiorstwo Wodociągów i Kanalizacji Sp. z o.o.</v>
      </c>
      <c r="C41" s="23" t="str">
        <f t="shared" si="10"/>
        <v>ul. Kochanowskiego 28, 82-400 Sztum</v>
      </c>
      <c r="D41" s="36" t="s">
        <v>132</v>
      </c>
      <c r="E41" s="36">
        <v>170148140</v>
      </c>
      <c r="F41" s="53" t="s">
        <v>130</v>
      </c>
      <c r="G41" s="53" t="s">
        <v>131</v>
      </c>
      <c r="H41" s="35" t="s">
        <v>387</v>
      </c>
      <c r="I41" s="37" t="s">
        <v>135</v>
      </c>
      <c r="J41" s="36">
        <v>10947802</v>
      </c>
      <c r="K41" s="37" t="s">
        <v>277</v>
      </c>
      <c r="L41" s="36">
        <v>3</v>
      </c>
      <c r="M41" s="36">
        <f t="shared" si="12"/>
        <v>83</v>
      </c>
      <c r="N41" s="36">
        <f t="shared" si="13"/>
        <v>124</v>
      </c>
      <c r="O41" s="36"/>
      <c r="P41" s="36">
        <v>207</v>
      </c>
      <c r="Q41" s="29">
        <f t="shared" si="14"/>
        <v>83</v>
      </c>
      <c r="R41" s="29">
        <f t="shared" si="11"/>
        <v>124</v>
      </c>
      <c r="S41" s="29">
        <f t="shared" si="11"/>
        <v>0</v>
      </c>
      <c r="T41" s="29">
        <f t="shared" si="11"/>
        <v>207</v>
      </c>
      <c r="U41" s="23">
        <f t="shared" si="15"/>
        <v>166</v>
      </c>
      <c r="V41" s="23">
        <f t="shared" si="4"/>
        <v>248</v>
      </c>
      <c r="W41" s="23">
        <f t="shared" si="5"/>
        <v>0</v>
      </c>
      <c r="X41" s="23">
        <f t="shared" si="6"/>
        <v>414</v>
      </c>
      <c r="Y41" s="36" t="s">
        <v>18</v>
      </c>
      <c r="Z41" s="27"/>
      <c r="AA41" s="33">
        <v>44562</v>
      </c>
      <c r="AB41" s="27"/>
      <c r="AH41" s="30"/>
      <c r="AI41" s="30"/>
    </row>
    <row r="42" spans="1:35" ht="30" x14ac:dyDescent="0.25">
      <c r="A42" s="27">
        <v>41</v>
      </c>
      <c r="B42" s="23" t="str">
        <f t="shared" si="9"/>
        <v>Przedsiębiorstwo Wodociągów i Kanalizacji Sp. z o.o.</v>
      </c>
      <c r="C42" s="23" t="str">
        <f t="shared" si="10"/>
        <v>ul. Kochanowskiego 28, 82-400 Sztum</v>
      </c>
      <c r="D42" s="36" t="s">
        <v>132</v>
      </c>
      <c r="E42" s="36">
        <v>170148140</v>
      </c>
      <c r="F42" s="53" t="s">
        <v>130</v>
      </c>
      <c r="G42" s="53" t="s">
        <v>131</v>
      </c>
      <c r="H42" s="35" t="s">
        <v>387</v>
      </c>
      <c r="I42" s="37" t="s">
        <v>136</v>
      </c>
      <c r="J42" s="36">
        <v>10962593</v>
      </c>
      <c r="K42" s="37" t="s">
        <v>137</v>
      </c>
      <c r="L42" s="36">
        <v>9</v>
      </c>
      <c r="M42" s="36">
        <f t="shared" si="12"/>
        <v>564</v>
      </c>
      <c r="N42" s="36">
        <f t="shared" si="13"/>
        <v>845</v>
      </c>
      <c r="O42" s="36"/>
      <c r="P42" s="36">
        <v>1409</v>
      </c>
      <c r="Q42" s="29">
        <f t="shared" si="14"/>
        <v>564</v>
      </c>
      <c r="R42" s="29">
        <f t="shared" si="11"/>
        <v>845</v>
      </c>
      <c r="S42" s="29">
        <f t="shared" si="11"/>
        <v>0</v>
      </c>
      <c r="T42" s="29">
        <f t="shared" si="11"/>
        <v>1409</v>
      </c>
      <c r="U42" s="23">
        <f t="shared" si="15"/>
        <v>1128</v>
      </c>
      <c r="V42" s="23">
        <f t="shared" si="4"/>
        <v>1690</v>
      </c>
      <c r="W42" s="23">
        <f t="shared" si="5"/>
        <v>0</v>
      </c>
      <c r="X42" s="23">
        <f t="shared" si="6"/>
        <v>2818</v>
      </c>
      <c r="Y42" s="36" t="s">
        <v>18</v>
      </c>
      <c r="Z42" s="27"/>
      <c r="AA42" s="33">
        <v>44562</v>
      </c>
      <c r="AB42" s="27"/>
      <c r="AH42" s="30"/>
      <c r="AI42" s="30"/>
    </row>
    <row r="43" spans="1:35" ht="30" x14ac:dyDescent="0.25">
      <c r="A43" s="27">
        <v>42</v>
      </c>
      <c r="B43" s="23" t="str">
        <f t="shared" si="9"/>
        <v>Przedsiębiorstwo Wodociągów i Kanalizacji Sp. z o.o.</v>
      </c>
      <c r="C43" s="23" t="str">
        <f t="shared" si="10"/>
        <v>ul. Kochanowskiego 28, 82-400 Sztum</v>
      </c>
      <c r="D43" s="36" t="s">
        <v>132</v>
      </c>
      <c r="E43" s="36">
        <v>170148140</v>
      </c>
      <c r="F43" s="53" t="s">
        <v>130</v>
      </c>
      <c r="G43" s="53" t="s">
        <v>131</v>
      </c>
      <c r="H43" s="35" t="s">
        <v>387</v>
      </c>
      <c r="I43" s="37" t="s">
        <v>138</v>
      </c>
      <c r="J43" s="36">
        <v>11099020</v>
      </c>
      <c r="K43" s="37" t="s">
        <v>139</v>
      </c>
      <c r="L43" s="36">
        <v>25</v>
      </c>
      <c r="M43" s="36">
        <f t="shared" si="12"/>
        <v>4942</v>
      </c>
      <c r="N43" s="36">
        <f t="shared" si="13"/>
        <v>7412</v>
      </c>
      <c r="O43" s="36"/>
      <c r="P43" s="36">
        <v>12354</v>
      </c>
      <c r="Q43" s="29">
        <f t="shared" si="14"/>
        <v>4942</v>
      </c>
      <c r="R43" s="29">
        <f t="shared" si="11"/>
        <v>7412</v>
      </c>
      <c r="S43" s="29">
        <f t="shared" si="11"/>
        <v>0</v>
      </c>
      <c r="T43" s="29">
        <f t="shared" si="11"/>
        <v>12354</v>
      </c>
      <c r="U43" s="23">
        <f t="shared" si="15"/>
        <v>9884</v>
      </c>
      <c r="V43" s="23">
        <f t="shared" si="4"/>
        <v>14824</v>
      </c>
      <c r="W43" s="23">
        <f t="shared" si="5"/>
        <v>0</v>
      </c>
      <c r="X43" s="23">
        <f t="shared" si="6"/>
        <v>24708</v>
      </c>
      <c r="Y43" s="36" t="s">
        <v>18</v>
      </c>
      <c r="Z43" s="27"/>
      <c r="AA43" s="33">
        <v>44562</v>
      </c>
      <c r="AB43" s="27"/>
      <c r="AH43" s="30"/>
      <c r="AI43" s="30"/>
    </row>
    <row r="44" spans="1:35" ht="30" x14ac:dyDescent="0.25">
      <c r="A44" s="27">
        <v>43</v>
      </c>
      <c r="B44" s="23" t="str">
        <f t="shared" si="9"/>
        <v>Przedsiębiorstwo Wodociągów i Kanalizacji Sp. z o.o.</v>
      </c>
      <c r="C44" s="23" t="str">
        <f t="shared" si="10"/>
        <v>ul. Kochanowskiego 28, 82-400 Sztum</v>
      </c>
      <c r="D44" s="36" t="s">
        <v>132</v>
      </c>
      <c r="E44" s="36">
        <v>170148140</v>
      </c>
      <c r="F44" s="53" t="s">
        <v>130</v>
      </c>
      <c r="G44" s="53" t="s">
        <v>131</v>
      </c>
      <c r="H44" s="35" t="s">
        <v>387</v>
      </c>
      <c r="I44" s="37" t="s">
        <v>140</v>
      </c>
      <c r="J44" s="36">
        <v>10946994</v>
      </c>
      <c r="K44" s="37" t="s">
        <v>141</v>
      </c>
      <c r="L44" s="36">
        <v>7</v>
      </c>
      <c r="M44" s="36">
        <f t="shared" si="12"/>
        <v>184</v>
      </c>
      <c r="N44" s="36">
        <f t="shared" si="13"/>
        <v>275</v>
      </c>
      <c r="O44" s="36"/>
      <c r="P44" s="36">
        <v>459</v>
      </c>
      <c r="Q44" s="29">
        <f t="shared" si="14"/>
        <v>184</v>
      </c>
      <c r="R44" s="29">
        <f t="shared" si="11"/>
        <v>275</v>
      </c>
      <c r="S44" s="29">
        <f t="shared" si="11"/>
        <v>0</v>
      </c>
      <c r="T44" s="29">
        <f t="shared" si="11"/>
        <v>459</v>
      </c>
      <c r="U44" s="23">
        <f t="shared" si="15"/>
        <v>368</v>
      </c>
      <c r="V44" s="23">
        <f t="shared" si="4"/>
        <v>550</v>
      </c>
      <c r="W44" s="23">
        <f t="shared" si="5"/>
        <v>0</v>
      </c>
      <c r="X44" s="23">
        <f t="shared" si="6"/>
        <v>918</v>
      </c>
      <c r="Y44" s="36" t="s">
        <v>18</v>
      </c>
      <c r="Z44" s="27"/>
      <c r="AA44" s="33">
        <v>44562</v>
      </c>
      <c r="AB44" s="27"/>
      <c r="AH44" s="30"/>
      <c r="AI44" s="30"/>
    </row>
    <row r="45" spans="1:35" ht="30" x14ac:dyDescent="0.25">
      <c r="A45" s="27">
        <v>44</v>
      </c>
      <c r="B45" s="23" t="str">
        <f t="shared" si="9"/>
        <v>Przedsiębiorstwo Wodociągów i Kanalizacji Sp. z o.o.</v>
      </c>
      <c r="C45" s="23" t="str">
        <f t="shared" si="10"/>
        <v>ul. Kochanowskiego 28, 82-400 Sztum</v>
      </c>
      <c r="D45" s="36" t="s">
        <v>132</v>
      </c>
      <c r="E45" s="36">
        <v>170148140</v>
      </c>
      <c r="F45" s="53" t="s">
        <v>130</v>
      </c>
      <c r="G45" s="53" t="s">
        <v>131</v>
      </c>
      <c r="H45" s="35" t="s">
        <v>387</v>
      </c>
      <c r="I45" s="37" t="s">
        <v>142</v>
      </c>
      <c r="J45" s="36">
        <v>10945100</v>
      </c>
      <c r="K45" s="37" t="s">
        <v>143</v>
      </c>
      <c r="L45" s="36">
        <v>2</v>
      </c>
      <c r="M45" s="36">
        <f t="shared" si="12"/>
        <v>380</v>
      </c>
      <c r="N45" s="36">
        <f t="shared" si="13"/>
        <v>570</v>
      </c>
      <c r="O45" s="36"/>
      <c r="P45" s="36">
        <v>950</v>
      </c>
      <c r="Q45" s="29">
        <f t="shared" si="14"/>
        <v>380</v>
      </c>
      <c r="R45" s="29">
        <f t="shared" si="11"/>
        <v>570</v>
      </c>
      <c r="S45" s="29">
        <f t="shared" si="11"/>
        <v>0</v>
      </c>
      <c r="T45" s="29">
        <f t="shared" si="11"/>
        <v>950</v>
      </c>
      <c r="U45" s="23">
        <f t="shared" si="15"/>
        <v>760</v>
      </c>
      <c r="V45" s="23">
        <f t="shared" si="4"/>
        <v>1140</v>
      </c>
      <c r="W45" s="23">
        <f t="shared" si="5"/>
        <v>0</v>
      </c>
      <c r="X45" s="23">
        <f t="shared" si="6"/>
        <v>1900</v>
      </c>
      <c r="Y45" s="36" t="s">
        <v>18</v>
      </c>
      <c r="Z45" s="27"/>
      <c r="AA45" s="33">
        <v>44562</v>
      </c>
      <c r="AB45" s="27"/>
      <c r="AH45" s="30"/>
      <c r="AI45" s="30"/>
    </row>
    <row r="46" spans="1:35" ht="30" x14ac:dyDescent="0.25">
      <c r="A46" s="27">
        <v>45</v>
      </c>
      <c r="B46" s="23" t="str">
        <f t="shared" si="9"/>
        <v>Przedsiębiorstwo Wodociągów i Kanalizacji Sp. z o.o.</v>
      </c>
      <c r="C46" s="23" t="str">
        <f t="shared" si="10"/>
        <v>ul. Kochanowskiego 28, 82-400 Sztum</v>
      </c>
      <c r="D46" s="36" t="s">
        <v>132</v>
      </c>
      <c r="E46" s="36">
        <v>170148140</v>
      </c>
      <c r="F46" s="53" t="s">
        <v>130</v>
      </c>
      <c r="G46" s="53" t="s">
        <v>131</v>
      </c>
      <c r="H46" s="35" t="s">
        <v>387</v>
      </c>
      <c r="I46" s="37" t="s">
        <v>140</v>
      </c>
      <c r="J46" s="36">
        <v>10945932</v>
      </c>
      <c r="K46" s="37" t="s">
        <v>144</v>
      </c>
      <c r="L46" s="36">
        <v>10</v>
      </c>
      <c r="M46" s="36">
        <f t="shared" si="12"/>
        <v>3580</v>
      </c>
      <c r="N46" s="36">
        <f t="shared" si="13"/>
        <v>5370</v>
      </c>
      <c r="O46" s="36"/>
      <c r="P46" s="36">
        <v>8950</v>
      </c>
      <c r="Q46" s="29">
        <f t="shared" si="14"/>
        <v>3580</v>
      </c>
      <c r="R46" s="29">
        <f t="shared" si="11"/>
        <v>5370</v>
      </c>
      <c r="S46" s="29">
        <f t="shared" si="11"/>
        <v>0</v>
      </c>
      <c r="T46" s="29">
        <f t="shared" si="11"/>
        <v>8950</v>
      </c>
      <c r="U46" s="23">
        <f t="shared" si="15"/>
        <v>7160</v>
      </c>
      <c r="V46" s="23">
        <f t="shared" si="4"/>
        <v>10740</v>
      </c>
      <c r="W46" s="23">
        <f t="shared" si="5"/>
        <v>0</v>
      </c>
      <c r="X46" s="23">
        <f t="shared" si="6"/>
        <v>17900</v>
      </c>
      <c r="Y46" s="36" t="s">
        <v>18</v>
      </c>
      <c r="Z46" s="27"/>
      <c r="AA46" s="33">
        <v>44562</v>
      </c>
      <c r="AB46" s="27"/>
      <c r="AH46" s="30"/>
      <c r="AI46" s="30"/>
    </row>
    <row r="47" spans="1:35" ht="30" x14ac:dyDescent="0.25">
      <c r="A47" s="27">
        <v>46</v>
      </c>
      <c r="B47" s="23" t="str">
        <f t="shared" si="9"/>
        <v>Przedsiębiorstwo Wodociągów i Kanalizacji Sp. z o.o.</v>
      </c>
      <c r="C47" s="23" t="str">
        <f t="shared" si="10"/>
        <v>ul. Kochanowskiego 28, 82-400 Sztum</v>
      </c>
      <c r="D47" s="36" t="s">
        <v>132</v>
      </c>
      <c r="E47" s="36">
        <v>170148140</v>
      </c>
      <c r="F47" s="53" t="s">
        <v>130</v>
      </c>
      <c r="G47" s="53" t="s">
        <v>131</v>
      </c>
      <c r="H47" s="35" t="s">
        <v>387</v>
      </c>
      <c r="I47" s="37" t="s">
        <v>140</v>
      </c>
      <c r="J47" s="36">
        <v>10944783</v>
      </c>
      <c r="K47" s="37" t="s">
        <v>145</v>
      </c>
      <c r="L47" s="36">
        <v>4</v>
      </c>
      <c r="M47" s="36">
        <f t="shared" si="12"/>
        <v>173</v>
      </c>
      <c r="N47" s="36">
        <f t="shared" si="13"/>
        <v>259</v>
      </c>
      <c r="O47" s="36"/>
      <c r="P47" s="36">
        <v>432</v>
      </c>
      <c r="Q47" s="29">
        <f t="shared" si="14"/>
        <v>173</v>
      </c>
      <c r="R47" s="29">
        <f t="shared" si="11"/>
        <v>259</v>
      </c>
      <c r="S47" s="29">
        <f t="shared" si="11"/>
        <v>0</v>
      </c>
      <c r="T47" s="29">
        <f t="shared" si="11"/>
        <v>432</v>
      </c>
      <c r="U47" s="23">
        <f t="shared" si="15"/>
        <v>346</v>
      </c>
      <c r="V47" s="23">
        <f t="shared" si="4"/>
        <v>518</v>
      </c>
      <c r="W47" s="23">
        <f t="shared" si="5"/>
        <v>0</v>
      </c>
      <c r="X47" s="23">
        <f t="shared" si="6"/>
        <v>864</v>
      </c>
      <c r="Y47" s="36" t="s">
        <v>18</v>
      </c>
      <c r="Z47" s="27"/>
      <c r="AA47" s="33">
        <v>44562</v>
      </c>
      <c r="AB47" s="27"/>
      <c r="AH47" s="30"/>
      <c r="AI47" s="30"/>
    </row>
    <row r="48" spans="1:35" ht="30" x14ac:dyDescent="0.25">
      <c r="A48" s="27">
        <v>47</v>
      </c>
      <c r="B48" s="23" t="str">
        <f t="shared" si="9"/>
        <v>Przedsiębiorstwo Wodociągów i Kanalizacji Sp. z o.o.</v>
      </c>
      <c r="C48" s="23" t="str">
        <f t="shared" si="10"/>
        <v>ul. Kochanowskiego 28, 82-400 Sztum</v>
      </c>
      <c r="D48" s="36" t="s">
        <v>132</v>
      </c>
      <c r="E48" s="36">
        <v>170148140</v>
      </c>
      <c r="F48" s="53" t="s">
        <v>130</v>
      </c>
      <c r="G48" s="53" t="s">
        <v>131</v>
      </c>
      <c r="H48" s="35" t="s">
        <v>387</v>
      </c>
      <c r="I48" s="37" t="s">
        <v>146</v>
      </c>
      <c r="J48" s="36">
        <v>10946592</v>
      </c>
      <c r="K48" s="37" t="s">
        <v>147</v>
      </c>
      <c r="L48" s="36">
        <v>15</v>
      </c>
      <c r="M48" s="36">
        <f t="shared" si="12"/>
        <v>416</v>
      </c>
      <c r="N48" s="36">
        <f t="shared" si="13"/>
        <v>625</v>
      </c>
      <c r="O48" s="36"/>
      <c r="P48" s="36">
        <v>1041</v>
      </c>
      <c r="Q48" s="29">
        <f t="shared" si="14"/>
        <v>416</v>
      </c>
      <c r="R48" s="29">
        <f t="shared" si="11"/>
        <v>625</v>
      </c>
      <c r="S48" s="29">
        <f t="shared" si="11"/>
        <v>0</v>
      </c>
      <c r="T48" s="29">
        <f t="shared" si="11"/>
        <v>1041</v>
      </c>
      <c r="U48" s="23">
        <f t="shared" si="15"/>
        <v>832</v>
      </c>
      <c r="V48" s="23">
        <f t="shared" si="4"/>
        <v>1250</v>
      </c>
      <c r="W48" s="23">
        <f t="shared" si="5"/>
        <v>0</v>
      </c>
      <c r="X48" s="23">
        <f t="shared" si="6"/>
        <v>2082</v>
      </c>
      <c r="Y48" s="36" t="s">
        <v>18</v>
      </c>
      <c r="Z48" s="27"/>
      <c r="AA48" s="33">
        <v>44562</v>
      </c>
      <c r="AB48" s="27"/>
      <c r="AH48" s="30"/>
      <c r="AI48" s="30"/>
    </row>
    <row r="49" spans="1:35" ht="30" x14ac:dyDescent="0.25">
      <c r="A49" s="27">
        <v>48</v>
      </c>
      <c r="B49" s="23" t="str">
        <f t="shared" si="9"/>
        <v>Przedsiębiorstwo Wodociągów i Kanalizacji Sp. z o.o.</v>
      </c>
      <c r="C49" s="23" t="str">
        <f t="shared" si="10"/>
        <v>ul. Kochanowskiego 28, 82-400 Sztum</v>
      </c>
      <c r="D49" s="36" t="s">
        <v>132</v>
      </c>
      <c r="E49" s="36">
        <v>170148140</v>
      </c>
      <c r="F49" s="53" t="s">
        <v>130</v>
      </c>
      <c r="G49" s="53" t="s">
        <v>131</v>
      </c>
      <c r="H49" s="35" t="s">
        <v>387</v>
      </c>
      <c r="I49" s="37" t="s">
        <v>146</v>
      </c>
      <c r="J49" s="36">
        <v>10962040</v>
      </c>
      <c r="K49" s="37" t="s">
        <v>148</v>
      </c>
      <c r="L49" s="36">
        <v>3</v>
      </c>
      <c r="M49" s="36">
        <f t="shared" si="12"/>
        <v>234</v>
      </c>
      <c r="N49" s="36">
        <f t="shared" si="13"/>
        <v>350</v>
      </c>
      <c r="O49" s="36"/>
      <c r="P49" s="36">
        <v>584</v>
      </c>
      <c r="Q49" s="29">
        <f t="shared" si="14"/>
        <v>234</v>
      </c>
      <c r="R49" s="29">
        <f t="shared" si="11"/>
        <v>350</v>
      </c>
      <c r="S49" s="29">
        <f t="shared" si="11"/>
        <v>0</v>
      </c>
      <c r="T49" s="29">
        <f t="shared" si="11"/>
        <v>584</v>
      </c>
      <c r="U49" s="23">
        <f t="shared" si="15"/>
        <v>468</v>
      </c>
      <c r="V49" s="23">
        <f t="shared" si="4"/>
        <v>700</v>
      </c>
      <c r="W49" s="23">
        <f t="shared" si="5"/>
        <v>0</v>
      </c>
      <c r="X49" s="23">
        <f t="shared" si="6"/>
        <v>1168</v>
      </c>
      <c r="Y49" s="36" t="s">
        <v>18</v>
      </c>
      <c r="Z49" s="27"/>
      <c r="AA49" s="33">
        <v>44562</v>
      </c>
      <c r="AB49" s="27"/>
      <c r="AH49" s="30"/>
      <c r="AI49" s="30"/>
    </row>
    <row r="50" spans="1:35" ht="30" x14ac:dyDescent="0.25">
      <c r="A50" s="27">
        <v>49</v>
      </c>
      <c r="B50" s="23" t="str">
        <f t="shared" si="9"/>
        <v>Przedsiębiorstwo Wodociągów i Kanalizacji Sp. z o.o.</v>
      </c>
      <c r="C50" s="23" t="str">
        <f t="shared" si="10"/>
        <v>ul. Kochanowskiego 28, 82-400 Sztum</v>
      </c>
      <c r="D50" s="36" t="s">
        <v>132</v>
      </c>
      <c r="E50" s="36">
        <v>170148140</v>
      </c>
      <c r="F50" s="53" t="s">
        <v>130</v>
      </c>
      <c r="G50" s="53" t="s">
        <v>131</v>
      </c>
      <c r="H50" s="35" t="s">
        <v>387</v>
      </c>
      <c r="I50" s="37" t="s">
        <v>140</v>
      </c>
      <c r="J50" s="36">
        <v>10947711</v>
      </c>
      <c r="K50" s="37" t="s">
        <v>149</v>
      </c>
      <c r="L50" s="36">
        <v>3</v>
      </c>
      <c r="M50" s="36">
        <f t="shared" si="12"/>
        <v>164</v>
      </c>
      <c r="N50" s="36">
        <f t="shared" si="13"/>
        <v>246</v>
      </c>
      <c r="O50" s="36"/>
      <c r="P50" s="36">
        <v>410</v>
      </c>
      <c r="Q50" s="29">
        <f t="shared" si="14"/>
        <v>164</v>
      </c>
      <c r="R50" s="29">
        <f t="shared" si="11"/>
        <v>246</v>
      </c>
      <c r="S50" s="29">
        <f t="shared" si="11"/>
        <v>0</v>
      </c>
      <c r="T50" s="29">
        <f t="shared" si="11"/>
        <v>410</v>
      </c>
      <c r="U50" s="23">
        <f t="shared" si="15"/>
        <v>328</v>
      </c>
      <c r="V50" s="23">
        <f t="shared" si="4"/>
        <v>492</v>
      </c>
      <c r="W50" s="23">
        <f t="shared" si="5"/>
        <v>0</v>
      </c>
      <c r="X50" s="23">
        <f t="shared" si="6"/>
        <v>820</v>
      </c>
      <c r="Y50" s="36" t="s">
        <v>18</v>
      </c>
      <c r="Z50" s="27"/>
      <c r="AA50" s="33">
        <v>44562</v>
      </c>
      <c r="AB50" s="27"/>
      <c r="AH50" s="30"/>
      <c r="AI50" s="30"/>
    </row>
    <row r="51" spans="1:35" ht="30" x14ac:dyDescent="0.25">
      <c r="A51" s="27">
        <v>50</v>
      </c>
      <c r="B51" s="23" t="str">
        <f t="shared" si="9"/>
        <v>Przedsiębiorstwo Wodociągów i Kanalizacji Sp. z o.o.</v>
      </c>
      <c r="C51" s="23" t="str">
        <f t="shared" si="10"/>
        <v>ul. Kochanowskiego 28, 82-400 Sztum</v>
      </c>
      <c r="D51" s="36" t="s">
        <v>132</v>
      </c>
      <c r="E51" s="36">
        <v>170148140</v>
      </c>
      <c r="F51" s="53" t="s">
        <v>130</v>
      </c>
      <c r="G51" s="53" t="s">
        <v>131</v>
      </c>
      <c r="H51" s="35" t="s">
        <v>387</v>
      </c>
      <c r="I51" s="37" t="s">
        <v>150</v>
      </c>
      <c r="J51" s="36">
        <v>11099018</v>
      </c>
      <c r="K51" s="37" t="s">
        <v>151</v>
      </c>
      <c r="L51" s="36">
        <v>10</v>
      </c>
      <c r="M51" s="36">
        <f t="shared" si="12"/>
        <v>2354</v>
      </c>
      <c r="N51" s="36">
        <f t="shared" si="13"/>
        <v>3531</v>
      </c>
      <c r="O51" s="36"/>
      <c r="P51" s="36">
        <v>5885</v>
      </c>
      <c r="Q51" s="29">
        <f t="shared" si="14"/>
        <v>2354</v>
      </c>
      <c r="R51" s="29">
        <f t="shared" si="11"/>
        <v>3531</v>
      </c>
      <c r="S51" s="29">
        <f t="shared" si="11"/>
        <v>0</v>
      </c>
      <c r="T51" s="29">
        <f t="shared" si="11"/>
        <v>5885</v>
      </c>
      <c r="U51" s="23">
        <f t="shared" si="15"/>
        <v>4708</v>
      </c>
      <c r="V51" s="23">
        <f t="shared" si="4"/>
        <v>7062</v>
      </c>
      <c r="W51" s="23">
        <f t="shared" si="5"/>
        <v>0</v>
      </c>
      <c r="X51" s="23">
        <f t="shared" si="6"/>
        <v>11770</v>
      </c>
      <c r="Y51" s="36" t="s">
        <v>18</v>
      </c>
      <c r="Z51" s="27"/>
      <c r="AA51" s="33">
        <v>44562</v>
      </c>
      <c r="AB51" s="27"/>
      <c r="AH51" s="30"/>
      <c r="AI51" s="30"/>
    </row>
    <row r="52" spans="1:35" ht="30" x14ac:dyDescent="0.25">
      <c r="A52" s="27">
        <v>51</v>
      </c>
      <c r="B52" s="23" t="str">
        <f t="shared" si="9"/>
        <v>Przedsiębiorstwo Wodociągów i Kanalizacji Sp. z o.o.</v>
      </c>
      <c r="C52" s="23" t="str">
        <f t="shared" si="10"/>
        <v>ul. Kochanowskiego 28, 82-400 Sztum</v>
      </c>
      <c r="D52" s="36" t="s">
        <v>132</v>
      </c>
      <c r="E52" s="36">
        <v>170148140</v>
      </c>
      <c r="F52" s="53" t="s">
        <v>130</v>
      </c>
      <c r="G52" s="53" t="s">
        <v>131</v>
      </c>
      <c r="H52" s="35" t="s">
        <v>387</v>
      </c>
      <c r="I52" s="37" t="s">
        <v>152</v>
      </c>
      <c r="J52" s="36">
        <v>10779749</v>
      </c>
      <c r="K52" s="37" t="s">
        <v>153</v>
      </c>
      <c r="L52" s="36">
        <v>10</v>
      </c>
      <c r="M52" s="36">
        <f t="shared" si="12"/>
        <v>8727</v>
      </c>
      <c r="N52" s="36">
        <f t="shared" si="13"/>
        <v>13090</v>
      </c>
      <c r="O52" s="36"/>
      <c r="P52" s="36">
        <v>21817</v>
      </c>
      <c r="Q52" s="29">
        <f t="shared" si="14"/>
        <v>8727</v>
      </c>
      <c r="R52" s="29">
        <f t="shared" si="11"/>
        <v>13090</v>
      </c>
      <c r="S52" s="29">
        <f t="shared" si="11"/>
        <v>0</v>
      </c>
      <c r="T52" s="29">
        <f t="shared" si="11"/>
        <v>21817</v>
      </c>
      <c r="U52" s="23">
        <f t="shared" si="15"/>
        <v>17454</v>
      </c>
      <c r="V52" s="23">
        <f t="shared" si="4"/>
        <v>26180</v>
      </c>
      <c r="W52" s="23">
        <f t="shared" si="5"/>
        <v>0</v>
      </c>
      <c r="X52" s="23">
        <f t="shared" si="6"/>
        <v>43634</v>
      </c>
      <c r="Y52" s="36" t="s">
        <v>18</v>
      </c>
      <c r="Z52" s="27"/>
      <c r="AA52" s="33">
        <v>44562</v>
      </c>
      <c r="AB52" s="27"/>
      <c r="AH52" s="30"/>
      <c r="AI52" s="30"/>
    </row>
    <row r="53" spans="1:35" ht="30" x14ac:dyDescent="0.25">
      <c r="A53" s="27">
        <v>52</v>
      </c>
      <c r="B53" s="23" t="str">
        <f t="shared" si="9"/>
        <v>Przedsiębiorstwo Wodociągów i Kanalizacji Sp. z o.o.</v>
      </c>
      <c r="C53" s="23" t="str">
        <f t="shared" si="10"/>
        <v>ul. Kochanowskiego 28, 82-400 Sztum</v>
      </c>
      <c r="D53" s="36" t="s">
        <v>132</v>
      </c>
      <c r="E53" s="36">
        <v>170148140</v>
      </c>
      <c r="F53" s="53" t="s">
        <v>130</v>
      </c>
      <c r="G53" s="53" t="s">
        <v>131</v>
      </c>
      <c r="H53" s="35" t="s">
        <v>387</v>
      </c>
      <c r="I53" s="37" t="s">
        <v>154</v>
      </c>
      <c r="J53" s="36">
        <v>10964199</v>
      </c>
      <c r="K53" s="37" t="s">
        <v>155</v>
      </c>
      <c r="L53" s="36">
        <v>6</v>
      </c>
      <c r="M53" s="36">
        <f t="shared" si="12"/>
        <v>3740</v>
      </c>
      <c r="N53" s="36">
        <f t="shared" si="13"/>
        <v>5611</v>
      </c>
      <c r="O53" s="36"/>
      <c r="P53" s="36">
        <v>9351</v>
      </c>
      <c r="Q53" s="29">
        <f t="shared" si="14"/>
        <v>3740</v>
      </c>
      <c r="R53" s="29">
        <f t="shared" si="11"/>
        <v>5611</v>
      </c>
      <c r="S53" s="29">
        <f t="shared" si="11"/>
        <v>0</v>
      </c>
      <c r="T53" s="29">
        <f t="shared" si="11"/>
        <v>9351</v>
      </c>
      <c r="U53" s="23">
        <f t="shared" si="15"/>
        <v>7480</v>
      </c>
      <c r="V53" s="23">
        <f t="shared" si="4"/>
        <v>11222</v>
      </c>
      <c r="W53" s="23">
        <f t="shared" si="5"/>
        <v>0</v>
      </c>
      <c r="X53" s="23">
        <f t="shared" si="6"/>
        <v>18702</v>
      </c>
      <c r="Y53" s="36" t="s">
        <v>18</v>
      </c>
      <c r="Z53" s="27"/>
      <c r="AA53" s="33">
        <v>44562</v>
      </c>
      <c r="AB53" s="27"/>
      <c r="AH53" s="30"/>
      <c r="AI53" s="30"/>
    </row>
    <row r="54" spans="1:35" ht="30" x14ac:dyDescent="0.25">
      <c r="A54" s="27">
        <v>53</v>
      </c>
      <c r="B54" s="23" t="str">
        <f t="shared" si="9"/>
        <v>Przedsiębiorstwo Wodociągów i Kanalizacji Sp. z o.o.</v>
      </c>
      <c r="C54" s="23" t="str">
        <f t="shared" si="10"/>
        <v>ul. Kochanowskiego 28, 82-400 Sztum</v>
      </c>
      <c r="D54" s="36" t="s">
        <v>132</v>
      </c>
      <c r="E54" s="36">
        <v>170148140</v>
      </c>
      <c r="F54" s="53" t="s">
        <v>130</v>
      </c>
      <c r="G54" s="53" t="s">
        <v>131</v>
      </c>
      <c r="H54" s="35" t="s">
        <v>387</v>
      </c>
      <c r="I54" s="37" t="s">
        <v>156</v>
      </c>
      <c r="J54" s="36">
        <v>10783235</v>
      </c>
      <c r="K54" s="37" t="s">
        <v>157</v>
      </c>
      <c r="L54" s="36">
        <v>4</v>
      </c>
      <c r="M54" s="36">
        <f t="shared" si="12"/>
        <v>557</v>
      </c>
      <c r="N54" s="36">
        <f t="shared" si="13"/>
        <v>835</v>
      </c>
      <c r="O54" s="36"/>
      <c r="P54" s="36">
        <v>1392</v>
      </c>
      <c r="Q54" s="29">
        <f t="shared" si="14"/>
        <v>557</v>
      </c>
      <c r="R54" s="29">
        <f t="shared" si="11"/>
        <v>835</v>
      </c>
      <c r="S54" s="29">
        <f t="shared" si="11"/>
        <v>0</v>
      </c>
      <c r="T54" s="29">
        <f t="shared" si="11"/>
        <v>1392</v>
      </c>
      <c r="U54" s="23">
        <f t="shared" si="15"/>
        <v>1114</v>
      </c>
      <c r="V54" s="23">
        <f t="shared" si="4"/>
        <v>1670</v>
      </c>
      <c r="W54" s="23">
        <f t="shared" si="5"/>
        <v>0</v>
      </c>
      <c r="X54" s="23">
        <f t="shared" si="6"/>
        <v>2784</v>
      </c>
      <c r="Y54" s="36" t="s">
        <v>18</v>
      </c>
      <c r="Z54" s="27"/>
      <c r="AA54" s="33">
        <v>44562</v>
      </c>
      <c r="AB54" s="27"/>
      <c r="AH54" s="30"/>
      <c r="AI54" s="30"/>
    </row>
    <row r="55" spans="1:35" ht="30" x14ac:dyDescent="0.25">
      <c r="A55" s="27">
        <v>54</v>
      </c>
      <c r="B55" s="23" t="str">
        <f t="shared" si="9"/>
        <v>Przedsiębiorstwo Wodociągów i Kanalizacji Sp. z o.o.</v>
      </c>
      <c r="C55" s="23" t="str">
        <f t="shared" si="10"/>
        <v>ul. Kochanowskiego 28, 82-400 Sztum</v>
      </c>
      <c r="D55" s="36" t="s">
        <v>132</v>
      </c>
      <c r="E55" s="36">
        <v>170148140</v>
      </c>
      <c r="F55" s="53" t="s">
        <v>130</v>
      </c>
      <c r="G55" s="53" t="s">
        <v>131</v>
      </c>
      <c r="H55" s="35" t="s">
        <v>387</v>
      </c>
      <c r="I55" s="37" t="s">
        <v>142</v>
      </c>
      <c r="J55" s="36">
        <v>10934617</v>
      </c>
      <c r="K55" s="37" t="s">
        <v>158</v>
      </c>
      <c r="L55" s="36">
        <v>12</v>
      </c>
      <c r="M55" s="36">
        <f t="shared" si="12"/>
        <v>999</v>
      </c>
      <c r="N55" s="36">
        <f t="shared" si="13"/>
        <v>1499</v>
      </c>
      <c r="O55" s="36"/>
      <c r="P55" s="36">
        <v>2498</v>
      </c>
      <c r="Q55" s="29">
        <f t="shared" si="14"/>
        <v>999</v>
      </c>
      <c r="R55" s="29">
        <f t="shared" si="14"/>
        <v>1499</v>
      </c>
      <c r="S55" s="29">
        <f t="shared" si="14"/>
        <v>0</v>
      </c>
      <c r="T55" s="29">
        <f t="shared" si="14"/>
        <v>2498</v>
      </c>
      <c r="U55" s="23">
        <f t="shared" si="15"/>
        <v>1998</v>
      </c>
      <c r="V55" s="23">
        <f t="shared" si="4"/>
        <v>2998</v>
      </c>
      <c r="W55" s="23">
        <f t="shared" si="5"/>
        <v>0</v>
      </c>
      <c r="X55" s="23">
        <f t="shared" si="6"/>
        <v>4996</v>
      </c>
      <c r="Y55" s="36" t="s">
        <v>18</v>
      </c>
      <c r="Z55" s="27"/>
      <c r="AA55" s="33">
        <v>44562</v>
      </c>
      <c r="AB55" s="27"/>
      <c r="AH55" s="30"/>
      <c r="AI55" s="30"/>
    </row>
    <row r="56" spans="1:35" ht="30" x14ac:dyDescent="0.25">
      <c r="A56" s="27">
        <v>55</v>
      </c>
      <c r="B56" s="23" t="str">
        <f t="shared" si="9"/>
        <v>Przedsiębiorstwo Wodociągów i Kanalizacji Sp. z o.o.</v>
      </c>
      <c r="C56" s="23" t="str">
        <f t="shared" si="10"/>
        <v>ul. Kochanowskiego 28, 82-400 Sztum</v>
      </c>
      <c r="D56" s="36" t="s">
        <v>132</v>
      </c>
      <c r="E56" s="36">
        <v>170148140</v>
      </c>
      <c r="F56" s="53" t="s">
        <v>130</v>
      </c>
      <c r="G56" s="53" t="s">
        <v>131</v>
      </c>
      <c r="H56" s="35" t="s">
        <v>387</v>
      </c>
      <c r="I56" s="37" t="s">
        <v>159</v>
      </c>
      <c r="J56" s="36">
        <v>10951965</v>
      </c>
      <c r="K56" s="37" t="s">
        <v>160</v>
      </c>
      <c r="L56" s="36">
        <v>5</v>
      </c>
      <c r="M56" s="36">
        <f t="shared" si="12"/>
        <v>283</v>
      </c>
      <c r="N56" s="36">
        <f t="shared" si="13"/>
        <v>424</v>
      </c>
      <c r="O56" s="36"/>
      <c r="P56" s="36">
        <v>707</v>
      </c>
      <c r="Q56" s="29">
        <f t="shared" si="14"/>
        <v>283</v>
      </c>
      <c r="R56" s="29">
        <f t="shared" si="14"/>
        <v>424</v>
      </c>
      <c r="S56" s="29">
        <f t="shared" si="14"/>
        <v>0</v>
      </c>
      <c r="T56" s="29">
        <f t="shared" si="14"/>
        <v>707</v>
      </c>
      <c r="U56" s="23">
        <f t="shared" si="15"/>
        <v>566</v>
      </c>
      <c r="V56" s="23">
        <f t="shared" si="4"/>
        <v>848</v>
      </c>
      <c r="W56" s="23">
        <f t="shared" si="5"/>
        <v>0</v>
      </c>
      <c r="X56" s="23">
        <f t="shared" si="6"/>
        <v>1414</v>
      </c>
      <c r="Y56" s="36" t="s">
        <v>18</v>
      </c>
      <c r="Z56" s="27"/>
      <c r="AA56" s="33">
        <v>44562</v>
      </c>
      <c r="AB56" s="27"/>
      <c r="AH56" s="30"/>
      <c r="AI56" s="30"/>
    </row>
    <row r="57" spans="1:35" ht="30" x14ac:dyDescent="0.25">
      <c r="A57" s="27">
        <v>56</v>
      </c>
      <c r="B57" s="23" t="str">
        <f t="shared" si="9"/>
        <v>Przedsiębiorstwo Wodociągów i Kanalizacji Sp. z o.o.</v>
      </c>
      <c r="C57" s="23" t="str">
        <f t="shared" si="10"/>
        <v>ul. Kochanowskiego 28, 82-400 Sztum</v>
      </c>
      <c r="D57" s="36" t="s">
        <v>132</v>
      </c>
      <c r="E57" s="36">
        <v>170148140</v>
      </c>
      <c r="F57" s="53" t="s">
        <v>130</v>
      </c>
      <c r="G57" s="53" t="s">
        <v>131</v>
      </c>
      <c r="H57" s="35" t="s">
        <v>387</v>
      </c>
      <c r="I57" s="37" t="s">
        <v>161</v>
      </c>
      <c r="J57" s="36">
        <v>10777294</v>
      </c>
      <c r="K57" s="37" t="s">
        <v>162</v>
      </c>
      <c r="L57" s="36">
        <v>5</v>
      </c>
      <c r="M57" s="36">
        <f t="shared" si="12"/>
        <v>142</v>
      </c>
      <c r="N57" s="36">
        <f t="shared" si="13"/>
        <v>214</v>
      </c>
      <c r="O57" s="36"/>
      <c r="P57" s="36">
        <v>356</v>
      </c>
      <c r="Q57" s="29">
        <f t="shared" si="14"/>
        <v>142</v>
      </c>
      <c r="R57" s="29">
        <f t="shared" si="14"/>
        <v>214</v>
      </c>
      <c r="S57" s="29">
        <f t="shared" si="14"/>
        <v>0</v>
      </c>
      <c r="T57" s="29">
        <f t="shared" si="14"/>
        <v>356</v>
      </c>
      <c r="U57" s="23">
        <f t="shared" si="15"/>
        <v>284</v>
      </c>
      <c r="V57" s="23">
        <f t="shared" si="4"/>
        <v>428</v>
      </c>
      <c r="W57" s="23">
        <f t="shared" si="5"/>
        <v>0</v>
      </c>
      <c r="X57" s="23">
        <f t="shared" si="6"/>
        <v>712</v>
      </c>
      <c r="Y57" s="36" t="s">
        <v>18</v>
      </c>
      <c r="Z57" s="27"/>
      <c r="AA57" s="33">
        <v>44562</v>
      </c>
      <c r="AB57" s="27"/>
      <c r="AH57" s="30"/>
      <c r="AI57" s="30"/>
    </row>
    <row r="58" spans="1:35" ht="30" x14ac:dyDescent="0.25">
      <c r="A58" s="27">
        <v>57</v>
      </c>
      <c r="B58" s="23" t="str">
        <f t="shared" si="9"/>
        <v>Przedsiębiorstwo Wodociągów i Kanalizacji Sp. z o.o.</v>
      </c>
      <c r="C58" s="23" t="str">
        <f t="shared" si="10"/>
        <v>ul. Kochanowskiego 28, 82-400 Sztum</v>
      </c>
      <c r="D58" s="36" t="s">
        <v>132</v>
      </c>
      <c r="E58" s="36">
        <v>170148140</v>
      </c>
      <c r="F58" s="53" t="s">
        <v>130</v>
      </c>
      <c r="G58" s="53" t="s">
        <v>131</v>
      </c>
      <c r="H58" s="35" t="s">
        <v>387</v>
      </c>
      <c r="I58" s="37" t="s">
        <v>163</v>
      </c>
      <c r="J58" s="36">
        <v>10780021</v>
      </c>
      <c r="K58" s="37" t="s">
        <v>164</v>
      </c>
      <c r="L58" s="36">
        <v>5</v>
      </c>
      <c r="M58" s="36">
        <f t="shared" si="12"/>
        <v>466</v>
      </c>
      <c r="N58" s="36">
        <f t="shared" si="13"/>
        <v>699</v>
      </c>
      <c r="O58" s="36"/>
      <c r="P58" s="36">
        <v>1165</v>
      </c>
      <c r="Q58" s="29">
        <f t="shared" si="14"/>
        <v>466</v>
      </c>
      <c r="R58" s="29">
        <f t="shared" si="14"/>
        <v>699</v>
      </c>
      <c r="S58" s="29">
        <f t="shared" si="14"/>
        <v>0</v>
      </c>
      <c r="T58" s="29">
        <f t="shared" si="14"/>
        <v>1165</v>
      </c>
      <c r="U58" s="23">
        <f t="shared" si="15"/>
        <v>932</v>
      </c>
      <c r="V58" s="23">
        <f t="shared" si="4"/>
        <v>1398</v>
      </c>
      <c r="W58" s="23">
        <f t="shared" si="5"/>
        <v>0</v>
      </c>
      <c r="X58" s="23">
        <f t="shared" si="6"/>
        <v>2330</v>
      </c>
      <c r="Y58" s="36" t="s">
        <v>18</v>
      </c>
      <c r="Z58" s="27"/>
      <c r="AA58" s="33">
        <v>44562</v>
      </c>
      <c r="AB58" s="27"/>
      <c r="AH58" s="30"/>
      <c r="AI58" s="30"/>
    </row>
    <row r="59" spans="1:35" ht="30" x14ac:dyDescent="0.25">
      <c r="A59" s="27">
        <v>58</v>
      </c>
      <c r="B59" s="23" t="str">
        <f t="shared" si="9"/>
        <v>Przedsiębiorstwo Wodociągów i Kanalizacji Sp. z o.o.</v>
      </c>
      <c r="C59" s="23" t="str">
        <f t="shared" si="10"/>
        <v>ul. Kochanowskiego 28, 82-400 Sztum</v>
      </c>
      <c r="D59" s="36" t="s">
        <v>132</v>
      </c>
      <c r="E59" s="36">
        <v>170148140</v>
      </c>
      <c r="F59" s="53" t="s">
        <v>130</v>
      </c>
      <c r="G59" s="53" t="s">
        <v>131</v>
      </c>
      <c r="H59" s="35" t="s">
        <v>387</v>
      </c>
      <c r="I59" s="37" t="s">
        <v>159</v>
      </c>
      <c r="J59" s="36">
        <v>10950119</v>
      </c>
      <c r="K59" s="37" t="s">
        <v>165</v>
      </c>
      <c r="L59" s="36">
        <v>5</v>
      </c>
      <c r="M59" s="36">
        <f t="shared" si="12"/>
        <v>3992</v>
      </c>
      <c r="N59" s="36">
        <f t="shared" si="13"/>
        <v>5989</v>
      </c>
      <c r="O59" s="36"/>
      <c r="P59" s="36">
        <v>9981</v>
      </c>
      <c r="Q59" s="29">
        <f t="shared" si="14"/>
        <v>3992</v>
      </c>
      <c r="R59" s="29">
        <f t="shared" si="14"/>
        <v>5989</v>
      </c>
      <c r="S59" s="29">
        <f t="shared" si="14"/>
        <v>0</v>
      </c>
      <c r="T59" s="29">
        <f t="shared" si="14"/>
        <v>9981</v>
      </c>
      <c r="U59" s="23">
        <f t="shared" si="15"/>
        <v>7984</v>
      </c>
      <c r="V59" s="23">
        <f t="shared" si="4"/>
        <v>11978</v>
      </c>
      <c r="W59" s="23">
        <f t="shared" si="5"/>
        <v>0</v>
      </c>
      <c r="X59" s="23">
        <f t="shared" si="6"/>
        <v>19962</v>
      </c>
      <c r="Y59" s="36" t="s">
        <v>18</v>
      </c>
      <c r="Z59" s="27"/>
      <c r="AA59" s="33">
        <v>44562</v>
      </c>
      <c r="AB59" s="27"/>
      <c r="AH59" s="30"/>
      <c r="AI59" s="30"/>
    </row>
    <row r="60" spans="1:35" ht="30" x14ac:dyDescent="0.25">
      <c r="A60" s="27">
        <v>59</v>
      </c>
      <c r="B60" s="23" t="str">
        <f t="shared" si="9"/>
        <v>Przedsiębiorstwo Wodociągów i Kanalizacji Sp. z o.o.</v>
      </c>
      <c r="C60" s="23" t="str">
        <f t="shared" si="10"/>
        <v>ul. Kochanowskiego 28, 82-400 Sztum</v>
      </c>
      <c r="D60" s="36" t="s">
        <v>132</v>
      </c>
      <c r="E60" s="36">
        <v>170148140</v>
      </c>
      <c r="F60" s="53" t="s">
        <v>130</v>
      </c>
      <c r="G60" s="53" t="s">
        <v>131</v>
      </c>
      <c r="H60" s="35" t="s">
        <v>387</v>
      </c>
      <c r="I60" s="37" t="s">
        <v>166</v>
      </c>
      <c r="J60" s="36">
        <v>10781580</v>
      </c>
      <c r="K60" s="37" t="s">
        <v>167</v>
      </c>
      <c r="L60" s="36">
        <v>25</v>
      </c>
      <c r="M60" s="36">
        <f t="shared" si="12"/>
        <v>7284</v>
      </c>
      <c r="N60" s="36">
        <f t="shared" si="13"/>
        <v>10925</v>
      </c>
      <c r="O60" s="36"/>
      <c r="P60" s="36">
        <v>18209</v>
      </c>
      <c r="Q60" s="29">
        <f t="shared" si="14"/>
        <v>7284</v>
      </c>
      <c r="R60" s="29">
        <f t="shared" si="14"/>
        <v>10925</v>
      </c>
      <c r="S60" s="29">
        <f t="shared" si="14"/>
        <v>0</v>
      </c>
      <c r="T60" s="29">
        <f t="shared" si="14"/>
        <v>18209</v>
      </c>
      <c r="U60" s="23">
        <f t="shared" si="15"/>
        <v>14568</v>
      </c>
      <c r="V60" s="23">
        <f t="shared" si="4"/>
        <v>21850</v>
      </c>
      <c r="W60" s="23">
        <f t="shared" si="5"/>
        <v>0</v>
      </c>
      <c r="X60" s="23">
        <f t="shared" si="6"/>
        <v>36418</v>
      </c>
      <c r="Y60" s="36" t="s">
        <v>18</v>
      </c>
      <c r="Z60" s="27"/>
      <c r="AA60" s="33">
        <v>44562</v>
      </c>
      <c r="AB60" s="27"/>
      <c r="AH60" s="30"/>
      <c r="AI60" s="30"/>
    </row>
    <row r="61" spans="1:35" ht="30" x14ac:dyDescent="0.25">
      <c r="A61" s="27">
        <v>60</v>
      </c>
      <c r="B61" s="23" t="str">
        <f t="shared" si="9"/>
        <v>Przedsiębiorstwo Wodociągów i Kanalizacji Sp. z o.o.</v>
      </c>
      <c r="C61" s="23" t="str">
        <f t="shared" si="10"/>
        <v>ul. Kochanowskiego 28, 82-400 Sztum</v>
      </c>
      <c r="D61" s="36" t="s">
        <v>132</v>
      </c>
      <c r="E61" s="36">
        <v>170148140</v>
      </c>
      <c r="F61" s="53" t="s">
        <v>130</v>
      </c>
      <c r="G61" s="53" t="s">
        <v>131</v>
      </c>
      <c r="H61" s="35" t="s">
        <v>387</v>
      </c>
      <c r="I61" s="37" t="s">
        <v>168</v>
      </c>
      <c r="J61" s="36">
        <v>11100327</v>
      </c>
      <c r="K61" s="37" t="s">
        <v>169</v>
      </c>
      <c r="L61" s="36">
        <v>10</v>
      </c>
      <c r="M61" s="36">
        <f t="shared" si="12"/>
        <v>3660</v>
      </c>
      <c r="N61" s="36">
        <f t="shared" si="13"/>
        <v>5490</v>
      </c>
      <c r="O61" s="36"/>
      <c r="P61" s="36">
        <v>9150</v>
      </c>
      <c r="Q61" s="29">
        <f t="shared" si="14"/>
        <v>3660</v>
      </c>
      <c r="R61" s="29">
        <f t="shared" si="14"/>
        <v>5490</v>
      </c>
      <c r="S61" s="29">
        <f t="shared" si="14"/>
        <v>0</v>
      </c>
      <c r="T61" s="29">
        <f t="shared" si="14"/>
        <v>9150</v>
      </c>
      <c r="U61" s="23">
        <f t="shared" si="15"/>
        <v>7320</v>
      </c>
      <c r="V61" s="23">
        <f t="shared" si="4"/>
        <v>10980</v>
      </c>
      <c r="W61" s="23">
        <f t="shared" si="5"/>
        <v>0</v>
      </c>
      <c r="X61" s="23">
        <f t="shared" si="6"/>
        <v>18300</v>
      </c>
      <c r="Y61" s="36" t="s">
        <v>18</v>
      </c>
      <c r="Z61" s="27"/>
      <c r="AA61" s="33">
        <v>44562</v>
      </c>
      <c r="AB61" s="27"/>
      <c r="AH61" s="30"/>
      <c r="AI61" s="30"/>
    </row>
    <row r="62" spans="1:35" ht="30" x14ac:dyDescent="0.25">
      <c r="A62" s="27">
        <v>61</v>
      </c>
      <c r="B62" s="23" t="str">
        <f t="shared" si="9"/>
        <v>Przedsiębiorstwo Wodociągów i Kanalizacji Sp. z o.o.</v>
      </c>
      <c r="C62" s="23" t="str">
        <f t="shared" si="10"/>
        <v>ul. Kochanowskiego 28, 82-400 Sztum</v>
      </c>
      <c r="D62" s="36" t="s">
        <v>132</v>
      </c>
      <c r="E62" s="36">
        <v>170148140</v>
      </c>
      <c r="F62" s="53" t="s">
        <v>130</v>
      </c>
      <c r="G62" s="53" t="s">
        <v>131</v>
      </c>
      <c r="H62" s="35" t="s">
        <v>387</v>
      </c>
      <c r="I62" s="37" t="s">
        <v>170</v>
      </c>
      <c r="J62" s="36">
        <v>10945274</v>
      </c>
      <c r="K62" s="37" t="s">
        <v>171</v>
      </c>
      <c r="L62" s="36">
        <v>15</v>
      </c>
      <c r="M62" s="36">
        <f t="shared" si="12"/>
        <v>4394</v>
      </c>
      <c r="N62" s="36">
        <f t="shared" si="13"/>
        <v>6590</v>
      </c>
      <c r="O62" s="36"/>
      <c r="P62" s="36">
        <v>10984</v>
      </c>
      <c r="Q62" s="29">
        <f t="shared" si="14"/>
        <v>4394</v>
      </c>
      <c r="R62" s="29">
        <f t="shared" si="14"/>
        <v>6590</v>
      </c>
      <c r="S62" s="29">
        <f t="shared" si="14"/>
        <v>0</v>
      </c>
      <c r="T62" s="29">
        <f t="shared" si="14"/>
        <v>10984</v>
      </c>
      <c r="U62" s="23">
        <f t="shared" si="15"/>
        <v>8788</v>
      </c>
      <c r="V62" s="23">
        <f t="shared" si="4"/>
        <v>13180</v>
      </c>
      <c r="W62" s="23">
        <f t="shared" si="5"/>
        <v>0</v>
      </c>
      <c r="X62" s="23">
        <f t="shared" si="6"/>
        <v>21968</v>
      </c>
      <c r="Y62" s="36" t="s">
        <v>18</v>
      </c>
      <c r="Z62" s="27"/>
      <c r="AA62" s="33">
        <v>44562</v>
      </c>
      <c r="AB62" s="27"/>
      <c r="AH62" s="30"/>
      <c r="AI62" s="30"/>
    </row>
    <row r="63" spans="1:35" ht="30" x14ac:dyDescent="0.25">
      <c r="A63" s="27">
        <v>62</v>
      </c>
      <c r="B63" s="23" t="str">
        <f t="shared" si="9"/>
        <v>Przedsiębiorstwo Wodociągów i Kanalizacji Sp. z o.o.</v>
      </c>
      <c r="C63" s="23" t="str">
        <f t="shared" si="10"/>
        <v>ul. Kochanowskiego 28, 82-400 Sztum</v>
      </c>
      <c r="D63" s="36" t="s">
        <v>132</v>
      </c>
      <c r="E63" s="36">
        <v>170148140</v>
      </c>
      <c r="F63" s="53" t="s">
        <v>130</v>
      </c>
      <c r="G63" s="53" t="s">
        <v>131</v>
      </c>
      <c r="H63" s="35" t="s">
        <v>387</v>
      </c>
      <c r="I63" s="37" t="s">
        <v>161</v>
      </c>
      <c r="J63" s="36">
        <v>10950971</v>
      </c>
      <c r="K63" s="37" t="s">
        <v>172</v>
      </c>
      <c r="L63" s="36">
        <v>3</v>
      </c>
      <c r="M63" s="36">
        <f t="shared" si="12"/>
        <v>166</v>
      </c>
      <c r="N63" s="36">
        <f t="shared" si="13"/>
        <v>248</v>
      </c>
      <c r="O63" s="36"/>
      <c r="P63" s="36">
        <v>414</v>
      </c>
      <c r="Q63" s="29">
        <f t="shared" si="14"/>
        <v>166</v>
      </c>
      <c r="R63" s="29">
        <f t="shared" si="14"/>
        <v>248</v>
      </c>
      <c r="S63" s="29">
        <f t="shared" si="14"/>
        <v>0</v>
      </c>
      <c r="T63" s="29">
        <f t="shared" si="14"/>
        <v>414</v>
      </c>
      <c r="U63" s="23">
        <f t="shared" si="15"/>
        <v>332</v>
      </c>
      <c r="V63" s="23">
        <f t="shared" si="4"/>
        <v>496</v>
      </c>
      <c r="W63" s="23">
        <f t="shared" si="5"/>
        <v>0</v>
      </c>
      <c r="X63" s="23">
        <f t="shared" si="6"/>
        <v>828</v>
      </c>
      <c r="Y63" s="36" t="s">
        <v>18</v>
      </c>
      <c r="Z63" s="27"/>
      <c r="AA63" s="33">
        <v>44562</v>
      </c>
      <c r="AB63" s="27"/>
      <c r="AH63" s="30"/>
      <c r="AI63" s="30"/>
    </row>
    <row r="64" spans="1:35" ht="30" x14ac:dyDescent="0.25">
      <c r="A64" s="27">
        <v>63</v>
      </c>
      <c r="B64" s="23" t="str">
        <f t="shared" si="9"/>
        <v>Przedsiębiorstwo Wodociągów i Kanalizacji Sp. z o.o.</v>
      </c>
      <c r="C64" s="23" t="str">
        <f t="shared" si="10"/>
        <v>ul. Kochanowskiego 28, 82-400 Sztum</v>
      </c>
      <c r="D64" s="36" t="s">
        <v>132</v>
      </c>
      <c r="E64" s="36">
        <v>170148140</v>
      </c>
      <c r="F64" s="53" t="s">
        <v>130</v>
      </c>
      <c r="G64" s="53" t="s">
        <v>131</v>
      </c>
      <c r="H64" s="35" t="s">
        <v>387</v>
      </c>
      <c r="I64" s="37" t="s">
        <v>173</v>
      </c>
      <c r="J64" s="36">
        <v>10939210</v>
      </c>
      <c r="K64" s="37" t="s">
        <v>174</v>
      </c>
      <c r="L64" s="36">
        <v>5</v>
      </c>
      <c r="M64" s="36">
        <f t="shared" si="12"/>
        <v>36</v>
      </c>
      <c r="N64" s="36">
        <f t="shared" si="13"/>
        <v>54</v>
      </c>
      <c r="O64" s="36"/>
      <c r="P64" s="36">
        <v>90</v>
      </c>
      <c r="Q64" s="29">
        <f t="shared" si="14"/>
        <v>36</v>
      </c>
      <c r="R64" s="29">
        <f t="shared" si="14"/>
        <v>54</v>
      </c>
      <c r="S64" s="29">
        <f t="shared" si="14"/>
        <v>0</v>
      </c>
      <c r="T64" s="29">
        <f t="shared" si="14"/>
        <v>90</v>
      </c>
      <c r="U64" s="23">
        <f t="shared" si="15"/>
        <v>72</v>
      </c>
      <c r="V64" s="23">
        <f t="shared" si="4"/>
        <v>108</v>
      </c>
      <c r="W64" s="23">
        <f t="shared" si="5"/>
        <v>0</v>
      </c>
      <c r="X64" s="23">
        <f t="shared" si="6"/>
        <v>180</v>
      </c>
      <c r="Y64" s="36" t="s">
        <v>18</v>
      </c>
      <c r="Z64" s="27"/>
      <c r="AA64" s="33">
        <v>44562</v>
      </c>
      <c r="AB64" s="27"/>
      <c r="AH64" s="30"/>
      <c r="AI64" s="30"/>
    </row>
    <row r="65" spans="1:35" ht="30" x14ac:dyDescent="0.25">
      <c r="A65" s="27">
        <v>64</v>
      </c>
      <c r="B65" s="23" t="str">
        <f t="shared" si="9"/>
        <v>Przedsiębiorstwo Wodociągów i Kanalizacji Sp. z o.o.</v>
      </c>
      <c r="C65" s="23" t="str">
        <f t="shared" si="10"/>
        <v>ul. Kochanowskiego 28, 82-400 Sztum</v>
      </c>
      <c r="D65" s="36" t="s">
        <v>132</v>
      </c>
      <c r="E65" s="36">
        <v>170148140</v>
      </c>
      <c r="F65" s="53" t="s">
        <v>130</v>
      </c>
      <c r="G65" s="53" t="s">
        <v>131</v>
      </c>
      <c r="H65" s="35" t="s">
        <v>387</v>
      </c>
      <c r="I65" s="37" t="s">
        <v>175</v>
      </c>
      <c r="J65" s="36">
        <v>10782549</v>
      </c>
      <c r="K65" s="37" t="s">
        <v>176</v>
      </c>
      <c r="L65" s="36">
        <v>10</v>
      </c>
      <c r="M65" s="36">
        <f t="shared" si="12"/>
        <v>6318</v>
      </c>
      <c r="N65" s="36">
        <f t="shared" si="13"/>
        <v>9477</v>
      </c>
      <c r="O65" s="36"/>
      <c r="P65" s="36">
        <v>15795</v>
      </c>
      <c r="Q65" s="29">
        <f t="shared" si="14"/>
        <v>6318</v>
      </c>
      <c r="R65" s="29">
        <f t="shared" si="14"/>
        <v>9477</v>
      </c>
      <c r="S65" s="29">
        <f t="shared" si="14"/>
        <v>0</v>
      </c>
      <c r="T65" s="29">
        <f t="shared" si="14"/>
        <v>15795</v>
      </c>
      <c r="U65" s="23">
        <f t="shared" si="15"/>
        <v>12636</v>
      </c>
      <c r="V65" s="23">
        <f t="shared" si="4"/>
        <v>18954</v>
      </c>
      <c r="W65" s="23">
        <f t="shared" si="5"/>
        <v>0</v>
      </c>
      <c r="X65" s="23">
        <f t="shared" si="6"/>
        <v>31590</v>
      </c>
      <c r="Y65" s="36" t="s">
        <v>18</v>
      </c>
      <c r="Z65" s="27"/>
      <c r="AA65" s="33">
        <v>44562</v>
      </c>
      <c r="AB65" s="27"/>
      <c r="AH65" s="30"/>
      <c r="AI65" s="30"/>
    </row>
    <row r="66" spans="1:35" ht="30" x14ac:dyDescent="0.25">
      <c r="A66" s="27">
        <v>65</v>
      </c>
      <c r="B66" s="23" t="str">
        <f t="shared" si="9"/>
        <v>Przedsiębiorstwo Wodociągów i Kanalizacji Sp. z o.o.</v>
      </c>
      <c r="C66" s="23" t="str">
        <f t="shared" si="10"/>
        <v>ul. Kochanowskiego 28, 82-400 Sztum</v>
      </c>
      <c r="D66" s="36" t="s">
        <v>132</v>
      </c>
      <c r="E66" s="36">
        <v>170148140</v>
      </c>
      <c r="F66" s="53" t="s">
        <v>130</v>
      </c>
      <c r="G66" s="53" t="s">
        <v>131</v>
      </c>
      <c r="H66" s="35" t="s">
        <v>387</v>
      </c>
      <c r="I66" s="37" t="s">
        <v>177</v>
      </c>
      <c r="J66" s="36">
        <v>11095720</v>
      </c>
      <c r="K66" s="37" t="s">
        <v>178</v>
      </c>
      <c r="L66" s="36">
        <v>5</v>
      </c>
      <c r="M66" s="36">
        <f t="shared" si="12"/>
        <v>220</v>
      </c>
      <c r="N66" s="36">
        <f t="shared" si="13"/>
        <v>330</v>
      </c>
      <c r="O66" s="36"/>
      <c r="P66" s="36">
        <v>550</v>
      </c>
      <c r="Q66" s="29">
        <f t="shared" si="14"/>
        <v>220</v>
      </c>
      <c r="R66" s="29">
        <f t="shared" si="14"/>
        <v>330</v>
      </c>
      <c r="S66" s="29">
        <f t="shared" si="14"/>
        <v>0</v>
      </c>
      <c r="T66" s="29">
        <f t="shared" si="14"/>
        <v>550</v>
      </c>
      <c r="U66" s="23">
        <f t="shared" si="15"/>
        <v>440</v>
      </c>
      <c r="V66" s="23">
        <f t="shared" si="4"/>
        <v>660</v>
      </c>
      <c r="W66" s="23">
        <f t="shared" si="5"/>
        <v>0</v>
      </c>
      <c r="X66" s="23">
        <f t="shared" si="6"/>
        <v>1100</v>
      </c>
      <c r="Y66" s="36" t="s">
        <v>18</v>
      </c>
      <c r="Z66" s="27"/>
      <c r="AA66" s="33">
        <v>44562</v>
      </c>
      <c r="AB66" s="27"/>
      <c r="AH66" s="30"/>
      <c r="AI66" s="30"/>
    </row>
    <row r="67" spans="1:35" ht="30" x14ac:dyDescent="0.25">
      <c r="A67" s="27">
        <v>66</v>
      </c>
      <c r="B67" s="23" t="str">
        <f t="shared" si="9"/>
        <v>Przedsiębiorstwo Wodociągów i Kanalizacji Sp. z o.o.</v>
      </c>
      <c r="C67" s="23" t="str">
        <f t="shared" si="10"/>
        <v>ul. Kochanowskiego 28, 82-400 Sztum</v>
      </c>
      <c r="D67" s="36" t="s">
        <v>132</v>
      </c>
      <c r="E67" s="36">
        <v>170148140</v>
      </c>
      <c r="F67" s="53" t="s">
        <v>130</v>
      </c>
      <c r="G67" s="53" t="s">
        <v>131</v>
      </c>
      <c r="H67" s="35" t="s">
        <v>387</v>
      </c>
      <c r="I67" s="37" t="s">
        <v>179</v>
      </c>
      <c r="J67" s="36">
        <v>10948332</v>
      </c>
      <c r="K67" s="37" t="s">
        <v>180</v>
      </c>
      <c r="L67" s="36">
        <v>22</v>
      </c>
      <c r="M67" s="36">
        <f t="shared" si="12"/>
        <v>4290</v>
      </c>
      <c r="N67" s="36">
        <f t="shared" si="13"/>
        <v>6435</v>
      </c>
      <c r="O67" s="36"/>
      <c r="P67" s="36">
        <v>10725</v>
      </c>
      <c r="Q67" s="29">
        <f t="shared" si="14"/>
        <v>4290</v>
      </c>
      <c r="R67" s="29">
        <f t="shared" si="14"/>
        <v>6435</v>
      </c>
      <c r="S67" s="29">
        <f t="shared" si="14"/>
        <v>0</v>
      </c>
      <c r="T67" s="29">
        <f t="shared" si="14"/>
        <v>10725</v>
      </c>
      <c r="U67" s="23">
        <f t="shared" si="15"/>
        <v>8580</v>
      </c>
      <c r="V67" s="23">
        <f t="shared" si="15"/>
        <v>12870</v>
      </c>
      <c r="W67" s="23">
        <f t="shared" si="15"/>
        <v>0</v>
      </c>
      <c r="X67" s="23">
        <f t="shared" si="15"/>
        <v>21450</v>
      </c>
      <c r="Y67" s="36" t="s">
        <v>18</v>
      </c>
      <c r="Z67" s="27"/>
      <c r="AA67" s="33">
        <v>44562</v>
      </c>
      <c r="AB67" s="27"/>
      <c r="AH67" s="30"/>
      <c r="AI67" s="30"/>
    </row>
    <row r="68" spans="1:35" ht="30" x14ac:dyDescent="0.25">
      <c r="A68" s="27">
        <v>67</v>
      </c>
      <c r="B68" s="23" t="str">
        <f t="shared" si="9"/>
        <v>Przedsiębiorstwo Wodociągów i Kanalizacji Sp. z o.o.</v>
      </c>
      <c r="C68" s="23" t="str">
        <f t="shared" si="10"/>
        <v>ul. Kochanowskiego 28, 82-400 Sztum</v>
      </c>
      <c r="D68" s="36" t="s">
        <v>132</v>
      </c>
      <c r="E68" s="36">
        <v>170148140</v>
      </c>
      <c r="F68" s="53" t="s">
        <v>130</v>
      </c>
      <c r="G68" s="53" t="s">
        <v>131</v>
      </c>
      <c r="H68" s="35" t="s">
        <v>387</v>
      </c>
      <c r="I68" s="37" t="s">
        <v>181</v>
      </c>
      <c r="J68" s="36">
        <v>10951551</v>
      </c>
      <c r="K68" s="37" t="s">
        <v>182</v>
      </c>
      <c r="L68" s="36">
        <v>22</v>
      </c>
      <c r="M68" s="36">
        <f t="shared" si="12"/>
        <v>5800</v>
      </c>
      <c r="N68" s="36">
        <f t="shared" si="13"/>
        <v>8701</v>
      </c>
      <c r="O68" s="36"/>
      <c r="P68" s="36">
        <v>14501</v>
      </c>
      <c r="Q68" s="29">
        <f t="shared" si="14"/>
        <v>5800</v>
      </c>
      <c r="R68" s="29">
        <f t="shared" si="14"/>
        <v>8701</v>
      </c>
      <c r="S68" s="29">
        <f t="shared" si="14"/>
        <v>0</v>
      </c>
      <c r="T68" s="29">
        <f t="shared" si="14"/>
        <v>14501</v>
      </c>
      <c r="U68" s="23">
        <f t="shared" si="15"/>
        <v>11600</v>
      </c>
      <c r="V68" s="23">
        <f t="shared" si="15"/>
        <v>17402</v>
      </c>
      <c r="W68" s="23">
        <f t="shared" si="15"/>
        <v>0</v>
      </c>
      <c r="X68" s="23">
        <f t="shared" si="15"/>
        <v>29002</v>
      </c>
      <c r="Y68" s="36" t="s">
        <v>18</v>
      </c>
      <c r="Z68" s="27"/>
      <c r="AA68" s="33">
        <v>44562</v>
      </c>
      <c r="AB68" s="27"/>
      <c r="AH68" s="30"/>
      <c r="AI68" s="30"/>
    </row>
    <row r="69" spans="1:35" ht="30" x14ac:dyDescent="0.25">
      <c r="A69" s="27">
        <v>68</v>
      </c>
      <c r="B69" s="23" t="str">
        <f t="shared" si="9"/>
        <v>Przedsiębiorstwo Wodociągów i Kanalizacji Sp. z o.o.</v>
      </c>
      <c r="C69" s="23" t="str">
        <f t="shared" si="10"/>
        <v>ul. Kochanowskiego 28, 82-400 Sztum</v>
      </c>
      <c r="D69" s="36" t="s">
        <v>132</v>
      </c>
      <c r="E69" s="36">
        <v>170148140</v>
      </c>
      <c r="F69" s="53" t="s">
        <v>130</v>
      </c>
      <c r="G69" s="53" t="s">
        <v>131</v>
      </c>
      <c r="H69" s="35" t="s">
        <v>387</v>
      </c>
      <c r="I69" s="37" t="s">
        <v>183</v>
      </c>
      <c r="J69" s="36">
        <v>11112266</v>
      </c>
      <c r="K69" s="37" t="s">
        <v>184</v>
      </c>
      <c r="L69" s="36">
        <v>10</v>
      </c>
      <c r="M69" s="36">
        <f t="shared" si="12"/>
        <v>4221</v>
      </c>
      <c r="N69" s="36">
        <f t="shared" si="13"/>
        <v>6331</v>
      </c>
      <c r="O69" s="36"/>
      <c r="P69" s="36">
        <v>10552</v>
      </c>
      <c r="Q69" s="29">
        <f t="shared" si="14"/>
        <v>4221</v>
      </c>
      <c r="R69" s="29">
        <f t="shared" si="14"/>
        <v>6331</v>
      </c>
      <c r="S69" s="29">
        <f t="shared" si="14"/>
        <v>0</v>
      </c>
      <c r="T69" s="29">
        <f t="shared" si="14"/>
        <v>10552</v>
      </c>
      <c r="U69" s="23">
        <f t="shared" si="15"/>
        <v>8442</v>
      </c>
      <c r="V69" s="23">
        <f t="shared" si="15"/>
        <v>12662</v>
      </c>
      <c r="W69" s="23">
        <f t="shared" si="15"/>
        <v>0</v>
      </c>
      <c r="X69" s="23">
        <f t="shared" si="15"/>
        <v>21104</v>
      </c>
      <c r="Y69" s="36" t="s">
        <v>18</v>
      </c>
      <c r="Z69" s="27"/>
      <c r="AA69" s="33">
        <v>44562</v>
      </c>
      <c r="AB69" s="27"/>
      <c r="AH69" s="30"/>
      <c r="AI69" s="30"/>
    </row>
    <row r="70" spans="1:35" ht="30" x14ac:dyDescent="0.25">
      <c r="A70" s="27">
        <v>69</v>
      </c>
      <c r="B70" s="23" t="str">
        <f t="shared" si="9"/>
        <v>Przedsiębiorstwo Wodociągów i Kanalizacji Sp. z o.o.</v>
      </c>
      <c r="C70" s="23" t="str">
        <f t="shared" si="10"/>
        <v>ul. Kochanowskiego 28, 82-400 Sztum</v>
      </c>
      <c r="D70" s="36" t="s">
        <v>132</v>
      </c>
      <c r="E70" s="36">
        <v>170148140</v>
      </c>
      <c r="F70" s="53" t="s">
        <v>130</v>
      </c>
      <c r="G70" s="53" t="s">
        <v>131</v>
      </c>
      <c r="H70" s="35" t="s">
        <v>387</v>
      </c>
      <c r="I70" s="37" t="s">
        <v>185</v>
      </c>
      <c r="J70" s="36">
        <v>10792832</v>
      </c>
      <c r="K70" s="37" t="s">
        <v>186</v>
      </c>
      <c r="L70" s="36">
        <v>1</v>
      </c>
      <c r="M70" s="36">
        <f t="shared" si="12"/>
        <v>36</v>
      </c>
      <c r="N70" s="36">
        <f t="shared" si="13"/>
        <v>54</v>
      </c>
      <c r="O70" s="36"/>
      <c r="P70" s="36">
        <v>90</v>
      </c>
      <c r="Q70" s="29">
        <f t="shared" si="14"/>
        <v>36</v>
      </c>
      <c r="R70" s="29">
        <f t="shared" si="14"/>
        <v>54</v>
      </c>
      <c r="S70" s="29">
        <f t="shared" si="14"/>
        <v>0</v>
      </c>
      <c r="T70" s="29">
        <f t="shared" si="14"/>
        <v>90</v>
      </c>
      <c r="U70" s="23">
        <f t="shared" si="15"/>
        <v>72</v>
      </c>
      <c r="V70" s="23">
        <f t="shared" si="15"/>
        <v>108</v>
      </c>
      <c r="W70" s="23">
        <f t="shared" si="15"/>
        <v>0</v>
      </c>
      <c r="X70" s="23">
        <f t="shared" si="15"/>
        <v>180</v>
      </c>
      <c r="Y70" s="36" t="s">
        <v>18</v>
      </c>
      <c r="Z70" s="27"/>
      <c r="AA70" s="33">
        <v>44562</v>
      </c>
      <c r="AB70" s="27"/>
      <c r="AH70" s="30"/>
      <c r="AI70" s="30"/>
    </row>
    <row r="71" spans="1:35" ht="30" x14ac:dyDescent="0.25">
      <c r="A71" s="27">
        <v>70</v>
      </c>
      <c r="B71" s="23" t="str">
        <f t="shared" si="9"/>
        <v>Przedsiębiorstwo Wodociągów i Kanalizacji Sp. z o.o.</v>
      </c>
      <c r="C71" s="23" t="str">
        <f t="shared" si="10"/>
        <v>ul. Kochanowskiego 28, 82-400 Sztum</v>
      </c>
      <c r="D71" s="36" t="s">
        <v>132</v>
      </c>
      <c r="E71" s="36">
        <v>170148140</v>
      </c>
      <c r="F71" s="53" t="s">
        <v>130</v>
      </c>
      <c r="G71" s="53" t="s">
        <v>131</v>
      </c>
      <c r="H71" s="35" t="s">
        <v>387</v>
      </c>
      <c r="I71" s="37" t="s">
        <v>187</v>
      </c>
      <c r="J71" s="36">
        <v>10782154</v>
      </c>
      <c r="K71" s="37" t="s">
        <v>188</v>
      </c>
      <c r="L71" s="36">
        <v>4</v>
      </c>
      <c r="M71" s="36">
        <f t="shared" si="12"/>
        <v>36</v>
      </c>
      <c r="N71" s="36">
        <f t="shared" si="13"/>
        <v>54</v>
      </c>
      <c r="O71" s="36"/>
      <c r="P71" s="36">
        <v>90</v>
      </c>
      <c r="Q71" s="29">
        <f t="shared" si="14"/>
        <v>36</v>
      </c>
      <c r="R71" s="29">
        <f t="shared" si="14"/>
        <v>54</v>
      </c>
      <c r="S71" s="29">
        <f t="shared" si="14"/>
        <v>0</v>
      </c>
      <c r="T71" s="29">
        <f t="shared" si="14"/>
        <v>90</v>
      </c>
      <c r="U71" s="23">
        <f t="shared" si="15"/>
        <v>72</v>
      </c>
      <c r="V71" s="23">
        <f t="shared" si="15"/>
        <v>108</v>
      </c>
      <c r="W71" s="23">
        <f t="shared" si="15"/>
        <v>0</v>
      </c>
      <c r="X71" s="23">
        <f t="shared" si="15"/>
        <v>180</v>
      </c>
      <c r="Y71" s="36" t="s">
        <v>18</v>
      </c>
      <c r="Z71" s="27"/>
      <c r="AA71" s="33">
        <v>44562</v>
      </c>
      <c r="AB71" s="27"/>
      <c r="AH71" s="30"/>
      <c r="AI71" s="30"/>
    </row>
    <row r="72" spans="1:35" ht="30" x14ac:dyDescent="0.25">
      <c r="A72" s="27">
        <v>71</v>
      </c>
      <c r="B72" s="23" t="str">
        <f t="shared" si="9"/>
        <v>Przedsiębiorstwo Wodociągów i Kanalizacji Sp. z o.o.</v>
      </c>
      <c r="C72" s="23" t="str">
        <f t="shared" si="10"/>
        <v>ul. Kochanowskiego 28, 82-400 Sztum</v>
      </c>
      <c r="D72" s="36" t="s">
        <v>132</v>
      </c>
      <c r="E72" s="36">
        <v>170148140</v>
      </c>
      <c r="F72" s="53" t="s">
        <v>130</v>
      </c>
      <c r="G72" s="53" t="s">
        <v>131</v>
      </c>
      <c r="H72" s="35" t="s">
        <v>387</v>
      </c>
      <c r="I72" s="37" t="s">
        <v>189</v>
      </c>
      <c r="J72" s="36">
        <v>10946568</v>
      </c>
      <c r="K72" s="37" t="s">
        <v>190</v>
      </c>
      <c r="L72" s="36">
        <v>4</v>
      </c>
      <c r="M72" s="36">
        <f t="shared" si="12"/>
        <v>788</v>
      </c>
      <c r="N72" s="36">
        <f t="shared" si="13"/>
        <v>1181</v>
      </c>
      <c r="O72" s="36"/>
      <c r="P72" s="36">
        <v>1969</v>
      </c>
      <c r="Q72" s="29">
        <f t="shared" si="14"/>
        <v>788</v>
      </c>
      <c r="R72" s="29">
        <f t="shared" si="14"/>
        <v>1181</v>
      </c>
      <c r="S72" s="29">
        <f t="shared" si="14"/>
        <v>0</v>
      </c>
      <c r="T72" s="29">
        <f t="shared" si="14"/>
        <v>1969</v>
      </c>
      <c r="U72" s="23">
        <f t="shared" si="15"/>
        <v>1576</v>
      </c>
      <c r="V72" s="23">
        <f t="shared" si="15"/>
        <v>2362</v>
      </c>
      <c r="W72" s="23">
        <f t="shared" si="15"/>
        <v>0</v>
      </c>
      <c r="X72" s="23">
        <f t="shared" si="15"/>
        <v>3938</v>
      </c>
      <c r="Y72" s="36" t="s">
        <v>18</v>
      </c>
      <c r="Z72" s="27"/>
      <c r="AA72" s="33">
        <v>44562</v>
      </c>
      <c r="AB72" s="27"/>
      <c r="AH72" s="30"/>
      <c r="AI72" s="30"/>
    </row>
    <row r="73" spans="1:35" ht="30" x14ac:dyDescent="0.25">
      <c r="A73" s="27">
        <v>72</v>
      </c>
      <c r="B73" s="23" t="str">
        <f t="shared" si="9"/>
        <v>Przedsiębiorstwo Wodociągów i Kanalizacji Sp. z o.o.</v>
      </c>
      <c r="C73" s="23" t="str">
        <f t="shared" si="10"/>
        <v>ul. Kochanowskiego 28, 82-400 Sztum</v>
      </c>
      <c r="D73" s="36" t="s">
        <v>132</v>
      </c>
      <c r="E73" s="36">
        <v>170148140</v>
      </c>
      <c r="F73" s="53" t="s">
        <v>130</v>
      </c>
      <c r="G73" s="53" t="s">
        <v>131</v>
      </c>
      <c r="H73" s="35" t="s">
        <v>387</v>
      </c>
      <c r="I73" s="37" t="s">
        <v>191</v>
      </c>
      <c r="J73" s="36">
        <v>10948813</v>
      </c>
      <c r="K73" s="37" t="s">
        <v>192</v>
      </c>
      <c r="L73" s="36">
        <v>3</v>
      </c>
      <c r="M73" s="36">
        <f t="shared" si="12"/>
        <v>373</v>
      </c>
      <c r="N73" s="36">
        <f t="shared" si="13"/>
        <v>560</v>
      </c>
      <c r="O73" s="36"/>
      <c r="P73" s="36">
        <v>933</v>
      </c>
      <c r="Q73" s="29">
        <f t="shared" si="14"/>
        <v>373</v>
      </c>
      <c r="R73" s="29">
        <f t="shared" si="14"/>
        <v>560</v>
      </c>
      <c r="S73" s="29">
        <f t="shared" si="14"/>
        <v>0</v>
      </c>
      <c r="T73" s="29">
        <f t="shared" si="14"/>
        <v>933</v>
      </c>
      <c r="U73" s="23">
        <f t="shared" si="15"/>
        <v>746</v>
      </c>
      <c r="V73" s="23">
        <f t="shared" si="15"/>
        <v>1120</v>
      </c>
      <c r="W73" s="23">
        <f t="shared" si="15"/>
        <v>0</v>
      </c>
      <c r="X73" s="23">
        <f t="shared" si="15"/>
        <v>1866</v>
      </c>
      <c r="Y73" s="36" t="s">
        <v>18</v>
      </c>
      <c r="Z73" s="27"/>
      <c r="AA73" s="33">
        <v>44562</v>
      </c>
      <c r="AB73" s="27"/>
      <c r="AH73" s="30"/>
      <c r="AI73" s="30"/>
    </row>
    <row r="74" spans="1:35" ht="30" x14ac:dyDescent="0.25">
      <c r="A74" s="27">
        <v>73</v>
      </c>
      <c r="B74" s="23" t="str">
        <f t="shared" si="9"/>
        <v>Przedsiębiorstwo Wodociągów i Kanalizacji Sp. z o.o.</v>
      </c>
      <c r="C74" s="23" t="str">
        <f t="shared" si="10"/>
        <v>ul. Kochanowskiego 28, 82-400 Sztum</v>
      </c>
      <c r="D74" s="36" t="s">
        <v>132</v>
      </c>
      <c r="E74" s="36">
        <v>170148140</v>
      </c>
      <c r="F74" s="53" t="s">
        <v>130</v>
      </c>
      <c r="G74" s="53" t="s">
        <v>131</v>
      </c>
      <c r="H74" s="35" t="s">
        <v>387</v>
      </c>
      <c r="I74" s="36" t="s">
        <v>181</v>
      </c>
      <c r="J74" s="36">
        <v>10934418</v>
      </c>
      <c r="K74" s="37" t="s">
        <v>193</v>
      </c>
      <c r="L74" s="36">
        <v>3</v>
      </c>
      <c r="M74" s="36">
        <f t="shared" si="12"/>
        <v>43</v>
      </c>
      <c r="N74" s="36">
        <f t="shared" si="13"/>
        <v>65</v>
      </c>
      <c r="O74" s="36"/>
      <c r="P74" s="36">
        <v>108</v>
      </c>
      <c r="Q74" s="29">
        <f t="shared" si="14"/>
        <v>43</v>
      </c>
      <c r="R74" s="29">
        <f t="shared" si="14"/>
        <v>65</v>
      </c>
      <c r="S74" s="29">
        <f t="shared" si="14"/>
        <v>0</v>
      </c>
      <c r="T74" s="29">
        <f t="shared" si="14"/>
        <v>108</v>
      </c>
      <c r="U74" s="23">
        <f t="shared" si="15"/>
        <v>86</v>
      </c>
      <c r="V74" s="23">
        <f t="shared" si="15"/>
        <v>130</v>
      </c>
      <c r="W74" s="23">
        <f t="shared" si="15"/>
        <v>0</v>
      </c>
      <c r="X74" s="23">
        <f t="shared" si="15"/>
        <v>216</v>
      </c>
      <c r="Y74" s="36" t="s">
        <v>18</v>
      </c>
      <c r="Z74" s="27"/>
      <c r="AA74" s="33">
        <v>44562</v>
      </c>
      <c r="AB74" s="27"/>
      <c r="AH74" s="30"/>
      <c r="AI74" s="30"/>
    </row>
    <row r="75" spans="1:35" ht="30" x14ac:dyDescent="0.25">
      <c r="A75" s="27">
        <v>74</v>
      </c>
      <c r="B75" s="23" t="str">
        <f t="shared" si="9"/>
        <v>Przedsiębiorstwo Wodociągów i Kanalizacji Sp. z o.o.</v>
      </c>
      <c r="C75" s="23" t="str">
        <f t="shared" si="10"/>
        <v>ul. Kochanowskiego 28, 82-400 Sztum</v>
      </c>
      <c r="D75" s="36" t="s">
        <v>132</v>
      </c>
      <c r="E75" s="36">
        <v>170148140</v>
      </c>
      <c r="F75" s="53" t="s">
        <v>130</v>
      </c>
      <c r="G75" s="53" t="s">
        <v>131</v>
      </c>
      <c r="H75" s="35" t="s">
        <v>387</v>
      </c>
      <c r="I75" s="36" t="s">
        <v>194</v>
      </c>
      <c r="J75" s="36">
        <v>11109150</v>
      </c>
      <c r="K75" s="37" t="s">
        <v>195</v>
      </c>
      <c r="L75" s="36">
        <v>3</v>
      </c>
      <c r="M75" s="36">
        <f t="shared" si="12"/>
        <v>115</v>
      </c>
      <c r="N75" s="36">
        <f t="shared" si="13"/>
        <v>173</v>
      </c>
      <c r="O75" s="36"/>
      <c r="P75" s="36">
        <v>288</v>
      </c>
      <c r="Q75" s="29">
        <f t="shared" si="14"/>
        <v>115</v>
      </c>
      <c r="R75" s="29">
        <f t="shared" si="14"/>
        <v>173</v>
      </c>
      <c r="S75" s="29">
        <f t="shared" si="14"/>
        <v>0</v>
      </c>
      <c r="T75" s="29">
        <f t="shared" si="14"/>
        <v>288</v>
      </c>
      <c r="U75" s="23">
        <f t="shared" si="15"/>
        <v>230</v>
      </c>
      <c r="V75" s="23">
        <f t="shared" si="15"/>
        <v>346</v>
      </c>
      <c r="W75" s="23">
        <f t="shared" si="15"/>
        <v>0</v>
      </c>
      <c r="X75" s="23">
        <f t="shared" si="15"/>
        <v>576</v>
      </c>
      <c r="Y75" s="36" t="s">
        <v>18</v>
      </c>
      <c r="Z75" s="27"/>
      <c r="AA75" s="33">
        <v>44562</v>
      </c>
      <c r="AB75" s="27"/>
      <c r="AH75" s="30"/>
      <c r="AI75" s="30"/>
    </row>
    <row r="76" spans="1:35" ht="30" x14ac:dyDescent="0.25">
      <c r="A76" s="27">
        <v>75</v>
      </c>
      <c r="B76" s="23" t="str">
        <f t="shared" si="9"/>
        <v>Przedsiębiorstwo Wodociągów i Kanalizacji Sp. z o.o.</v>
      </c>
      <c r="C76" s="23" t="str">
        <f t="shared" si="10"/>
        <v>ul. Kochanowskiego 28, 82-400 Sztum</v>
      </c>
      <c r="D76" s="36" t="s">
        <v>132</v>
      </c>
      <c r="E76" s="36">
        <v>170148140</v>
      </c>
      <c r="F76" s="53" t="s">
        <v>130</v>
      </c>
      <c r="G76" s="53" t="s">
        <v>131</v>
      </c>
      <c r="H76" s="35" t="s">
        <v>387</v>
      </c>
      <c r="I76" s="36" t="s">
        <v>194</v>
      </c>
      <c r="J76" s="36">
        <v>10945907</v>
      </c>
      <c r="K76" s="37" t="s">
        <v>196</v>
      </c>
      <c r="L76" s="36">
        <v>3</v>
      </c>
      <c r="M76" s="36">
        <f t="shared" si="12"/>
        <v>162</v>
      </c>
      <c r="N76" s="36">
        <f t="shared" si="13"/>
        <v>243</v>
      </c>
      <c r="O76" s="36"/>
      <c r="P76" s="36">
        <v>405</v>
      </c>
      <c r="Q76" s="29">
        <f t="shared" si="14"/>
        <v>162</v>
      </c>
      <c r="R76" s="29">
        <f t="shared" si="14"/>
        <v>243</v>
      </c>
      <c r="S76" s="29">
        <f t="shared" si="14"/>
        <v>0</v>
      </c>
      <c r="T76" s="29">
        <f t="shared" si="14"/>
        <v>405</v>
      </c>
      <c r="U76" s="23">
        <f t="shared" si="15"/>
        <v>324</v>
      </c>
      <c r="V76" s="23">
        <f t="shared" si="15"/>
        <v>486</v>
      </c>
      <c r="W76" s="23">
        <f t="shared" si="15"/>
        <v>0</v>
      </c>
      <c r="X76" s="23">
        <f t="shared" si="15"/>
        <v>810</v>
      </c>
      <c r="Y76" s="36" t="s">
        <v>18</v>
      </c>
      <c r="Z76" s="27"/>
      <c r="AA76" s="33">
        <v>44562</v>
      </c>
      <c r="AB76" s="27"/>
      <c r="AH76" s="30"/>
      <c r="AI76" s="30"/>
    </row>
    <row r="77" spans="1:35" ht="30" x14ac:dyDescent="0.25">
      <c r="A77" s="27">
        <v>76</v>
      </c>
      <c r="B77" s="23" t="str">
        <f t="shared" si="9"/>
        <v>Przedsiębiorstwo Wodociągów i Kanalizacji Sp. z o.o.</v>
      </c>
      <c r="C77" s="23" t="str">
        <f t="shared" si="10"/>
        <v>ul. Kochanowskiego 28, 82-400 Sztum</v>
      </c>
      <c r="D77" s="36" t="s">
        <v>132</v>
      </c>
      <c r="E77" s="36">
        <v>170148140</v>
      </c>
      <c r="F77" s="53" t="s">
        <v>130</v>
      </c>
      <c r="G77" s="53" t="s">
        <v>131</v>
      </c>
      <c r="H77" s="35" t="s">
        <v>387</v>
      </c>
      <c r="I77" s="36" t="s">
        <v>197</v>
      </c>
      <c r="J77" s="36">
        <v>10946788</v>
      </c>
      <c r="K77" s="37" t="s">
        <v>198</v>
      </c>
      <c r="L77" s="36">
        <v>3</v>
      </c>
      <c r="M77" s="36">
        <f t="shared" si="12"/>
        <v>180</v>
      </c>
      <c r="N77" s="36">
        <f t="shared" si="13"/>
        <v>270</v>
      </c>
      <c r="O77" s="36"/>
      <c r="P77" s="36">
        <v>450</v>
      </c>
      <c r="Q77" s="29">
        <f t="shared" si="14"/>
        <v>180</v>
      </c>
      <c r="R77" s="29">
        <f t="shared" si="14"/>
        <v>270</v>
      </c>
      <c r="S77" s="29">
        <f t="shared" si="14"/>
        <v>0</v>
      </c>
      <c r="T77" s="29">
        <f t="shared" si="14"/>
        <v>450</v>
      </c>
      <c r="U77" s="23">
        <f t="shared" si="15"/>
        <v>360</v>
      </c>
      <c r="V77" s="23">
        <f t="shared" si="15"/>
        <v>540</v>
      </c>
      <c r="W77" s="23">
        <f t="shared" si="15"/>
        <v>0</v>
      </c>
      <c r="X77" s="23">
        <f t="shared" si="15"/>
        <v>900</v>
      </c>
      <c r="Y77" s="36" t="s">
        <v>18</v>
      </c>
      <c r="Z77" s="27"/>
      <c r="AA77" s="33">
        <v>44562</v>
      </c>
      <c r="AB77" s="27"/>
      <c r="AH77" s="30"/>
      <c r="AI77" s="30"/>
    </row>
    <row r="78" spans="1:35" ht="30" x14ac:dyDescent="0.25">
      <c r="A78" s="27">
        <v>77</v>
      </c>
      <c r="B78" s="23" t="str">
        <f t="shared" si="9"/>
        <v>Przedsiębiorstwo Wodociągów i Kanalizacji Sp. z o.o.</v>
      </c>
      <c r="C78" s="23" t="str">
        <f t="shared" si="10"/>
        <v>ul. Kochanowskiego 28, 82-400 Sztum</v>
      </c>
      <c r="D78" s="36" t="s">
        <v>132</v>
      </c>
      <c r="E78" s="36">
        <v>170148140</v>
      </c>
      <c r="F78" s="53" t="s">
        <v>130</v>
      </c>
      <c r="G78" s="53" t="s">
        <v>131</v>
      </c>
      <c r="H78" s="35" t="s">
        <v>387</v>
      </c>
      <c r="I78" s="36" t="s">
        <v>199</v>
      </c>
      <c r="J78" s="36">
        <v>10946014</v>
      </c>
      <c r="K78" s="37" t="s">
        <v>200</v>
      </c>
      <c r="L78" s="36">
        <v>3</v>
      </c>
      <c r="M78" s="36">
        <f t="shared" si="12"/>
        <v>234</v>
      </c>
      <c r="N78" s="36">
        <f t="shared" si="13"/>
        <v>350</v>
      </c>
      <c r="O78" s="36"/>
      <c r="P78" s="36">
        <v>584</v>
      </c>
      <c r="Q78" s="29">
        <f t="shared" si="14"/>
        <v>234</v>
      </c>
      <c r="R78" s="29">
        <f t="shared" si="14"/>
        <v>350</v>
      </c>
      <c r="S78" s="29">
        <f t="shared" si="14"/>
        <v>0</v>
      </c>
      <c r="T78" s="29">
        <f t="shared" si="14"/>
        <v>584</v>
      </c>
      <c r="U78" s="23">
        <f t="shared" si="15"/>
        <v>468</v>
      </c>
      <c r="V78" s="23">
        <f t="shared" si="15"/>
        <v>700</v>
      </c>
      <c r="W78" s="23">
        <f t="shared" si="15"/>
        <v>0</v>
      </c>
      <c r="X78" s="23">
        <f t="shared" si="15"/>
        <v>1168</v>
      </c>
      <c r="Y78" s="36" t="s">
        <v>18</v>
      </c>
      <c r="Z78" s="27"/>
      <c r="AA78" s="33">
        <v>44562</v>
      </c>
      <c r="AB78" s="27"/>
      <c r="AH78" s="30"/>
      <c r="AI78" s="30"/>
    </row>
    <row r="79" spans="1:35" ht="30" x14ac:dyDescent="0.25">
      <c r="A79" s="27">
        <v>78</v>
      </c>
      <c r="B79" s="23" t="str">
        <f t="shared" si="9"/>
        <v>Przedsiębiorstwo Wodociągów i Kanalizacji Sp. z o.o.</v>
      </c>
      <c r="C79" s="23" t="str">
        <f t="shared" si="10"/>
        <v>ul. Kochanowskiego 28, 82-400 Sztum</v>
      </c>
      <c r="D79" s="36" t="s">
        <v>132</v>
      </c>
      <c r="E79" s="36">
        <v>170148140</v>
      </c>
      <c r="F79" s="53" t="s">
        <v>130</v>
      </c>
      <c r="G79" s="53" t="s">
        <v>131</v>
      </c>
      <c r="H79" s="35" t="s">
        <v>387</v>
      </c>
      <c r="I79" s="36" t="s">
        <v>201</v>
      </c>
      <c r="J79" s="36">
        <v>10946921</v>
      </c>
      <c r="K79" s="37" t="s">
        <v>202</v>
      </c>
      <c r="L79" s="36">
        <v>3</v>
      </c>
      <c r="M79" s="36">
        <f t="shared" si="12"/>
        <v>194</v>
      </c>
      <c r="N79" s="36">
        <f t="shared" si="13"/>
        <v>292</v>
      </c>
      <c r="O79" s="36"/>
      <c r="P79" s="36">
        <v>486</v>
      </c>
      <c r="Q79" s="29">
        <f t="shared" si="14"/>
        <v>194</v>
      </c>
      <c r="R79" s="29">
        <f t="shared" si="14"/>
        <v>292</v>
      </c>
      <c r="S79" s="29">
        <f t="shared" si="14"/>
        <v>0</v>
      </c>
      <c r="T79" s="29">
        <f t="shared" si="14"/>
        <v>486</v>
      </c>
      <c r="U79" s="23">
        <f t="shared" si="15"/>
        <v>388</v>
      </c>
      <c r="V79" s="23">
        <f t="shared" si="15"/>
        <v>584</v>
      </c>
      <c r="W79" s="23">
        <f t="shared" si="15"/>
        <v>0</v>
      </c>
      <c r="X79" s="23">
        <f t="shared" si="15"/>
        <v>972</v>
      </c>
      <c r="Y79" s="36" t="s">
        <v>18</v>
      </c>
      <c r="Z79" s="27"/>
      <c r="AA79" s="33">
        <v>44562</v>
      </c>
      <c r="AB79" s="27"/>
      <c r="AH79" s="30"/>
      <c r="AI79" s="30"/>
    </row>
    <row r="80" spans="1:35" ht="30" x14ac:dyDescent="0.25">
      <c r="A80" s="27">
        <v>79</v>
      </c>
      <c r="B80" s="23" t="str">
        <f t="shared" si="9"/>
        <v>Przedsiębiorstwo Wodociągów i Kanalizacji Sp. z o.o.</v>
      </c>
      <c r="C80" s="23" t="str">
        <f t="shared" si="10"/>
        <v>ul. Kochanowskiego 28, 82-400 Sztum</v>
      </c>
      <c r="D80" s="36" t="s">
        <v>132</v>
      </c>
      <c r="E80" s="36">
        <v>170148140</v>
      </c>
      <c r="F80" s="53" t="s">
        <v>130</v>
      </c>
      <c r="G80" s="53" t="s">
        <v>131</v>
      </c>
      <c r="H80" s="35" t="s">
        <v>387</v>
      </c>
      <c r="I80" s="36" t="s">
        <v>203</v>
      </c>
      <c r="J80" s="36">
        <v>11080991</v>
      </c>
      <c r="K80" s="37" t="s">
        <v>204</v>
      </c>
      <c r="L80" s="36">
        <v>4</v>
      </c>
      <c r="M80" s="36">
        <f t="shared" si="12"/>
        <v>880</v>
      </c>
      <c r="N80" s="36">
        <f t="shared" si="13"/>
        <v>1321</v>
      </c>
      <c r="O80" s="36"/>
      <c r="P80" s="36">
        <v>2201</v>
      </c>
      <c r="Q80" s="29">
        <f t="shared" si="14"/>
        <v>880</v>
      </c>
      <c r="R80" s="29">
        <f t="shared" si="14"/>
        <v>1321</v>
      </c>
      <c r="S80" s="29">
        <f t="shared" si="14"/>
        <v>0</v>
      </c>
      <c r="T80" s="29">
        <f t="shared" si="14"/>
        <v>2201</v>
      </c>
      <c r="U80" s="23">
        <f t="shared" si="15"/>
        <v>1760</v>
      </c>
      <c r="V80" s="23">
        <f t="shared" si="15"/>
        <v>2642</v>
      </c>
      <c r="W80" s="23">
        <f t="shared" si="15"/>
        <v>0</v>
      </c>
      <c r="X80" s="23">
        <f t="shared" si="15"/>
        <v>4402</v>
      </c>
      <c r="Y80" s="36" t="s">
        <v>18</v>
      </c>
      <c r="Z80" s="27"/>
      <c r="AA80" s="33">
        <v>44562</v>
      </c>
      <c r="AB80" s="27"/>
      <c r="AH80" s="30"/>
      <c r="AI80" s="30"/>
    </row>
    <row r="81" spans="1:35" ht="30" x14ac:dyDescent="0.25">
      <c r="A81" s="27">
        <v>80</v>
      </c>
      <c r="B81" s="23" t="str">
        <f t="shared" si="9"/>
        <v>Przedsiębiorstwo Wodociągów i Kanalizacji Sp. z o.o.</v>
      </c>
      <c r="C81" s="23" t="str">
        <f t="shared" si="10"/>
        <v>ul. Kochanowskiego 28, 82-400 Sztum</v>
      </c>
      <c r="D81" s="36" t="s">
        <v>132</v>
      </c>
      <c r="E81" s="36">
        <v>170148140</v>
      </c>
      <c r="F81" s="53" t="s">
        <v>130</v>
      </c>
      <c r="G81" s="53" t="s">
        <v>131</v>
      </c>
      <c r="H81" s="35" t="s">
        <v>387</v>
      </c>
      <c r="I81" s="36" t="s">
        <v>205</v>
      </c>
      <c r="J81" s="36">
        <v>10780479</v>
      </c>
      <c r="K81" s="37" t="s">
        <v>206</v>
      </c>
      <c r="L81" s="36">
        <v>10</v>
      </c>
      <c r="M81" s="36">
        <f t="shared" si="12"/>
        <v>5312</v>
      </c>
      <c r="N81" s="36">
        <f t="shared" si="13"/>
        <v>7968</v>
      </c>
      <c r="O81" s="36"/>
      <c r="P81" s="36">
        <v>13280</v>
      </c>
      <c r="Q81" s="29">
        <f t="shared" si="14"/>
        <v>5312</v>
      </c>
      <c r="R81" s="29">
        <f t="shared" si="14"/>
        <v>7968</v>
      </c>
      <c r="S81" s="29">
        <f t="shared" si="14"/>
        <v>0</v>
      </c>
      <c r="T81" s="29">
        <f t="shared" si="14"/>
        <v>13280</v>
      </c>
      <c r="U81" s="23">
        <f t="shared" si="15"/>
        <v>10624</v>
      </c>
      <c r="V81" s="23">
        <f t="shared" si="15"/>
        <v>15936</v>
      </c>
      <c r="W81" s="23">
        <f t="shared" si="15"/>
        <v>0</v>
      </c>
      <c r="X81" s="23">
        <f t="shared" si="15"/>
        <v>26560</v>
      </c>
      <c r="Y81" s="36" t="s">
        <v>18</v>
      </c>
      <c r="Z81" s="27"/>
      <c r="AA81" s="33">
        <v>44562</v>
      </c>
      <c r="AB81" s="27"/>
      <c r="AH81" s="30"/>
      <c r="AI81" s="30"/>
    </row>
    <row r="82" spans="1:35" ht="30" x14ac:dyDescent="0.25">
      <c r="A82" s="27">
        <v>81</v>
      </c>
      <c r="B82" s="23" t="str">
        <f t="shared" si="9"/>
        <v>Przedsiębiorstwo Wodociągów i Kanalizacji Sp. z o.o.</v>
      </c>
      <c r="C82" s="23" t="str">
        <f t="shared" si="10"/>
        <v>ul. Kochanowskiego 28, 82-400 Sztum</v>
      </c>
      <c r="D82" s="36" t="s">
        <v>132</v>
      </c>
      <c r="E82" s="36">
        <v>170148140</v>
      </c>
      <c r="F82" s="53" t="s">
        <v>130</v>
      </c>
      <c r="G82" s="53" t="s">
        <v>131</v>
      </c>
      <c r="H82" s="35" t="s">
        <v>387</v>
      </c>
      <c r="I82" s="36" t="s">
        <v>207</v>
      </c>
      <c r="J82" s="36">
        <v>10769210</v>
      </c>
      <c r="K82" s="37" t="s">
        <v>208</v>
      </c>
      <c r="L82" s="36">
        <v>15</v>
      </c>
      <c r="M82" s="36">
        <f t="shared" si="12"/>
        <v>4269</v>
      </c>
      <c r="N82" s="36">
        <f t="shared" si="13"/>
        <v>6404</v>
      </c>
      <c r="O82" s="36"/>
      <c r="P82" s="36">
        <v>10673</v>
      </c>
      <c r="Q82" s="29">
        <f t="shared" si="14"/>
        <v>4269</v>
      </c>
      <c r="R82" s="29">
        <f t="shared" si="14"/>
        <v>6404</v>
      </c>
      <c r="S82" s="29">
        <f t="shared" si="14"/>
        <v>0</v>
      </c>
      <c r="T82" s="29">
        <f t="shared" si="14"/>
        <v>10673</v>
      </c>
      <c r="U82" s="23">
        <f t="shared" si="15"/>
        <v>8538</v>
      </c>
      <c r="V82" s="23">
        <f t="shared" si="15"/>
        <v>12808</v>
      </c>
      <c r="W82" s="23">
        <f t="shared" si="15"/>
        <v>0</v>
      </c>
      <c r="X82" s="23">
        <f t="shared" si="15"/>
        <v>21346</v>
      </c>
      <c r="Y82" s="36" t="s">
        <v>18</v>
      </c>
      <c r="Z82" s="27"/>
      <c r="AA82" s="33">
        <v>44562</v>
      </c>
      <c r="AB82" s="27"/>
      <c r="AH82" s="30"/>
      <c r="AI82" s="30"/>
    </row>
    <row r="83" spans="1:35" ht="30" x14ac:dyDescent="0.25">
      <c r="A83" s="27">
        <v>82</v>
      </c>
      <c r="B83" s="23" t="str">
        <f t="shared" si="9"/>
        <v>Przedsiębiorstwo Wodociągów i Kanalizacji Sp. z o.o.</v>
      </c>
      <c r="C83" s="23" t="str">
        <f t="shared" si="10"/>
        <v>ul. Kochanowskiego 28, 82-400 Sztum</v>
      </c>
      <c r="D83" s="36" t="s">
        <v>132</v>
      </c>
      <c r="E83" s="36">
        <v>170148140</v>
      </c>
      <c r="F83" s="53" t="s">
        <v>130</v>
      </c>
      <c r="G83" s="53" t="s">
        <v>131</v>
      </c>
      <c r="H83" s="35" t="s">
        <v>387</v>
      </c>
      <c r="I83" s="36" t="s">
        <v>209</v>
      </c>
      <c r="J83" s="36">
        <v>7821451</v>
      </c>
      <c r="K83" s="37" t="s">
        <v>210</v>
      </c>
      <c r="L83" s="36">
        <v>15</v>
      </c>
      <c r="M83" s="36">
        <f t="shared" si="12"/>
        <v>1880</v>
      </c>
      <c r="N83" s="36">
        <f t="shared" si="13"/>
        <v>2819</v>
      </c>
      <c r="O83" s="36"/>
      <c r="P83" s="36">
        <v>4699</v>
      </c>
      <c r="Q83" s="29">
        <f t="shared" si="14"/>
        <v>1880</v>
      </c>
      <c r="R83" s="29">
        <f t="shared" si="14"/>
        <v>2819</v>
      </c>
      <c r="S83" s="29">
        <f t="shared" si="14"/>
        <v>0</v>
      </c>
      <c r="T83" s="29">
        <f t="shared" si="14"/>
        <v>4699</v>
      </c>
      <c r="U83" s="23">
        <f t="shared" si="15"/>
        <v>3760</v>
      </c>
      <c r="V83" s="23">
        <f t="shared" si="15"/>
        <v>5638</v>
      </c>
      <c r="W83" s="23">
        <f t="shared" si="15"/>
        <v>0</v>
      </c>
      <c r="X83" s="23">
        <f t="shared" si="15"/>
        <v>9398</v>
      </c>
      <c r="Y83" s="36" t="s">
        <v>18</v>
      </c>
      <c r="Z83" s="27"/>
      <c r="AA83" s="33">
        <v>44562</v>
      </c>
      <c r="AB83" s="27"/>
      <c r="AH83" s="30"/>
      <c r="AI83" s="30"/>
    </row>
    <row r="84" spans="1:35" ht="30" x14ac:dyDescent="0.25">
      <c r="A84" s="27">
        <v>83</v>
      </c>
      <c r="B84" s="23" t="str">
        <f t="shared" si="9"/>
        <v>Przedsiębiorstwo Wodociągów i Kanalizacji Sp. z o.o.</v>
      </c>
      <c r="C84" s="23" t="str">
        <f t="shared" si="10"/>
        <v>ul. Kochanowskiego 28, 82-400 Sztum</v>
      </c>
      <c r="D84" s="36" t="s">
        <v>132</v>
      </c>
      <c r="E84" s="36">
        <v>170148140</v>
      </c>
      <c r="F84" s="53" t="s">
        <v>130</v>
      </c>
      <c r="G84" s="53" t="s">
        <v>131</v>
      </c>
      <c r="H84" s="35" t="s">
        <v>387</v>
      </c>
      <c r="I84" s="36" t="s">
        <v>181</v>
      </c>
      <c r="J84" s="36">
        <v>10944357</v>
      </c>
      <c r="K84" s="37" t="s">
        <v>211</v>
      </c>
      <c r="L84" s="36">
        <v>10</v>
      </c>
      <c r="M84" s="36">
        <f t="shared" si="12"/>
        <v>702</v>
      </c>
      <c r="N84" s="36">
        <f t="shared" si="13"/>
        <v>1054</v>
      </c>
      <c r="O84" s="36"/>
      <c r="P84" s="36">
        <v>1756</v>
      </c>
      <c r="Q84" s="29">
        <f t="shared" si="14"/>
        <v>702</v>
      </c>
      <c r="R84" s="29">
        <f t="shared" si="14"/>
        <v>1054</v>
      </c>
      <c r="S84" s="29">
        <f t="shared" si="14"/>
        <v>0</v>
      </c>
      <c r="T84" s="29">
        <f t="shared" si="14"/>
        <v>1756</v>
      </c>
      <c r="U84" s="23">
        <f t="shared" si="15"/>
        <v>1404</v>
      </c>
      <c r="V84" s="23">
        <f t="shared" si="15"/>
        <v>2108</v>
      </c>
      <c r="W84" s="23">
        <f t="shared" si="15"/>
        <v>0</v>
      </c>
      <c r="X84" s="23">
        <f t="shared" si="15"/>
        <v>3512</v>
      </c>
      <c r="Y84" s="36" t="s">
        <v>18</v>
      </c>
      <c r="Z84" s="27"/>
      <c r="AA84" s="33">
        <v>44562</v>
      </c>
      <c r="AB84" s="27"/>
      <c r="AH84" s="30"/>
      <c r="AI84" s="30"/>
    </row>
    <row r="85" spans="1:35" ht="30" x14ac:dyDescent="0.25">
      <c r="A85" s="27">
        <v>84</v>
      </c>
      <c r="B85" s="23" t="str">
        <f t="shared" si="9"/>
        <v>Przedsiębiorstwo Wodociągów i Kanalizacji Sp. z o.o.</v>
      </c>
      <c r="C85" s="23" t="str">
        <f t="shared" si="10"/>
        <v>ul. Kochanowskiego 28, 82-400 Sztum</v>
      </c>
      <c r="D85" s="36" t="s">
        <v>132</v>
      </c>
      <c r="E85" s="36">
        <v>170148140</v>
      </c>
      <c r="F85" s="53" t="s">
        <v>130</v>
      </c>
      <c r="G85" s="53" t="s">
        <v>131</v>
      </c>
      <c r="H85" s="35" t="s">
        <v>387</v>
      </c>
      <c r="I85" s="36" t="s">
        <v>212</v>
      </c>
      <c r="J85" s="36">
        <v>10783315</v>
      </c>
      <c r="K85" s="37" t="s">
        <v>213</v>
      </c>
      <c r="L85" s="36">
        <v>15</v>
      </c>
      <c r="M85" s="36">
        <f t="shared" si="12"/>
        <v>11370</v>
      </c>
      <c r="N85" s="36">
        <f t="shared" si="13"/>
        <v>17056</v>
      </c>
      <c r="O85" s="36"/>
      <c r="P85" s="36">
        <v>28426</v>
      </c>
      <c r="Q85" s="29">
        <f t="shared" si="14"/>
        <v>11370</v>
      </c>
      <c r="R85" s="29">
        <f t="shared" si="14"/>
        <v>17056</v>
      </c>
      <c r="S85" s="29">
        <f t="shared" si="14"/>
        <v>0</v>
      </c>
      <c r="T85" s="29">
        <f t="shared" si="14"/>
        <v>28426</v>
      </c>
      <c r="U85" s="23">
        <f t="shared" si="15"/>
        <v>22740</v>
      </c>
      <c r="V85" s="23">
        <f t="shared" si="15"/>
        <v>34112</v>
      </c>
      <c r="W85" s="23">
        <f t="shared" si="15"/>
        <v>0</v>
      </c>
      <c r="X85" s="23">
        <f t="shared" si="15"/>
        <v>56852</v>
      </c>
      <c r="Y85" s="36" t="s">
        <v>18</v>
      </c>
      <c r="Z85" s="27"/>
      <c r="AA85" s="33">
        <v>44562</v>
      </c>
      <c r="AB85" s="27"/>
      <c r="AH85" s="30"/>
      <c r="AI85" s="30"/>
    </row>
    <row r="86" spans="1:35" ht="30" x14ac:dyDescent="0.25">
      <c r="A86" s="27">
        <v>85</v>
      </c>
      <c r="B86" s="23" t="str">
        <f t="shared" si="9"/>
        <v>Przedsiębiorstwo Wodociągów i Kanalizacji Sp. z o.o.</v>
      </c>
      <c r="C86" s="23" t="str">
        <f t="shared" si="10"/>
        <v>ul. Kochanowskiego 28, 82-400 Sztum</v>
      </c>
      <c r="D86" s="36" t="s">
        <v>132</v>
      </c>
      <c r="E86" s="36">
        <v>170148140</v>
      </c>
      <c r="F86" s="53" t="s">
        <v>130</v>
      </c>
      <c r="G86" s="53" t="s">
        <v>131</v>
      </c>
      <c r="H86" s="35" t="s">
        <v>387</v>
      </c>
      <c r="I86" s="36" t="s">
        <v>214</v>
      </c>
      <c r="J86" s="36">
        <v>11079491</v>
      </c>
      <c r="K86" s="37" t="s">
        <v>215</v>
      </c>
      <c r="L86" s="36">
        <v>7</v>
      </c>
      <c r="M86" s="36">
        <f t="shared" si="12"/>
        <v>209</v>
      </c>
      <c r="N86" s="36">
        <f t="shared" si="13"/>
        <v>314</v>
      </c>
      <c r="O86" s="36"/>
      <c r="P86" s="36">
        <v>523</v>
      </c>
      <c r="Q86" s="29">
        <f t="shared" si="14"/>
        <v>209</v>
      </c>
      <c r="R86" s="29">
        <f t="shared" si="14"/>
        <v>314</v>
      </c>
      <c r="S86" s="29">
        <f t="shared" si="14"/>
        <v>0</v>
      </c>
      <c r="T86" s="29">
        <f t="shared" si="14"/>
        <v>523</v>
      </c>
      <c r="U86" s="23">
        <f t="shared" si="15"/>
        <v>418</v>
      </c>
      <c r="V86" s="23">
        <f t="shared" si="15"/>
        <v>628</v>
      </c>
      <c r="W86" s="23">
        <f t="shared" si="15"/>
        <v>0</v>
      </c>
      <c r="X86" s="23">
        <f t="shared" si="15"/>
        <v>1046</v>
      </c>
      <c r="Y86" s="36" t="s">
        <v>18</v>
      </c>
      <c r="Z86" s="27"/>
      <c r="AA86" s="33">
        <v>44562</v>
      </c>
      <c r="AB86" s="27"/>
      <c r="AH86" s="30"/>
      <c r="AI86" s="30"/>
    </row>
    <row r="87" spans="1:35" ht="30" x14ac:dyDescent="0.25">
      <c r="A87" s="27">
        <v>86</v>
      </c>
      <c r="B87" s="23" t="str">
        <f t="shared" ref="B87:B150" si="16">F87</f>
        <v>Przedsiębiorstwo Wodociągów i Kanalizacji Sp. z o.o.</v>
      </c>
      <c r="C87" s="23" t="str">
        <f t="shared" ref="C87:C150" si="17">G87</f>
        <v>ul. Kochanowskiego 28, 82-400 Sztum</v>
      </c>
      <c r="D87" s="36" t="s">
        <v>132</v>
      </c>
      <c r="E87" s="36">
        <v>170148140</v>
      </c>
      <c r="F87" s="53" t="s">
        <v>130</v>
      </c>
      <c r="G87" s="53" t="s">
        <v>131</v>
      </c>
      <c r="H87" s="35" t="s">
        <v>387</v>
      </c>
      <c r="I87" s="36" t="s">
        <v>216</v>
      </c>
      <c r="J87" s="36">
        <v>10783446</v>
      </c>
      <c r="K87" s="37" t="s">
        <v>217</v>
      </c>
      <c r="L87" s="36">
        <v>16.5</v>
      </c>
      <c r="M87" s="36">
        <f t="shared" si="12"/>
        <v>3009</v>
      </c>
      <c r="N87" s="36">
        <f t="shared" si="13"/>
        <v>4513</v>
      </c>
      <c r="O87" s="36"/>
      <c r="P87" s="36">
        <v>7522</v>
      </c>
      <c r="Q87" s="29">
        <f t="shared" si="14"/>
        <v>3009</v>
      </c>
      <c r="R87" s="29">
        <f t="shared" si="14"/>
        <v>4513</v>
      </c>
      <c r="S87" s="29">
        <f t="shared" si="14"/>
        <v>0</v>
      </c>
      <c r="T87" s="29">
        <f t="shared" si="14"/>
        <v>7522</v>
      </c>
      <c r="U87" s="23">
        <f t="shared" si="15"/>
        <v>6018</v>
      </c>
      <c r="V87" s="23">
        <f t="shared" si="15"/>
        <v>9026</v>
      </c>
      <c r="W87" s="23">
        <f t="shared" si="15"/>
        <v>0</v>
      </c>
      <c r="X87" s="23">
        <f t="shared" si="15"/>
        <v>15044</v>
      </c>
      <c r="Y87" s="36" t="s">
        <v>18</v>
      </c>
      <c r="Z87" s="27"/>
      <c r="AA87" s="33">
        <v>44562</v>
      </c>
      <c r="AB87" s="27"/>
      <c r="AH87" s="30"/>
      <c r="AI87" s="30"/>
    </row>
    <row r="88" spans="1:35" ht="30" x14ac:dyDescent="0.25">
      <c r="A88" s="27">
        <v>87</v>
      </c>
      <c r="B88" s="23" t="str">
        <f t="shared" si="16"/>
        <v>Przedsiębiorstwo Wodociągów i Kanalizacji Sp. z o.o.</v>
      </c>
      <c r="C88" s="23" t="str">
        <f t="shared" si="17"/>
        <v>ul. Kochanowskiego 28, 82-400 Sztum</v>
      </c>
      <c r="D88" s="36" t="s">
        <v>132</v>
      </c>
      <c r="E88" s="36">
        <v>170148140</v>
      </c>
      <c r="F88" s="53" t="s">
        <v>130</v>
      </c>
      <c r="G88" s="53" t="s">
        <v>131</v>
      </c>
      <c r="H88" s="35" t="s">
        <v>387</v>
      </c>
      <c r="I88" s="36" t="s">
        <v>218</v>
      </c>
      <c r="J88" s="36">
        <v>10840138</v>
      </c>
      <c r="K88" s="37" t="s">
        <v>219</v>
      </c>
      <c r="L88" s="36">
        <v>16.5</v>
      </c>
      <c r="M88" s="36">
        <f t="shared" si="12"/>
        <v>1862</v>
      </c>
      <c r="N88" s="36">
        <f t="shared" si="13"/>
        <v>2794</v>
      </c>
      <c r="O88" s="36"/>
      <c r="P88" s="36">
        <v>4656</v>
      </c>
      <c r="Q88" s="29">
        <f t="shared" si="14"/>
        <v>1862</v>
      </c>
      <c r="R88" s="29">
        <f t="shared" si="14"/>
        <v>2794</v>
      </c>
      <c r="S88" s="29">
        <f t="shared" si="14"/>
        <v>0</v>
      </c>
      <c r="T88" s="29">
        <f t="shared" si="14"/>
        <v>4656</v>
      </c>
      <c r="U88" s="23">
        <f t="shared" si="15"/>
        <v>3724</v>
      </c>
      <c r="V88" s="23">
        <f t="shared" si="15"/>
        <v>5588</v>
      </c>
      <c r="W88" s="23">
        <f t="shared" si="15"/>
        <v>0</v>
      </c>
      <c r="X88" s="23">
        <f t="shared" si="15"/>
        <v>9312</v>
      </c>
      <c r="Y88" s="36" t="s">
        <v>18</v>
      </c>
      <c r="Z88" s="27"/>
      <c r="AA88" s="33">
        <v>44562</v>
      </c>
      <c r="AB88" s="27"/>
      <c r="AH88" s="30"/>
      <c r="AI88" s="30"/>
    </row>
    <row r="89" spans="1:35" ht="30" x14ac:dyDescent="0.25">
      <c r="A89" s="27">
        <v>88</v>
      </c>
      <c r="B89" s="23" t="str">
        <f t="shared" si="16"/>
        <v>Przedsiębiorstwo Wodociągów i Kanalizacji Sp. z o.o.</v>
      </c>
      <c r="C89" s="23" t="str">
        <f t="shared" si="17"/>
        <v>ul. Kochanowskiego 28, 82-400 Sztum</v>
      </c>
      <c r="D89" s="36" t="s">
        <v>132</v>
      </c>
      <c r="E89" s="36">
        <v>170148140</v>
      </c>
      <c r="F89" s="53" t="s">
        <v>130</v>
      </c>
      <c r="G89" s="53" t="s">
        <v>131</v>
      </c>
      <c r="H89" s="35" t="s">
        <v>387</v>
      </c>
      <c r="I89" s="36" t="s">
        <v>220</v>
      </c>
      <c r="J89" s="36" t="s">
        <v>221</v>
      </c>
      <c r="K89" s="37" t="s">
        <v>222</v>
      </c>
      <c r="L89" s="36">
        <v>120</v>
      </c>
      <c r="M89" s="36">
        <f>ROUND(P89*0.2,0)</f>
        <v>158441</v>
      </c>
      <c r="N89" s="36">
        <f>ROUND(P89*0.15,0)</f>
        <v>118831</v>
      </c>
      <c r="O89" s="36">
        <f>P89-M89</f>
        <v>633764</v>
      </c>
      <c r="P89" s="36">
        <v>792205</v>
      </c>
      <c r="Q89" s="29">
        <f t="shared" si="14"/>
        <v>158441</v>
      </c>
      <c r="R89" s="29">
        <f t="shared" si="14"/>
        <v>118831</v>
      </c>
      <c r="S89" s="29">
        <f t="shared" si="14"/>
        <v>633764</v>
      </c>
      <c r="T89" s="29">
        <f t="shared" si="14"/>
        <v>792205</v>
      </c>
      <c r="U89" s="23">
        <f t="shared" si="15"/>
        <v>316882</v>
      </c>
      <c r="V89" s="23">
        <f t="shared" si="15"/>
        <v>237662</v>
      </c>
      <c r="W89" s="23">
        <f t="shared" si="15"/>
        <v>1267528</v>
      </c>
      <c r="X89" s="23">
        <f t="shared" si="15"/>
        <v>1584410</v>
      </c>
      <c r="Y89" s="36" t="s">
        <v>269</v>
      </c>
      <c r="Z89" s="27"/>
      <c r="AA89" s="33">
        <v>44562</v>
      </c>
      <c r="AB89" s="27"/>
      <c r="AH89" s="30"/>
      <c r="AI89" s="30"/>
    </row>
    <row r="90" spans="1:35" ht="30" x14ac:dyDescent="0.25">
      <c r="A90" s="27">
        <v>89</v>
      </c>
      <c r="B90" s="23" t="str">
        <f t="shared" si="16"/>
        <v>Przedsiębiorstwo Wodociągów i Kanalizacji Sp. z o.o.</v>
      </c>
      <c r="C90" s="23" t="str">
        <f t="shared" si="17"/>
        <v>ul. Kochanowskiego 28, 82-400 Sztum</v>
      </c>
      <c r="D90" s="36" t="s">
        <v>132</v>
      </c>
      <c r="E90" s="36">
        <v>170148140</v>
      </c>
      <c r="F90" s="53" t="s">
        <v>130</v>
      </c>
      <c r="G90" s="53" t="s">
        <v>131</v>
      </c>
      <c r="H90" s="35" t="s">
        <v>387</v>
      </c>
      <c r="I90" s="36" t="s">
        <v>223</v>
      </c>
      <c r="J90" s="36">
        <v>11098736</v>
      </c>
      <c r="K90" s="37" t="s">
        <v>224</v>
      </c>
      <c r="L90" s="36">
        <v>5</v>
      </c>
      <c r="M90" s="36">
        <f t="shared" ref="M90:M107" si="18">ROUND(P90*0.4,0)</f>
        <v>250</v>
      </c>
      <c r="N90" s="36">
        <f t="shared" ref="N90:N107" si="19">P90-M90</f>
        <v>375</v>
      </c>
      <c r="O90" s="36"/>
      <c r="P90" s="36">
        <v>625</v>
      </c>
      <c r="Q90" s="29">
        <f t="shared" si="14"/>
        <v>250</v>
      </c>
      <c r="R90" s="29">
        <f t="shared" si="14"/>
        <v>375</v>
      </c>
      <c r="S90" s="29">
        <f t="shared" si="14"/>
        <v>0</v>
      </c>
      <c r="T90" s="29">
        <f t="shared" si="14"/>
        <v>625</v>
      </c>
      <c r="U90" s="23">
        <f t="shared" si="15"/>
        <v>500</v>
      </c>
      <c r="V90" s="23">
        <f t="shared" si="15"/>
        <v>750</v>
      </c>
      <c r="W90" s="23">
        <f t="shared" si="15"/>
        <v>0</v>
      </c>
      <c r="X90" s="23">
        <f t="shared" si="15"/>
        <v>1250</v>
      </c>
      <c r="Y90" s="36" t="s">
        <v>278</v>
      </c>
      <c r="Z90" s="27"/>
      <c r="AA90" s="33">
        <v>44562</v>
      </c>
      <c r="AB90" s="27"/>
      <c r="AH90" s="30"/>
      <c r="AI90" s="30"/>
    </row>
    <row r="91" spans="1:35" ht="30" x14ac:dyDescent="0.25">
      <c r="A91" s="27">
        <v>90</v>
      </c>
      <c r="B91" s="23" t="str">
        <f t="shared" si="16"/>
        <v>Przedsiębiorstwo Wodociągów i Kanalizacji Sp. z o.o.</v>
      </c>
      <c r="C91" s="23" t="str">
        <f t="shared" si="17"/>
        <v>ul. Kochanowskiego 28, 82-400 Sztum</v>
      </c>
      <c r="D91" s="36" t="s">
        <v>132</v>
      </c>
      <c r="E91" s="36">
        <v>170148140</v>
      </c>
      <c r="F91" s="53" t="s">
        <v>130</v>
      </c>
      <c r="G91" s="53" t="s">
        <v>131</v>
      </c>
      <c r="H91" s="35" t="s">
        <v>387</v>
      </c>
      <c r="I91" s="36" t="s">
        <v>225</v>
      </c>
      <c r="J91" s="36">
        <v>11099491</v>
      </c>
      <c r="K91" s="37" t="s">
        <v>226</v>
      </c>
      <c r="L91" s="36">
        <v>25.5</v>
      </c>
      <c r="M91" s="36">
        <f t="shared" si="18"/>
        <v>9839</v>
      </c>
      <c r="N91" s="36">
        <f t="shared" si="19"/>
        <v>14758</v>
      </c>
      <c r="O91" s="36"/>
      <c r="P91" s="36">
        <v>24597</v>
      </c>
      <c r="Q91" s="29">
        <f t="shared" si="14"/>
        <v>9839</v>
      </c>
      <c r="R91" s="29">
        <f t="shared" si="14"/>
        <v>14758</v>
      </c>
      <c r="S91" s="29">
        <f t="shared" si="14"/>
        <v>0</v>
      </c>
      <c r="T91" s="29">
        <f t="shared" si="14"/>
        <v>24597</v>
      </c>
      <c r="U91" s="23">
        <f t="shared" si="15"/>
        <v>19678</v>
      </c>
      <c r="V91" s="23">
        <f t="shared" si="15"/>
        <v>29516</v>
      </c>
      <c r="W91" s="23">
        <f t="shared" si="15"/>
        <v>0</v>
      </c>
      <c r="X91" s="23">
        <f t="shared" si="15"/>
        <v>49194</v>
      </c>
      <c r="Y91" s="36" t="s">
        <v>278</v>
      </c>
      <c r="Z91" s="27"/>
      <c r="AA91" s="33">
        <v>44562</v>
      </c>
      <c r="AB91" s="27"/>
    </row>
    <row r="92" spans="1:35" ht="30" x14ac:dyDescent="0.25">
      <c r="A92" s="27">
        <v>91</v>
      </c>
      <c r="B92" s="23" t="str">
        <f t="shared" si="16"/>
        <v>Przedsiębiorstwo Wodociągów i Kanalizacji Sp. z o.o.</v>
      </c>
      <c r="C92" s="23" t="str">
        <f t="shared" si="17"/>
        <v>ul. Kochanowskiego 28, 82-400 Sztum</v>
      </c>
      <c r="D92" s="36" t="s">
        <v>132</v>
      </c>
      <c r="E92" s="36">
        <v>170148140</v>
      </c>
      <c r="F92" s="53" t="s">
        <v>130</v>
      </c>
      <c r="G92" s="53" t="s">
        <v>131</v>
      </c>
      <c r="H92" s="35" t="s">
        <v>387</v>
      </c>
      <c r="I92" s="36" t="s">
        <v>227</v>
      </c>
      <c r="J92" s="36">
        <v>11093964</v>
      </c>
      <c r="K92" s="37" t="s">
        <v>228</v>
      </c>
      <c r="L92" s="36">
        <v>1</v>
      </c>
      <c r="M92" s="36">
        <f t="shared" si="18"/>
        <v>204</v>
      </c>
      <c r="N92" s="36">
        <f t="shared" si="19"/>
        <v>307</v>
      </c>
      <c r="O92" s="36"/>
      <c r="P92" s="36">
        <v>511</v>
      </c>
      <c r="Q92" s="29">
        <f t="shared" si="14"/>
        <v>204</v>
      </c>
      <c r="R92" s="29">
        <f t="shared" si="14"/>
        <v>307</v>
      </c>
      <c r="S92" s="29">
        <f t="shared" si="14"/>
        <v>0</v>
      </c>
      <c r="T92" s="29">
        <f t="shared" si="14"/>
        <v>511</v>
      </c>
      <c r="U92" s="23">
        <f t="shared" si="15"/>
        <v>408</v>
      </c>
      <c r="V92" s="23">
        <f t="shared" si="15"/>
        <v>614</v>
      </c>
      <c r="W92" s="23">
        <f t="shared" si="15"/>
        <v>0</v>
      </c>
      <c r="X92" s="23">
        <f t="shared" si="15"/>
        <v>1022</v>
      </c>
      <c r="Y92" s="36" t="s">
        <v>278</v>
      </c>
      <c r="Z92" s="27"/>
      <c r="AA92" s="33">
        <v>44562</v>
      </c>
      <c r="AB92" s="27"/>
    </row>
    <row r="93" spans="1:35" ht="30" x14ac:dyDescent="0.25">
      <c r="A93" s="27">
        <v>92</v>
      </c>
      <c r="B93" s="23" t="str">
        <f t="shared" si="16"/>
        <v>Przedsiębiorstwo Wodociągów i Kanalizacji Sp. z o.o.</v>
      </c>
      <c r="C93" s="23" t="str">
        <f t="shared" si="17"/>
        <v>ul. Kochanowskiego 28, 82-400 Sztum</v>
      </c>
      <c r="D93" s="36" t="s">
        <v>132</v>
      </c>
      <c r="E93" s="36">
        <v>170148140</v>
      </c>
      <c r="F93" s="53" t="s">
        <v>130</v>
      </c>
      <c r="G93" s="53" t="s">
        <v>131</v>
      </c>
      <c r="H93" s="35" t="s">
        <v>387</v>
      </c>
      <c r="I93" s="36" t="s">
        <v>229</v>
      </c>
      <c r="J93" s="36">
        <v>10776445</v>
      </c>
      <c r="K93" s="37" t="s">
        <v>230</v>
      </c>
      <c r="L93" s="36">
        <v>11</v>
      </c>
      <c r="M93" s="36">
        <f t="shared" si="18"/>
        <v>2192</v>
      </c>
      <c r="N93" s="36">
        <f t="shared" si="19"/>
        <v>3289</v>
      </c>
      <c r="O93" s="36"/>
      <c r="P93" s="36">
        <v>5481</v>
      </c>
      <c r="Q93" s="29">
        <f t="shared" si="14"/>
        <v>2192</v>
      </c>
      <c r="R93" s="29">
        <f t="shared" si="14"/>
        <v>3289</v>
      </c>
      <c r="S93" s="29">
        <f t="shared" si="14"/>
        <v>0</v>
      </c>
      <c r="T93" s="29">
        <f t="shared" si="14"/>
        <v>5481</v>
      </c>
      <c r="U93" s="23">
        <f t="shared" si="15"/>
        <v>4384</v>
      </c>
      <c r="V93" s="23">
        <f t="shared" si="15"/>
        <v>6578</v>
      </c>
      <c r="W93" s="23">
        <f t="shared" si="15"/>
        <v>0</v>
      </c>
      <c r="X93" s="23">
        <f t="shared" si="15"/>
        <v>10962</v>
      </c>
      <c r="Y93" s="36" t="s">
        <v>278</v>
      </c>
      <c r="Z93" s="27"/>
      <c r="AA93" s="33">
        <v>44562</v>
      </c>
      <c r="AB93" s="27"/>
    </row>
    <row r="94" spans="1:35" ht="30" x14ac:dyDescent="0.25">
      <c r="A94" s="27">
        <v>93</v>
      </c>
      <c r="B94" s="23" t="str">
        <f t="shared" si="16"/>
        <v>Przedsiębiorstwo Wodociągów i Kanalizacji Sp. z o.o.</v>
      </c>
      <c r="C94" s="23" t="str">
        <f t="shared" si="17"/>
        <v>ul. Kochanowskiego 28, 82-400 Sztum</v>
      </c>
      <c r="D94" s="36" t="s">
        <v>132</v>
      </c>
      <c r="E94" s="36">
        <v>170148140</v>
      </c>
      <c r="F94" s="53" t="s">
        <v>130</v>
      </c>
      <c r="G94" s="53" t="s">
        <v>131</v>
      </c>
      <c r="H94" s="35" t="s">
        <v>387</v>
      </c>
      <c r="I94" s="36" t="s">
        <v>231</v>
      </c>
      <c r="J94" s="36">
        <v>10805407</v>
      </c>
      <c r="K94" s="37" t="s">
        <v>232</v>
      </c>
      <c r="L94" s="36">
        <v>2.5</v>
      </c>
      <c r="M94" s="36">
        <f t="shared" si="18"/>
        <v>72</v>
      </c>
      <c r="N94" s="36">
        <f t="shared" si="19"/>
        <v>108</v>
      </c>
      <c r="O94" s="36"/>
      <c r="P94" s="36">
        <v>180</v>
      </c>
      <c r="Q94" s="29">
        <f t="shared" si="14"/>
        <v>72</v>
      </c>
      <c r="R94" s="29">
        <f t="shared" si="14"/>
        <v>108</v>
      </c>
      <c r="S94" s="29">
        <f t="shared" si="14"/>
        <v>0</v>
      </c>
      <c r="T94" s="29">
        <f t="shared" si="14"/>
        <v>180</v>
      </c>
      <c r="U94" s="23">
        <f t="shared" si="15"/>
        <v>144</v>
      </c>
      <c r="V94" s="23">
        <f t="shared" si="15"/>
        <v>216</v>
      </c>
      <c r="W94" s="23">
        <f t="shared" si="15"/>
        <v>0</v>
      </c>
      <c r="X94" s="23">
        <f t="shared" si="15"/>
        <v>360</v>
      </c>
      <c r="Y94" s="36" t="s">
        <v>278</v>
      </c>
      <c r="Z94" s="27"/>
      <c r="AA94" s="33">
        <v>44562</v>
      </c>
      <c r="AB94" s="27"/>
    </row>
    <row r="95" spans="1:35" ht="30" x14ac:dyDescent="0.25">
      <c r="A95" s="27">
        <v>94</v>
      </c>
      <c r="B95" s="23" t="str">
        <f t="shared" si="16"/>
        <v>Przedsiębiorstwo Wodociągów i Kanalizacji Sp. z o.o.</v>
      </c>
      <c r="C95" s="23" t="str">
        <f t="shared" si="17"/>
        <v>ul. Kochanowskiego 28, 82-400 Sztum</v>
      </c>
      <c r="D95" s="36" t="s">
        <v>132</v>
      </c>
      <c r="E95" s="36">
        <v>170148140</v>
      </c>
      <c r="F95" s="53" t="s">
        <v>130</v>
      </c>
      <c r="G95" s="53" t="s">
        <v>131</v>
      </c>
      <c r="H95" s="35" t="s">
        <v>387</v>
      </c>
      <c r="I95" s="36" t="s">
        <v>233</v>
      </c>
      <c r="J95" s="36">
        <v>11006320</v>
      </c>
      <c r="K95" s="37" t="s">
        <v>234</v>
      </c>
      <c r="L95" s="36">
        <v>2.5</v>
      </c>
      <c r="M95" s="36">
        <f t="shared" si="18"/>
        <v>36</v>
      </c>
      <c r="N95" s="36">
        <f t="shared" si="19"/>
        <v>54</v>
      </c>
      <c r="O95" s="36"/>
      <c r="P95" s="36">
        <v>90</v>
      </c>
      <c r="Q95" s="29">
        <f t="shared" si="14"/>
        <v>36</v>
      </c>
      <c r="R95" s="29">
        <f t="shared" si="14"/>
        <v>54</v>
      </c>
      <c r="S95" s="29">
        <f t="shared" si="14"/>
        <v>0</v>
      </c>
      <c r="T95" s="29">
        <f t="shared" si="14"/>
        <v>90</v>
      </c>
      <c r="U95" s="23">
        <f t="shared" si="15"/>
        <v>72</v>
      </c>
      <c r="V95" s="23">
        <f t="shared" si="15"/>
        <v>108</v>
      </c>
      <c r="W95" s="23">
        <f t="shared" si="15"/>
        <v>0</v>
      </c>
      <c r="X95" s="23">
        <f t="shared" si="15"/>
        <v>180</v>
      </c>
      <c r="Y95" s="36" t="s">
        <v>278</v>
      </c>
      <c r="Z95" s="27"/>
      <c r="AA95" s="33">
        <v>44562</v>
      </c>
      <c r="AB95" s="27"/>
    </row>
    <row r="96" spans="1:35" ht="30" x14ac:dyDescent="0.25">
      <c r="A96" s="27">
        <v>95</v>
      </c>
      <c r="B96" s="23" t="str">
        <f t="shared" si="16"/>
        <v>Przedsiębiorstwo Wodociągów i Kanalizacji Sp. z o.o.</v>
      </c>
      <c r="C96" s="23" t="str">
        <f t="shared" si="17"/>
        <v>ul. Kochanowskiego 28, 82-400 Sztum</v>
      </c>
      <c r="D96" s="36" t="s">
        <v>132</v>
      </c>
      <c r="E96" s="36">
        <v>170148140</v>
      </c>
      <c r="F96" s="53" t="s">
        <v>130</v>
      </c>
      <c r="G96" s="53" t="s">
        <v>131</v>
      </c>
      <c r="H96" s="35" t="s">
        <v>387</v>
      </c>
      <c r="I96" s="36" t="s">
        <v>235</v>
      </c>
      <c r="J96" s="36">
        <v>10801174</v>
      </c>
      <c r="K96" s="37" t="s">
        <v>279</v>
      </c>
      <c r="L96" s="36">
        <v>2.5</v>
      </c>
      <c r="M96" s="36">
        <f t="shared" si="18"/>
        <v>36</v>
      </c>
      <c r="N96" s="36">
        <f t="shared" si="19"/>
        <v>54</v>
      </c>
      <c r="O96" s="36"/>
      <c r="P96" s="36">
        <v>90</v>
      </c>
      <c r="Q96" s="29">
        <f t="shared" si="14"/>
        <v>36</v>
      </c>
      <c r="R96" s="29">
        <f t="shared" si="14"/>
        <v>54</v>
      </c>
      <c r="S96" s="29">
        <f t="shared" si="14"/>
        <v>0</v>
      </c>
      <c r="T96" s="29">
        <f t="shared" si="14"/>
        <v>90</v>
      </c>
      <c r="U96" s="23">
        <f t="shared" si="15"/>
        <v>72</v>
      </c>
      <c r="V96" s="23">
        <f t="shared" si="15"/>
        <v>108</v>
      </c>
      <c r="W96" s="23">
        <f t="shared" si="15"/>
        <v>0</v>
      </c>
      <c r="X96" s="23">
        <f t="shared" si="15"/>
        <v>180</v>
      </c>
      <c r="Y96" s="36" t="s">
        <v>278</v>
      </c>
      <c r="Z96" s="27"/>
      <c r="AA96" s="33">
        <v>44562</v>
      </c>
      <c r="AB96" s="27"/>
    </row>
    <row r="97" spans="1:28" ht="30" x14ac:dyDescent="0.25">
      <c r="A97" s="27">
        <v>96</v>
      </c>
      <c r="B97" s="23" t="str">
        <f t="shared" si="16"/>
        <v>Przedsiębiorstwo Wodociągów i Kanalizacji Sp. z o.o.</v>
      </c>
      <c r="C97" s="23" t="str">
        <f t="shared" si="17"/>
        <v>ul. Kochanowskiego 28, 82-400 Sztum</v>
      </c>
      <c r="D97" s="36" t="s">
        <v>132</v>
      </c>
      <c r="E97" s="36">
        <v>170148140</v>
      </c>
      <c r="F97" s="53" t="s">
        <v>130</v>
      </c>
      <c r="G97" s="53" t="s">
        <v>131</v>
      </c>
      <c r="H97" s="35" t="s">
        <v>387</v>
      </c>
      <c r="I97" s="36" t="s">
        <v>236</v>
      </c>
      <c r="J97" s="36">
        <v>11132832</v>
      </c>
      <c r="K97" s="37" t="s">
        <v>280</v>
      </c>
      <c r="L97" s="36">
        <v>2.5</v>
      </c>
      <c r="M97" s="36">
        <f t="shared" si="18"/>
        <v>36</v>
      </c>
      <c r="N97" s="36">
        <f t="shared" si="19"/>
        <v>54</v>
      </c>
      <c r="O97" s="36"/>
      <c r="P97" s="36">
        <v>90</v>
      </c>
      <c r="Q97" s="29">
        <f t="shared" si="14"/>
        <v>36</v>
      </c>
      <c r="R97" s="29">
        <f t="shared" si="14"/>
        <v>54</v>
      </c>
      <c r="S97" s="29">
        <f t="shared" si="14"/>
        <v>0</v>
      </c>
      <c r="T97" s="29">
        <f t="shared" si="14"/>
        <v>90</v>
      </c>
      <c r="U97" s="23">
        <f t="shared" si="15"/>
        <v>72</v>
      </c>
      <c r="V97" s="23">
        <f t="shared" si="15"/>
        <v>108</v>
      </c>
      <c r="W97" s="23">
        <f t="shared" si="15"/>
        <v>0</v>
      </c>
      <c r="X97" s="23">
        <f t="shared" si="15"/>
        <v>180</v>
      </c>
      <c r="Y97" s="36" t="s">
        <v>278</v>
      </c>
      <c r="Z97" s="27"/>
      <c r="AA97" s="33">
        <v>44562</v>
      </c>
      <c r="AB97" s="27"/>
    </row>
    <row r="98" spans="1:28" ht="30" x14ac:dyDescent="0.25">
      <c r="A98" s="27">
        <v>97</v>
      </c>
      <c r="B98" s="23" t="str">
        <f t="shared" si="16"/>
        <v>Przedsiębiorstwo Wodociągów i Kanalizacji Sp. z o.o.</v>
      </c>
      <c r="C98" s="23" t="str">
        <f t="shared" si="17"/>
        <v>ul. Kochanowskiego 28, 82-400 Sztum</v>
      </c>
      <c r="D98" s="36" t="s">
        <v>132</v>
      </c>
      <c r="E98" s="36">
        <v>170148140</v>
      </c>
      <c r="F98" s="53" t="s">
        <v>130</v>
      </c>
      <c r="G98" s="53" t="s">
        <v>131</v>
      </c>
      <c r="H98" s="35" t="s">
        <v>387</v>
      </c>
      <c r="I98" s="36" t="s">
        <v>237</v>
      </c>
      <c r="J98" s="36">
        <v>10866413</v>
      </c>
      <c r="K98" s="37" t="s">
        <v>281</v>
      </c>
      <c r="L98" s="36">
        <v>2.5</v>
      </c>
      <c r="M98" s="36">
        <f t="shared" si="18"/>
        <v>36</v>
      </c>
      <c r="N98" s="36">
        <f t="shared" si="19"/>
        <v>54</v>
      </c>
      <c r="O98" s="36"/>
      <c r="P98" s="36">
        <v>90</v>
      </c>
      <c r="Q98" s="29">
        <f t="shared" si="14"/>
        <v>36</v>
      </c>
      <c r="R98" s="29">
        <f t="shared" si="14"/>
        <v>54</v>
      </c>
      <c r="S98" s="29">
        <f t="shared" si="14"/>
        <v>0</v>
      </c>
      <c r="T98" s="29">
        <f t="shared" si="14"/>
        <v>90</v>
      </c>
      <c r="U98" s="23">
        <f t="shared" si="15"/>
        <v>72</v>
      </c>
      <c r="V98" s="23">
        <f t="shared" si="15"/>
        <v>108</v>
      </c>
      <c r="W98" s="23">
        <f t="shared" si="15"/>
        <v>0</v>
      </c>
      <c r="X98" s="23">
        <f t="shared" si="15"/>
        <v>180</v>
      </c>
      <c r="Y98" s="36" t="s">
        <v>278</v>
      </c>
      <c r="Z98" s="27"/>
      <c r="AA98" s="33">
        <v>44562</v>
      </c>
      <c r="AB98" s="27"/>
    </row>
    <row r="99" spans="1:28" ht="30" x14ac:dyDescent="0.25">
      <c r="A99" s="27">
        <v>98</v>
      </c>
      <c r="B99" s="23" t="str">
        <f t="shared" si="16"/>
        <v>Przedsiębiorstwo Wodociągów i Kanalizacji Sp. z o.o.</v>
      </c>
      <c r="C99" s="23" t="str">
        <f t="shared" si="17"/>
        <v>ul. Kochanowskiego 28, 82-400 Sztum</v>
      </c>
      <c r="D99" s="36" t="s">
        <v>132</v>
      </c>
      <c r="E99" s="36">
        <v>170148140</v>
      </c>
      <c r="F99" s="53" t="s">
        <v>130</v>
      </c>
      <c r="G99" s="53" t="s">
        <v>131</v>
      </c>
      <c r="H99" s="35" t="s">
        <v>387</v>
      </c>
      <c r="I99" s="36" t="s">
        <v>238</v>
      </c>
      <c r="J99" s="36">
        <v>10791099</v>
      </c>
      <c r="K99" s="37" t="s">
        <v>282</v>
      </c>
      <c r="L99" s="36">
        <v>2.5</v>
      </c>
      <c r="M99" s="36">
        <f t="shared" si="18"/>
        <v>36</v>
      </c>
      <c r="N99" s="36">
        <f t="shared" si="19"/>
        <v>54</v>
      </c>
      <c r="O99" s="36"/>
      <c r="P99" s="36">
        <v>90</v>
      </c>
      <c r="Q99" s="29">
        <f t="shared" si="14"/>
        <v>36</v>
      </c>
      <c r="R99" s="29">
        <f t="shared" si="14"/>
        <v>54</v>
      </c>
      <c r="S99" s="29">
        <f t="shared" si="14"/>
        <v>0</v>
      </c>
      <c r="T99" s="29">
        <f t="shared" si="14"/>
        <v>90</v>
      </c>
      <c r="U99" s="23">
        <f t="shared" si="15"/>
        <v>72</v>
      </c>
      <c r="V99" s="23">
        <f t="shared" si="15"/>
        <v>108</v>
      </c>
      <c r="W99" s="23">
        <f t="shared" si="15"/>
        <v>0</v>
      </c>
      <c r="X99" s="23">
        <f t="shared" si="15"/>
        <v>180</v>
      </c>
      <c r="Y99" s="36" t="s">
        <v>278</v>
      </c>
      <c r="Z99" s="27"/>
      <c r="AA99" s="33">
        <v>44562</v>
      </c>
      <c r="AB99" s="27"/>
    </row>
    <row r="100" spans="1:28" ht="30" x14ac:dyDescent="0.25">
      <c r="A100" s="27">
        <v>99</v>
      </c>
      <c r="B100" s="23" t="str">
        <f t="shared" si="16"/>
        <v>Przedsiębiorstwo Wodociągów i Kanalizacji Sp. z o.o.</v>
      </c>
      <c r="C100" s="23" t="str">
        <f t="shared" si="17"/>
        <v>ul. Kochanowskiego 28, 82-400 Sztum</v>
      </c>
      <c r="D100" s="36" t="s">
        <v>132</v>
      </c>
      <c r="E100" s="36">
        <v>170148140</v>
      </c>
      <c r="F100" s="53" t="s">
        <v>130</v>
      </c>
      <c r="G100" s="53" t="s">
        <v>131</v>
      </c>
      <c r="H100" s="35" t="s">
        <v>387</v>
      </c>
      <c r="I100" s="36" t="s">
        <v>239</v>
      </c>
      <c r="J100" s="36">
        <v>11132644</v>
      </c>
      <c r="K100" s="37" t="s">
        <v>283</v>
      </c>
      <c r="L100" s="36">
        <v>2.5</v>
      </c>
      <c r="M100" s="36">
        <f t="shared" si="18"/>
        <v>36</v>
      </c>
      <c r="N100" s="36">
        <f t="shared" si="19"/>
        <v>54</v>
      </c>
      <c r="O100" s="36"/>
      <c r="P100" s="36">
        <v>90</v>
      </c>
      <c r="Q100" s="29">
        <f t="shared" si="14"/>
        <v>36</v>
      </c>
      <c r="R100" s="29">
        <f t="shared" si="14"/>
        <v>54</v>
      </c>
      <c r="S100" s="29">
        <f t="shared" si="14"/>
        <v>0</v>
      </c>
      <c r="T100" s="29">
        <f t="shared" si="14"/>
        <v>90</v>
      </c>
      <c r="U100" s="23">
        <f t="shared" si="15"/>
        <v>72</v>
      </c>
      <c r="V100" s="23">
        <f t="shared" si="15"/>
        <v>108</v>
      </c>
      <c r="W100" s="23">
        <f t="shared" si="15"/>
        <v>0</v>
      </c>
      <c r="X100" s="23">
        <f t="shared" si="15"/>
        <v>180</v>
      </c>
      <c r="Y100" s="36" t="s">
        <v>278</v>
      </c>
      <c r="Z100" s="27"/>
      <c r="AA100" s="33">
        <v>44562</v>
      </c>
      <c r="AB100" s="27"/>
    </row>
    <row r="101" spans="1:28" ht="30" x14ac:dyDescent="0.25">
      <c r="A101" s="27">
        <v>100</v>
      </c>
      <c r="B101" s="23" t="str">
        <f t="shared" si="16"/>
        <v>Przedsiębiorstwo Wodociągów i Kanalizacji Sp. z o.o.</v>
      </c>
      <c r="C101" s="23" t="str">
        <f t="shared" si="17"/>
        <v>ul. Kochanowskiego 28, 82-400 Sztum</v>
      </c>
      <c r="D101" s="36" t="s">
        <v>132</v>
      </c>
      <c r="E101" s="36">
        <v>170148140</v>
      </c>
      <c r="F101" s="53" t="s">
        <v>130</v>
      </c>
      <c r="G101" s="53" t="s">
        <v>131</v>
      </c>
      <c r="H101" s="35" t="s">
        <v>387</v>
      </c>
      <c r="I101" s="36" t="s">
        <v>240</v>
      </c>
      <c r="J101" s="36">
        <v>11152846</v>
      </c>
      <c r="K101" s="37" t="s">
        <v>241</v>
      </c>
      <c r="L101" s="36">
        <v>2.5</v>
      </c>
      <c r="M101" s="36">
        <f t="shared" si="18"/>
        <v>36</v>
      </c>
      <c r="N101" s="36">
        <f t="shared" si="19"/>
        <v>54</v>
      </c>
      <c r="O101" s="36"/>
      <c r="P101" s="36">
        <v>90</v>
      </c>
      <c r="Q101" s="29">
        <f t="shared" si="14"/>
        <v>36</v>
      </c>
      <c r="R101" s="29">
        <f t="shared" si="14"/>
        <v>54</v>
      </c>
      <c r="S101" s="29">
        <f t="shared" si="14"/>
        <v>0</v>
      </c>
      <c r="T101" s="29">
        <f t="shared" si="14"/>
        <v>90</v>
      </c>
      <c r="U101" s="23">
        <f t="shared" si="15"/>
        <v>72</v>
      </c>
      <c r="V101" s="23">
        <f t="shared" si="15"/>
        <v>108</v>
      </c>
      <c r="W101" s="23">
        <f t="shared" si="15"/>
        <v>0</v>
      </c>
      <c r="X101" s="23">
        <f t="shared" si="15"/>
        <v>180</v>
      </c>
      <c r="Y101" s="36" t="s">
        <v>278</v>
      </c>
      <c r="Z101" s="27"/>
      <c r="AA101" s="33">
        <v>44562</v>
      </c>
      <c r="AB101" s="27"/>
    </row>
    <row r="102" spans="1:28" ht="30" x14ac:dyDescent="0.25">
      <c r="A102" s="27">
        <v>101</v>
      </c>
      <c r="B102" s="23" t="str">
        <f t="shared" si="16"/>
        <v>Przedsiębiorstwo Wodociągów i Kanalizacji Sp. z o.o.</v>
      </c>
      <c r="C102" s="23" t="str">
        <f t="shared" si="17"/>
        <v>ul. Kochanowskiego 28, 82-400 Sztum</v>
      </c>
      <c r="D102" s="36" t="s">
        <v>132</v>
      </c>
      <c r="E102" s="36">
        <v>170148140</v>
      </c>
      <c r="F102" s="53" t="s">
        <v>130</v>
      </c>
      <c r="G102" s="53" t="s">
        <v>131</v>
      </c>
      <c r="H102" s="35" t="s">
        <v>387</v>
      </c>
      <c r="I102" s="36" t="s">
        <v>242</v>
      </c>
      <c r="J102" s="36">
        <v>11109066</v>
      </c>
      <c r="K102" s="37" t="s">
        <v>243</v>
      </c>
      <c r="L102" s="36">
        <v>4</v>
      </c>
      <c r="M102" s="36">
        <f t="shared" si="18"/>
        <v>423</v>
      </c>
      <c r="N102" s="36">
        <f t="shared" si="19"/>
        <v>634</v>
      </c>
      <c r="O102" s="36"/>
      <c r="P102" s="36">
        <v>1057</v>
      </c>
      <c r="Q102" s="29">
        <f t="shared" si="14"/>
        <v>423</v>
      </c>
      <c r="R102" s="29">
        <f t="shared" si="14"/>
        <v>634</v>
      </c>
      <c r="S102" s="29">
        <f t="shared" si="14"/>
        <v>0</v>
      </c>
      <c r="T102" s="29">
        <f t="shared" si="14"/>
        <v>1057</v>
      </c>
      <c r="U102" s="23">
        <f t="shared" si="15"/>
        <v>846</v>
      </c>
      <c r="V102" s="23">
        <f t="shared" si="15"/>
        <v>1268</v>
      </c>
      <c r="W102" s="23">
        <f t="shared" si="15"/>
        <v>0</v>
      </c>
      <c r="X102" s="23">
        <f t="shared" si="15"/>
        <v>2114</v>
      </c>
      <c r="Y102" s="36" t="s">
        <v>278</v>
      </c>
      <c r="Z102" s="27"/>
      <c r="AA102" s="33">
        <v>44562</v>
      </c>
      <c r="AB102" s="27"/>
    </row>
    <row r="103" spans="1:28" ht="30" x14ac:dyDescent="0.25">
      <c r="A103" s="27">
        <v>102</v>
      </c>
      <c r="B103" s="23" t="str">
        <f t="shared" si="16"/>
        <v>Przedsiębiorstwo Wodociągów i Kanalizacji Sp. z o.o.</v>
      </c>
      <c r="C103" s="23" t="str">
        <f t="shared" si="17"/>
        <v>ul. Kochanowskiego 28, 82-400 Sztum</v>
      </c>
      <c r="D103" s="36" t="s">
        <v>132</v>
      </c>
      <c r="E103" s="36">
        <v>170148140</v>
      </c>
      <c r="F103" s="53" t="s">
        <v>130</v>
      </c>
      <c r="G103" s="53" t="s">
        <v>131</v>
      </c>
      <c r="H103" s="35" t="s">
        <v>387</v>
      </c>
      <c r="I103" s="36" t="s">
        <v>244</v>
      </c>
      <c r="J103" s="36">
        <v>10998344</v>
      </c>
      <c r="K103" s="37" t="s">
        <v>245</v>
      </c>
      <c r="L103" s="36">
        <v>2.5</v>
      </c>
      <c r="M103" s="36">
        <f t="shared" si="18"/>
        <v>36</v>
      </c>
      <c r="N103" s="36">
        <f t="shared" si="19"/>
        <v>54</v>
      </c>
      <c r="O103" s="36"/>
      <c r="P103" s="36">
        <v>90</v>
      </c>
      <c r="Q103" s="29">
        <f t="shared" si="14"/>
        <v>36</v>
      </c>
      <c r="R103" s="29">
        <f t="shared" si="14"/>
        <v>54</v>
      </c>
      <c r="S103" s="29">
        <f t="shared" si="14"/>
        <v>0</v>
      </c>
      <c r="T103" s="29">
        <f t="shared" si="14"/>
        <v>90</v>
      </c>
      <c r="U103" s="23">
        <f t="shared" si="15"/>
        <v>72</v>
      </c>
      <c r="V103" s="23">
        <f t="shared" si="15"/>
        <v>108</v>
      </c>
      <c r="W103" s="23">
        <f t="shared" si="15"/>
        <v>0</v>
      </c>
      <c r="X103" s="23">
        <f t="shared" si="15"/>
        <v>180</v>
      </c>
      <c r="Y103" s="36" t="s">
        <v>278</v>
      </c>
      <c r="Z103" s="27"/>
      <c r="AA103" s="33">
        <v>44562</v>
      </c>
      <c r="AB103" s="27"/>
    </row>
    <row r="104" spans="1:28" ht="30" x14ac:dyDescent="0.25">
      <c r="A104" s="27">
        <v>103</v>
      </c>
      <c r="B104" s="23" t="str">
        <f t="shared" si="16"/>
        <v>Przedsiębiorstwo Wodociągów i Kanalizacji Sp. z o.o.</v>
      </c>
      <c r="C104" s="23" t="str">
        <f t="shared" si="17"/>
        <v>ul. Kochanowskiego 28, 82-400 Sztum</v>
      </c>
      <c r="D104" s="36" t="s">
        <v>132</v>
      </c>
      <c r="E104" s="36">
        <v>170148140</v>
      </c>
      <c r="F104" s="53" t="s">
        <v>130</v>
      </c>
      <c r="G104" s="53" t="s">
        <v>131</v>
      </c>
      <c r="H104" s="35" t="s">
        <v>387</v>
      </c>
      <c r="I104" s="36" t="s">
        <v>246</v>
      </c>
      <c r="J104" s="36">
        <v>10793252</v>
      </c>
      <c r="K104" s="37" t="s">
        <v>247</v>
      </c>
      <c r="L104" s="36">
        <v>2.5</v>
      </c>
      <c r="M104" s="36">
        <f t="shared" si="18"/>
        <v>36</v>
      </c>
      <c r="N104" s="36">
        <f t="shared" si="19"/>
        <v>54</v>
      </c>
      <c r="O104" s="36"/>
      <c r="P104" s="36">
        <v>90</v>
      </c>
      <c r="Q104" s="29">
        <f t="shared" ref="Q104:T157" si="20">M104</f>
        <v>36</v>
      </c>
      <c r="R104" s="29">
        <f t="shared" si="20"/>
        <v>54</v>
      </c>
      <c r="S104" s="29">
        <f t="shared" si="20"/>
        <v>0</v>
      </c>
      <c r="T104" s="29">
        <f t="shared" si="20"/>
        <v>90</v>
      </c>
      <c r="U104" s="23">
        <f t="shared" ref="U104:X157" si="21">M104+Q104</f>
        <v>72</v>
      </c>
      <c r="V104" s="23">
        <f t="shared" si="21"/>
        <v>108</v>
      </c>
      <c r="W104" s="23">
        <f t="shared" si="21"/>
        <v>0</v>
      </c>
      <c r="X104" s="23">
        <f t="shared" si="21"/>
        <v>180</v>
      </c>
      <c r="Y104" s="36" t="s">
        <v>278</v>
      </c>
      <c r="Z104" s="27"/>
      <c r="AA104" s="33">
        <v>44562</v>
      </c>
      <c r="AB104" s="27"/>
    </row>
    <row r="105" spans="1:28" ht="30" x14ac:dyDescent="0.25">
      <c r="A105" s="27">
        <v>104</v>
      </c>
      <c r="B105" s="23" t="str">
        <f t="shared" si="16"/>
        <v>Przedsiębiorstwo Wodociągów i Kanalizacji Sp. z o.o.</v>
      </c>
      <c r="C105" s="23" t="str">
        <f t="shared" si="17"/>
        <v>ul. Kochanowskiego 28, 82-400 Sztum</v>
      </c>
      <c r="D105" s="36" t="s">
        <v>132</v>
      </c>
      <c r="E105" s="36">
        <v>170148140</v>
      </c>
      <c r="F105" s="53" t="s">
        <v>130</v>
      </c>
      <c r="G105" s="53" t="s">
        <v>131</v>
      </c>
      <c r="H105" s="35" t="s">
        <v>387</v>
      </c>
      <c r="I105" s="36" t="s">
        <v>248</v>
      </c>
      <c r="J105" s="36">
        <v>11099845</v>
      </c>
      <c r="K105" s="37" t="s">
        <v>249</v>
      </c>
      <c r="L105" s="36">
        <v>10.5</v>
      </c>
      <c r="M105" s="36">
        <f t="shared" si="18"/>
        <v>1990</v>
      </c>
      <c r="N105" s="36">
        <f t="shared" si="19"/>
        <v>2984</v>
      </c>
      <c r="O105" s="36"/>
      <c r="P105" s="36">
        <v>4974</v>
      </c>
      <c r="Q105" s="29">
        <f t="shared" si="20"/>
        <v>1990</v>
      </c>
      <c r="R105" s="29">
        <f t="shared" si="20"/>
        <v>2984</v>
      </c>
      <c r="S105" s="29">
        <f t="shared" si="20"/>
        <v>0</v>
      </c>
      <c r="T105" s="29">
        <f t="shared" si="20"/>
        <v>4974</v>
      </c>
      <c r="U105" s="23">
        <f t="shared" si="21"/>
        <v>3980</v>
      </c>
      <c r="V105" s="23">
        <f t="shared" si="21"/>
        <v>5968</v>
      </c>
      <c r="W105" s="23">
        <f t="shared" si="21"/>
        <v>0</v>
      </c>
      <c r="X105" s="23">
        <f t="shared" si="21"/>
        <v>9948</v>
      </c>
      <c r="Y105" s="36" t="s">
        <v>278</v>
      </c>
      <c r="Z105" s="27"/>
      <c r="AA105" s="33">
        <v>44562</v>
      </c>
      <c r="AB105" s="27"/>
    </row>
    <row r="106" spans="1:28" ht="30" x14ac:dyDescent="0.25">
      <c r="A106" s="27">
        <v>105</v>
      </c>
      <c r="B106" s="23" t="str">
        <f t="shared" si="16"/>
        <v>Przedsiębiorstwo Wodociągów i Kanalizacji Sp. z o.o.</v>
      </c>
      <c r="C106" s="23" t="str">
        <f t="shared" si="17"/>
        <v>ul. Kochanowskiego 28, 82-400 Sztum</v>
      </c>
      <c r="D106" s="36" t="s">
        <v>132</v>
      </c>
      <c r="E106" s="36">
        <v>170148140</v>
      </c>
      <c r="F106" s="53" t="s">
        <v>130</v>
      </c>
      <c r="G106" s="53" t="s">
        <v>131</v>
      </c>
      <c r="H106" s="35" t="s">
        <v>387</v>
      </c>
      <c r="I106" s="36" t="s">
        <v>250</v>
      </c>
      <c r="J106" s="36">
        <v>11011427</v>
      </c>
      <c r="K106" s="37" t="s">
        <v>251</v>
      </c>
      <c r="L106" s="36">
        <v>2.5</v>
      </c>
      <c r="M106" s="36">
        <f t="shared" si="18"/>
        <v>36</v>
      </c>
      <c r="N106" s="36">
        <f t="shared" si="19"/>
        <v>54</v>
      </c>
      <c r="O106" s="36"/>
      <c r="P106" s="36">
        <v>90</v>
      </c>
      <c r="Q106" s="29">
        <f t="shared" si="20"/>
        <v>36</v>
      </c>
      <c r="R106" s="29">
        <f t="shared" si="20"/>
        <v>54</v>
      </c>
      <c r="S106" s="29">
        <f t="shared" si="20"/>
        <v>0</v>
      </c>
      <c r="T106" s="29">
        <f t="shared" si="20"/>
        <v>90</v>
      </c>
      <c r="U106" s="23">
        <f t="shared" si="21"/>
        <v>72</v>
      </c>
      <c r="V106" s="23">
        <f t="shared" si="21"/>
        <v>108</v>
      </c>
      <c r="W106" s="23">
        <f t="shared" si="21"/>
        <v>0</v>
      </c>
      <c r="X106" s="23">
        <f t="shared" si="21"/>
        <v>180</v>
      </c>
      <c r="Y106" s="36" t="s">
        <v>278</v>
      </c>
      <c r="Z106" s="27"/>
      <c r="AA106" s="33">
        <v>44562</v>
      </c>
      <c r="AB106" s="27"/>
    </row>
    <row r="107" spans="1:28" ht="30" x14ac:dyDescent="0.25">
      <c r="A107" s="27">
        <v>106</v>
      </c>
      <c r="B107" s="23" t="str">
        <f t="shared" si="16"/>
        <v>Przedsiębiorstwo Wodociągów i Kanalizacji Sp. z o.o.</v>
      </c>
      <c r="C107" s="23" t="str">
        <f t="shared" si="17"/>
        <v>ul. Kochanowskiego 28, 82-400 Sztum</v>
      </c>
      <c r="D107" s="36" t="s">
        <v>132</v>
      </c>
      <c r="E107" s="36">
        <v>170148140</v>
      </c>
      <c r="F107" s="53" t="s">
        <v>130</v>
      </c>
      <c r="G107" s="53" t="s">
        <v>131</v>
      </c>
      <c r="H107" s="35" t="s">
        <v>387</v>
      </c>
      <c r="I107" s="36" t="s">
        <v>252</v>
      </c>
      <c r="J107" s="36">
        <v>11141361</v>
      </c>
      <c r="K107" s="37" t="s">
        <v>253</v>
      </c>
      <c r="L107" s="36">
        <v>2.5</v>
      </c>
      <c r="M107" s="36">
        <f t="shared" si="18"/>
        <v>36</v>
      </c>
      <c r="N107" s="36">
        <f t="shared" si="19"/>
        <v>54</v>
      </c>
      <c r="O107" s="36"/>
      <c r="P107" s="36">
        <v>90</v>
      </c>
      <c r="Q107" s="29">
        <f t="shared" si="20"/>
        <v>36</v>
      </c>
      <c r="R107" s="29">
        <f t="shared" si="20"/>
        <v>54</v>
      </c>
      <c r="S107" s="29">
        <f t="shared" si="20"/>
        <v>0</v>
      </c>
      <c r="T107" s="29">
        <f t="shared" si="20"/>
        <v>90</v>
      </c>
      <c r="U107" s="23">
        <f t="shared" si="21"/>
        <v>72</v>
      </c>
      <c r="V107" s="23">
        <f t="shared" si="21"/>
        <v>108</v>
      </c>
      <c r="W107" s="23">
        <f t="shared" si="21"/>
        <v>0</v>
      </c>
      <c r="X107" s="23">
        <f t="shared" si="21"/>
        <v>180</v>
      </c>
      <c r="Y107" s="36" t="s">
        <v>278</v>
      </c>
      <c r="Z107" s="27"/>
      <c r="AA107" s="33">
        <v>44562</v>
      </c>
      <c r="AB107" s="27"/>
    </row>
    <row r="108" spans="1:28" ht="30" x14ac:dyDescent="0.25">
      <c r="A108" s="27">
        <v>107</v>
      </c>
      <c r="B108" s="23" t="str">
        <f t="shared" si="16"/>
        <v>Przedsiębiorstwo Wodociągów i Kanalizacji Sp. z o.o.</v>
      </c>
      <c r="C108" s="23" t="str">
        <f t="shared" si="17"/>
        <v>ul. Kochanowskiego 28, 82-400 Sztum</v>
      </c>
      <c r="D108" s="36" t="s">
        <v>132</v>
      </c>
      <c r="E108" s="36">
        <v>170148140</v>
      </c>
      <c r="F108" s="53" t="s">
        <v>130</v>
      </c>
      <c r="G108" s="53" t="s">
        <v>131</v>
      </c>
      <c r="H108" s="35" t="s">
        <v>387</v>
      </c>
      <c r="I108" s="36" t="s">
        <v>254</v>
      </c>
      <c r="J108" s="37" t="s">
        <v>255</v>
      </c>
      <c r="K108" s="37" t="s">
        <v>284</v>
      </c>
      <c r="L108" s="36">
        <v>170</v>
      </c>
      <c r="M108" s="36">
        <f>ROUND(P108*0.2,0)</f>
        <v>136108</v>
      </c>
      <c r="N108" s="36">
        <f>ROUND(P108*0.15,0)</f>
        <v>102081</v>
      </c>
      <c r="O108" s="36">
        <f>P108-M108</f>
        <v>544433</v>
      </c>
      <c r="P108" s="36">
        <v>680541</v>
      </c>
      <c r="Q108" s="29">
        <f t="shared" si="20"/>
        <v>136108</v>
      </c>
      <c r="R108" s="29">
        <f t="shared" si="20"/>
        <v>102081</v>
      </c>
      <c r="S108" s="29">
        <f t="shared" si="20"/>
        <v>544433</v>
      </c>
      <c r="T108" s="29">
        <f t="shared" si="20"/>
        <v>680541</v>
      </c>
      <c r="U108" s="23">
        <f t="shared" si="21"/>
        <v>272216</v>
      </c>
      <c r="V108" s="23">
        <f t="shared" si="21"/>
        <v>204162</v>
      </c>
      <c r="W108" s="23">
        <f t="shared" si="21"/>
        <v>1088866</v>
      </c>
      <c r="X108" s="23">
        <f t="shared" si="21"/>
        <v>1361082</v>
      </c>
      <c r="Y108" s="36" t="s">
        <v>270</v>
      </c>
      <c r="Z108" s="27"/>
      <c r="AA108" s="33">
        <v>44562</v>
      </c>
      <c r="AB108" s="27"/>
    </row>
    <row r="109" spans="1:28" ht="30" x14ac:dyDescent="0.25">
      <c r="A109" s="27">
        <v>108</v>
      </c>
      <c r="B109" s="23" t="str">
        <f t="shared" si="16"/>
        <v>Przedsiębiorstwo Wodociągów i Kanalizacji Sp. z o.o.</v>
      </c>
      <c r="C109" s="23" t="str">
        <f t="shared" si="17"/>
        <v>ul. Kochanowskiego 28, 82-400 Sztum</v>
      </c>
      <c r="D109" s="36" t="s">
        <v>132</v>
      </c>
      <c r="E109" s="36">
        <v>170148140</v>
      </c>
      <c r="F109" s="53" t="s">
        <v>130</v>
      </c>
      <c r="G109" s="53" t="s">
        <v>131</v>
      </c>
      <c r="H109" s="35" t="s">
        <v>387</v>
      </c>
      <c r="I109" s="36" t="s">
        <v>256</v>
      </c>
      <c r="J109" s="37" t="s">
        <v>257</v>
      </c>
      <c r="K109" s="37" t="s">
        <v>258</v>
      </c>
      <c r="L109" s="36">
        <v>68</v>
      </c>
      <c r="M109" s="36">
        <f>ROUND(P109*0.2,0)</f>
        <v>12199</v>
      </c>
      <c r="N109" s="36">
        <f>ROUND(P109*0.15,0)</f>
        <v>9149</v>
      </c>
      <c r="O109" s="36">
        <f>P109-M109</f>
        <v>48796</v>
      </c>
      <c r="P109" s="36">
        <v>60995</v>
      </c>
      <c r="Q109" s="29">
        <f t="shared" si="20"/>
        <v>12199</v>
      </c>
      <c r="R109" s="29">
        <f t="shared" si="20"/>
        <v>9149</v>
      </c>
      <c r="S109" s="29">
        <f t="shared" si="20"/>
        <v>48796</v>
      </c>
      <c r="T109" s="29">
        <f t="shared" si="20"/>
        <v>60995</v>
      </c>
      <c r="U109" s="23">
        <f t="shared" si="21"/>
        <v>24398</v>
      </c>
      <c r="V109" s="23">
        <f t="shared" si="21"/>
        <v>18298</v>
      </c>
      <c r="W109" s="23">
        <f t="shared" si="21"/>
        <v>97592</v>
      </c>
      <c r="X109" s="23">
        <f t="shared" si="21"/>
        <v>121990</v>
      </c>
      <c r="Y109" s="36" t="s">
        <v>270</v>
      </c>
      <c r="Z109" s="27"/>
      <c r="AA109" s="33">
        <v>44562</v>
      </c>
      <c r="AB109" s="27"/>
    </row>
    <row r="110" spans="1:28" ht="30" x14ac:dyDescent="0.25">
      <c r="A110" s="27">
        <v>109</v>
      </c>
      <c r="B110" s="23" t="str">
        <f t="shared" si="16"/>
        <v>Przedsiębiorstwo Wodociągów i Kanalizacji Sp. z o.o.</v>
      </c>
      <c r="C110" s="23" t="str">
        <f t="shared" si="17"/>
        <v>ul. Kochanowskiego 28, 82-400 Sztum</v>
      </c>
      <c r="D110" s="36" t="s">
        <v>132</v>
      </c>
      <c r="E110" s="36">
        <v>170148140</v>
      </c>
      <c r="F110" s="53" t="s">
        <v>130</v>
      </c>
      <c r="G110" s="53" t="s">
        <v>131</v>
      </c>
      <c r="H110" s="35" t="s">
        <v>387</v>
      </c>
      <c r="I110" s="36" t="s">
        <v>259</v>
      </c>
      <c r="J110" s="36" t="s">
        <v>260</v>
      </c>
      <c r="K110" s="37" t="s">
        <v>261</v>
      </c>
      <c r="L110" s="36">
        <v>30</v>
      </c>
      <c r="M110" s="36">
        <f t="shared" ref="M110:M113" si="22">ROUND(P110*0.4,0)</f>
        <v>31844</v>
      </c>
      <c r="N110" s="36">
        <f t="shared" ref="N110:N114" si="23">P110-M110</f>
        <v>47767</v>
      </c>
      <c r="O110" s="36"/>
      <c r="P110" s="36">
        <v>79611</v>
      </c>
      <c r="Q110" s="29">
        <f t="shared" si="20"/>
        <v>31844</v>
      </c>
      <c r="R110" s="29">
        <f t="shared" si="20"/>
        <v>47767</v>
      </c>
      <c r="S110" s="29">
        <f t="shared" si="20"/>
        <v>0</v>
      </c>
      <c r="T110" s="29">
        <f t="shared" si="20"/>
        <v>79611</v>
      </c>
      <c r="U110" s="23">
        <f t="shared" si="21"/>
        <v>63688</v>
      </c>
      <c r="V110" s="23">
        <f t="shared" si="21"/>
        <v>95534</v>
      </c>
      <c r="W110" s="23">
        <f t="shared" si="21"/>
        <v>0</v>
      </c>
      <c r="X110" s="23">
        <f t="shared" si="21"/>
        <v>159222</v>
      </c>
      <c r="Y110" s="36" t="s">
        <v>278</v>
      </c>
      <c r="Z110" s="27"/>
      <c r="AA110" s="33">
        <v>44562</v>
      </c>
      <c r="AB110" s="27"/>
    </row>
    <row r="111" spans="1:28" ht="30" x14ac:dyDescent="0.25">
      <c r="A111" s="27">
        <v>110</v>
      </c>
      <c r="B111" s="23" t="str">
        <f t="shared" si="16"/>
        <v>Przedsiębiorstwo Wodociągów i Kanalizacji Sp. z o.o.</v>
      </c>
      <c r="C111" s="23" t="str">
        <f t="shared" si="17"/>
        <v>ul. Kochanowskiego 28, 82-400 Sztum</v>
      </c>
      <c r="D111" s="36" t="s">
        <v>132</v>
      </c>
      <c r="E111" s="36">
        <v>170148140</v>
      </c>
      <c r="F111" s="53" t="s">
        <v>130</v>
      </c>
      <c r="G111" s="53" t="s">
        <v>131</v>
      </c>
      <c r="H111" s="35" t="s">
        <v>387</v>
      </c>
      <c r="I111" s="36" t="s">
        <v>262</v>
      </c>
      <c r="J111" s="36" t="s">
        <v>263</v>
      </c>
      <c r="K111" s="37" t="s">
        <v>264</v>
      </c>
      <c r="L111" s="36">
        <v>31</v>
      </c>
      <c r="M111" s="36">
        <f t="shared" si="22"/>
        <v>25094</v>
      </c>
      <c r="N111" s="36">
        <f t="shared" si="23"/>
        <v>37641</v>
      </c>
      <c r="O111" s="36"/>
      <c r="P111" s="36">
        <v>62735</v>
      </c>
      <c r="Q111" s="29">
        <f t="shared" si="20"/>
        <v>25094</v>
      </c>
      <c r="R111" s="29">
        <f t="shared" si="20"/>
        <v>37641</v>
      </c>
      <c r="S111" s="29">
        <f t="shared" si="20"/>
        <v>0</v>
      </c>
      <c r="T111" s="29">
        <f t="shared" si="20"/>
        <v>62735</v>
      </c>
      <c r="U111" s="23">
        <f t="shared" si="21"/>
        <v>50188</v>
      </c>
      <c r="V111" s="23">
        <f t="shared" si="21"/>
        <v>75282</v>
      </c>
      <c r="W111" s="23">
        <f t="shared" si="21"/>
        <v>0</v>
      </c>
      <c r="X111" s="23">
        <f t="shared" si="21"/>
        <v>125470</v>
      </c>
      <c r="Y111" s="36" t="s">
        <v>278</v>
      </c>
      <c r="Z111" s="27"/>
      <c r="AA111" s="33">
        <v>44562</v>
      </c>
      <c r="AB111" s="27"/>
    </row>
    <row r="112" spans="1:28" ht="30" x14ac:dyDescent="0.25">
      <c r="A112" s="27">
        <v>111</v>
      </c>
      <c r="B112" s="23" t="str">
        <f t="shared" si="16"/>
        <v>Przedsiębiorstwo Wodociągów i Kanalizacji Sp. z o.o.</v>
      </c>
      <c r="C112" s="23" t="str">
        <f t="shared" si="17"/>
        <v>ul. Kochanowskiego 28, 82-400 Sztum</v>
      </c>
      <c r="D112" s="36" t="s">
        <v>132</v>
      </c>
      <c r="E112" s="36">
        <v>170148140</v>
      </c>
      <c r="F112" s="53" t="s">
        <v>130</v>
      </c>
      <c r="G112" s="53" t="s">
        <v>131</v>
      </c>
      <c r="H112" s="35" t="s">
        <v>387</v>
      </c>
      <c r="I112" s="36" t="s">
        <v>265</v>
      </c>
      <c r="J112" s="36">
        <v>11099658</v>
      </c>
      <c r="K112" s="37" t="s">
        <v>266</v>
      </c>
      <c r="L112" s="36">
        <v>4</v>
      </c>
      <c r="M112" s="36">
        <f t="shared" si="22"/>
        <v>360</v>
      </c>
      <c r="N112" s="36">
        <f t="shared" si="23"/>
        <v>539</v>
      </c>
      <c r="O112" s="36"/>
      <c r="P112" s="36">
        <v>899</v>
      </c>
      <c r="Q112" s="29">
        <f t="shared" si="20"/>
        <v>360</v>
      </c>
      <c r="R112" s="29">
        <f t="shared" si="20"/>
        <v>539</v>
      </c>
      <c r="S112" s="29">
        <f t="shared" si="20"/>
        <v>0</v>
      </c>
      <c r="T112" s="29">
        <f t="shared" si="20"/>
        <v>899</v>
      </c>
      <c r="U112" s="23">
        <f t="shared" si="21"/>
        <v>720</v>
      </c>
      <c r="V112" s="23">
        <f t="shared" si="21"/>
        <v>1078</v>
      </c>
      <c r="W112" s="23">
        <f t="shared" si="21"/>
        <v>0</v>
      </c>
      <c r="X112" s="23">
        <f t="shared" si="21"/>
        <v>1798</v>
      </c>
      <c r="Y112" s="36" t="s">
        <v>278</v>
      </c>
      <c r="Z112" s="27"/>
      <c r="AA112" s="33">
        <v>44562</v>
      </c>
      <c r="AB112" s="27"/>
    </row>
    <row r="113" spans="1:28" ht="30" x14ac:dyDescent="0.25">
      <c r="A113" s="27">
        <v>112</v>
      </c>
      <c r="B113" s="23" t="str">
        <f t="shared" si="16"/>
        <v>Przedsiębiorstwo Wodociągów i Kanalizacji Sp. z o.o.</v>
      </c>
      <c r="C113" s="23" t="str">
        <f t="shared" si="17"/>
        <v>ul. Kochanowskiego 28, 82-400 Sztum</v>
      </c>
      <c r="D113" s="36" t="s">
        <v>132</v>
      </c>
      <c r="E113" s="36">
        <v>170148140</v>
      </c>
      <c r="F113" s="53" t="s">
        <v>130</v>
      </c>
      <c r="G113" s="53" t="s">
        <v>131</v>
      </c>
      <c r="H113" s="35" t="s">
        <v>387</v>
      </c>
      <c r="I113" s="36" t="s">
        <v>267</v>
      </c>
      <c r="J113" s="36">
        <v>11107513</v>
      </c>
      <c r="K113" s="37" t="s">
        <v>268</v>
      </c>
      <c r="L113" s="36">
        <v>4</v>
      </c>
      <c r="M113" s="36">
        <f t="shared" si="22"/>
        <v>360</v>
      </c>
      <c r="N113" s="36">
        <f t="shared" si="23"/>
        <v>539</v>
      </c>
      <c r="O113" s="36"/>
      <c r="P113" s="36">
        <v>899</v>
      </c>
      <c r="Q113" s="29">
        <f t="shared" si="20"/>
        <v>360</v>
      </c>
      <c r="R113" s="29">
        <f t="shared" si="20"/>
        <v>539</v>
      </c>
      <c r="S113" s="29">
        <f t="shared" si="20"/>
        <v>0</v>
      </c>
      <c r="T113" s="29">
        <f t="shared" si="20"/>
        <v>899</v>
      </c>
      <c r="U113" s="23">
        <f t="shared" si="21"/>
        <v>720</v>
      </c>
      <c r="V113" s="23">
        <f t="shared" si="21"/>
        <v>1078</v>
      </c>
      <c r="W113" s="23">
        <f t="shared" si="21"/>
        <v>0</v>
      </c>
      <c r="X113" s="23">
        <f t="shared" si="21"/>
        <v>1798</v>
      </c>
      <c r="Y113" s="36" t="s">
        <v>278</v>
      </c>
      <c r="Z113" s="27"/>
      <c r="AA113" s="33">
        <v>44562</v>
      </c>
      <c r="AB113" s="27"/>
    </row>
    <row r="114" spans="1:28" ht="30" x14ac:dyDescent="0.25">
      <c r="A114" s="27">
        <v>113</v>
      </c>
      <c r="B114" s="23" t="str">
        <f t="shared" si="16"/>
        <v>Przedsiębiorstwo Wodociągów i Kanalizacji Sp. z o.o.</v>
      </c>
      <c r="C114" s="23" t="str">
        <f t="shared" si="17"/>
        <v>ul. Kochanowskiego 28, 82-400 Sztum</v>
      </c>
      <c r="D114" s="36" t="s">
        <v>132</v>
      </c>
      <c r="E114" s="36">
        <v>170148140</v>
      </c>
      <c r="F114" s="53" t="s">
        <v>130</v>
      </c>
      <c r="G114" s="53" t="s">
        <v>131</v>
      </c>
      <c r="H114" s="35" t="s">
        <v>387</v>
      </c>
      <c r="I114" s="27" t="s">
        <v>285</v>
      </c>
      <c r="J114" s="27">
        <v>11130280</v>
      </c>
      <c r="K114" s="32" t="s">
        <v>286</v>
      </c>
      <c r="L114" s="27">
        <v>4</v>
      </c>
      <c r="M114" s="38">
        <f>P114</f>
        <v>250</v>
      </c>
      <c r="N114" s="27">
        <f t="shared" si="23"/>
        <v>0</v>
      </c>
      <c r="O114" s="27"/>
      <c r="P114" s="39">
        <v>250</v>
      </c>
      <c r="Q114" s="29">
        <f t="shared" si="20"/>
        <v>250</v>
      </c>
      <c r="R114" s="29">
        <f t="shared" si="20"/>
        <v>0</v>
      </c>
      <c r="S114" s="29">
        <f t="shared" si="20"/>
        <v>0</v>
      </c>
      <c r="T114" s="29">
        <f t="shared" si="20"/>
        <v>250</v>
      </c>
      <c r="U114" s="23">
        <f t="shared" si="21"/>
        <v>500</v>
      </c>
      <c r="V114" s="23">
        <f t="shared" si="21"/>
        <v>0</v>
      </c>
      <c r="W114" s="23">
        <f t="shared" si="21"/>
        <v>0</v>
      </c>
      <c r="X114" s="23">
        <f t="shared" si="21"/>
        <v>500</v>
      </c>
      <c r="Y114" s="27" t="s">
        <v>287</v>
      </c>
      <c r="Z114" s="27"/>
      <c r="AA114" s="33">
        <v>44562</v>
      </c>
      <c r="AB114" s="27"/>
    </row>
    <row r="115" spans="1:28" ht="30" x14ac:dyDescent="0.25">
      <c r="A115" s="27">
        <v>114</v>
      </c>
      <c r="B115" s="23" t="str">
        <f t="shared" si="16"/>
        <v>Przedsiębiorstwo Wodociągów i Kanalizacji Sp. z o.o.</v>
      </c>
      <c r="C115" s="23" t="str">
        <f t="shared" si="17"/>
        <v>ul. Kochanowskiego 28, 82-400 Sztum</v>
      </c>
      <c r="D115" s="36" t="s">
        <v>132</v>
      </c>
      <c r="E115" s="36">
        <v>170148140</v>
      </c>
      <c r="F115" s="53" t="s">
        <v>130</v>
      </c>
      <c r="G115" s="53" t="s">
        <v>131</v>
      </c>
      <c r="H115" s="35" t="s">
        <v>387</v>
      </c>
      <c r="I115" s="27" t="s">
        <v>288</v>
      </c>
      <c r="J115" s="27">
        <v>11014410</v>
      </c>
      <c r="K115" s="32" t="s">
        <v>289</v>
      </c>
      <c r="L115" s="27">
        <v>3</v>
      </c>
      <c r="M115" s="38">
        <f t="shared" ref="M115:M157" si="24">P115</f>
        <v>250</v>
      </c>
      <c r="N115" s="27"/>
      <c r="O115" s="27"/>
      <c r="P115" s="39">
        <v>250</v>
      </c>
      <c r="Q115" s="29">
        <f t="shared" si="20"/>
        <v>250</v>
      </c>
      <c r="R115" s="29">
        <f t="shared" si="20"/>
        <v>0</v>
      </c>
      <c r="S115" s="29">
        <f t="shared" si="20"/>
        <v>0</v>
      </c>
      <c r="T115" s="29">
        <f t="shared" si="20"/>
        <v>250</v>
      </c>
      <c r="U115" s="23">
        <f t="shared" si="21"/>
        <v>500</v>
      </c>
      <c r="V115" s="23">
        <f t="shared" si="21"/>
        <v>0</v>
      </c>
      <c r="W115" s="23">
        <f t="shared" si="21"/>
        <v>0</v>
      </c>
      <c r="X115" s="23">
        <f t="shared" si="21"/>
        <v>500</v>
      </c>
      <c r="Y115" s="27" t="s">
        <v>287</v>
      </c>
      <c r="Z115" s="27"/>
      <c r="AA115" s="33">
        <v>44562</v>
      </c>
      <c r="AB115" s="27"/>
    </row>
    <row r="116" spans="1:28" ht="30" x14ac:dyDescent="0.25">
      <c r="A116" s="27">
        <v>115</v>
      </c>
      <c r="B116" s="23" t="str">
        <f t="shared" si="16"/>
        <v>Przedsiębiorstwo Wodociągów i Kanalizacji Sp. z o.o.</v>
      </c>
      <c r="C116" s="23" t="str">
        <f t="shared" si="17"/>
        <v>ul. Kochanowskiego 28, 82-400 Sztum</v>
      </c>
      <c r="D116" s="36" t="s">
        <v>132</v>
      </c>
      <c r="E116" s="36">
        <v>170148140</v>
      </c>
      <c r="F116" s="53" t="s">
        <v>130</v>
      </c>
      <c r="G116" s="53" t="s">
        <v>131</v>
      </c>
      <c r="H116" s="35" t="s">
        <v>387</v>
      </c>
      <c r="I116" s="27" t="s">
        <v>290</v>
      </c>
      <c r="J116" s="27">
        <v>11016455</v>
      </c>
      <c r="K116" s="32" t="s">
        <v>291</v>
      </c>
      <c r="L116" s="27">
        <v>4</v>
      </c>
      <c r="M116" s="38">
        <f t="shared" si="24"/>
        <v>250</v>
      </c>
      <c r="N116" s="27"/>
      <c r="O116" s="27"/>
      <c r="P116" s="39">
        <v>250</v>
      </c>
      <c r="Q116" s="29">
        <f t="shared" si="20"/>
        <v>250</v>
      </c>
      <c r="R116" s="29">
        <f t="shared" si="20"/>
        <v>0</v>
      </c>
      <c r="S116" s="29">
        <f t="shared" si="20"/>
        <v>0</v>
      </c>
      <c r="T116" s="29">
        <f t="shared" si="20"/>
        <v>250</v>
      </c>
      <c r="U116" s="23">
        <f t="shared" si="21"/>
        <v>500</v>
      </c>
      <c r="V116" s="23">
        <f t="shared" si="21"/>
        <v>0</v>
      </c>
      <c r="W116" s="23">
        <f t="shared" si="21"/>
        <v>0</v>
      </c>
      <c r="X116" s="23">
        <f t="shared" si="21"/>
        <v>500</v>
      </c>
      <c r="Y116" s="27" t="s">
        <v>287</v>
      </c>
      <c r="Z116" s="27"/>
      <c r="AA116" s="33">
        <v>44562</v>
      </c>
      <c r="AB116" s="27"/>
    </row>
    <row r="117" spans="1:28" ht="30" x14ac:dyDescent="0.25">
      <c r="A117" s="27">
        <v>116</v>
      </c>
      <c r="B117" s="23" t="str">
        <f t="shared" si="16"/>
        <v>Przedsiębiorstwo Wodociągów i Kanalizacji Sp. z o.o.</v>
      </c>
      <c r="C117" s="23" t="str">
        <f t="shared" si="17"/>
        <v>ul. Kochanowskiego 28, 82-400 Sztum</v>
      </c>
      <c r="D117" s="36" t="s">
        <v>132</v>
      </c>
      <c r="E117" s="36">
        <v>170148140</v>
      </c>
      <c r="F117" s="53" t="s">
        <v>130</v>
      </c>
      <c r="G117" s="53" t="s">
        <v>131</v>
      </c>
      <c r="H117" s="35" t="s">
        <v>387</v>
      </c>
      <c r="I117" s="27" t="s">
        <v>292</v>
      </c>
      <c r="J117" s="27">
        <v>10984714</v>
      </c>
      <c r="K117" s="32" t="s">
        <v>293</v>
      </c>
      <c r="L117" s="27">
        <v>3</v>
      </c>
      <c r="M117" s="38">
        <f t="shared" si="24"/>
        <v>250</v>
      </c>
      <c r="N117" s="27"/>
      <c r="O117" s="27"/>
      <c r="P117" s="39">
        <v>250</v>
      </c>
      <c r="Q117" s="29">
        <f t="shared" si="20"/>
        <v>250</v>
      </c>
      <c r="R117" s="29">
        <f t="shared" si="20"/>
        <v>0</v>
      </c>
      <c r="S117" s="29">
        <f t="shared" si="20"/>
        <v>0</v>
      </c>
      <c r="T117" s="29">
        <f t="shared" si="20"/>
        <v>250</v>
      </c>
      <c r="U117" s="23">
        <f t="shared" si="21"/>
        <v>500</v>
      </c>
      <c r="V117" s="23">
        <f t="shared" si="21"/>
        <v>0</v>
      </c>
      <c r="W117" s="23">
        <f t="shared" si="21"/>
        <v>0</v>
      </c>
      <c r="X117" s="23">
        <f t="shared" si="21"/>
        <v>500</v>
      </c>
      <c r="Y117" s="27" t="s">
        <v>287</v>
      </c>
      <c r="Z117" s="27"/>
      <c r="AA117" s="33">
        <v>44562</v>
      </c>
      <c r="AB117" s="27"/>
    </row>
    <row r="118" spans="1:28" ht="30" x14ac:dyDescent="0.25">
      <c r="A118" s="27">
        <v>117</v>
      </c>
      <c r="B118" s="23" t="str">
        <f t="shared" si="16"/>
        <v>Przedsiębiorstwo Wodociągów i Kanalizacji Sp. z o.o.</v>
      </c>
      <c r="C118" s="23" t="str">
        <f t="shared" si="17"/>
        <v>ul. Kochanowskiego 28, 82-400 Sztum</v>
      </c>
      <c r="D118" s="36" t="s">
        <v>132</v>
      </c>
      <c r="E118" s="36">
        <v>170148140</v>
      </c>
      <c r="F118" s="53" t="s">
        <v>130</v>
      </c>
      <c r="G118" s="53" t="s">
        <v>131</v>
      </c>
      <c r="H118" s="35" t="s">
        <v>387</v>
      </c>
      <c r="I118" s="27" t="s">
        <v>294</v>
      </c>
      <c r="J118" s="27">
        <v>11133530</v>
      </c>
      <c r="K118" s="32" t="s">
        <v>295</v>
      </c>
      <c r="L118" s="27">
        <v>4</v>
      </c>
      <c r="M118" s="38">
        <f t="shared" si="24"/>
        <v>250</v>
      </c>
      <c r="N118" s="27"/>
      <c r="O118" s="27"/>
      <c r="P118" s="39">
        <v>250</v>
      </c>
      <c r="Q118" s="29">
        <f t="shared" si="20"/>
        <v>250</v>
      </c>
      <c r="R118" s="29">
        <f t="shared" si="20"/>
        <v>0</v>
      </c>
      <c r="S118" s="29">
        <f t="shared" si="20"/>
        <v>0</v>
      </c>
      <c r="T118" s="29">
        <f t="shared" si="20"/>
        <v>250</v>
      </c>
      <c r="U118" s="23">
        <f t="shared" si="21"/>
        <v>500</v>
      </c>
      <c r="V118" s="23">
        <f t="shared" si="21"/>
        <v>0</v>
      </c>
      <c r="W118" s="23">
        <f t="shared" si="21"/>
        <v>0</v>
      </c>
      <c r="X118" s="23">
        <f t="shared" si="21"/>
        <v>500</v>
      </c>
      <c r="Y118" s="27" t="s">
        <v>287</v>
      </c>
      <c r="Z118" s="27"/>
      <c r="AA118" s="33">
        <v>44562</v>
      </c>
      <c r="AB118" s="27"/>
    </row>
    <row r="119" spans="1:28" ht="30" x14ac:dyDescent="0.25">
      <c r="A119" s="27">
        <v>118</v>
      </c>
      <c r="B119" s="23" t="str">
        <f t="shared" si="16"/>
        <v>Przedsiębiorstwo Wodociągów i Kanalizacji Sp. z o.o.</v>
      </c>
      <c r="C119" s="23" t="str">
        <f t="shared" si="17"/>
        <v>ul. Kochanowskiego 28, 82-400 Sztum</v>
      </c>
      <c r="D119" s="36" t="s">
        <v>132</v>
      </c>
      <c r="E119" s="36">
        <v>170148140</v>
      </c>
      <c r="F119" s="53" t="s">
        <v>130</v>
      </c>
      <c r="G119" s="53" t="s">
        <v>131</v>
      </c>
      <c r="H119" s="35" t="s">
        <v>387</v>
      </c>
      <c r="I119" s="27" t="s">
        <v>294</v>
      </c>
      <c r="J119" s="27">
        <v>11133228</v>
      </c>
      <c r="K119" s="32" t="s">
        <v>296</v>
      </c>
      <c r="L119" s="27">
        <v>4</v>
      </c>
      <c r="M119" s="38">
        <f t="shared" si="24"/>
        <v>250</v>
      </c>
      <c r="N119" s="27"/>
      <c r="O119" s="27"/>
      <c r="P119" s="39">
        <v>250</v>
      </c>
      <c r="Q119" s="29">
        <f t="shared" si="20"/>
        <v>250</v>
      </c>
      <c r="R119" s="29">
        <f t="shared" si="20"/>
        <v>0</v>
      </c>
      <c r="S119" s="29">
        <f t="shared" si="20"/>
        <v>0</v>
      </c>
      <c r="T119" s="29">
        <f t="shared" si="20"/>
        <v>250</v>
      </c>
      <c r="U119" s="23">
        <f t="shared" si="21"/>
        <v>500</v>
      </c>
      <c r="V119" s="23">
        <f t="shared" si="21"/>
        <v>0</v>
      </c>
      <c r="W119" s="23">
        <f t="shared" si="21"/>
        <v>0</v>
      </c>
      <c r="X119" s="23">
        <f t="shared" si="21"/>
        <v>500</v>
      </c>
      <c r="Y119" s="27" t="s">
        <v>287</v>
      </c>
      <c r="Z119" s="27"/>
      <c r="AA119" s="33">
        <v>44562</v>
      </c>
      <c r="AB119" s="27"/>
    </row>
    <row r="120" spans="1:28" ht="30" x14ac:dyDescent="0.25">
      <c r="A120" s="27">
        <v>119</v>
      </c>
      <c r="B120" s="23" t="str">
        <f t="shared" si="16"/>
        <v>Przedsiębiorstwo Wodociągów i Kanalizacji Sp. z o.o.</v>
      </c>
      <c r="C120" s="23" t="str">
        <f t="shared" si="17"/>
        <v>ul. Kochanowskiego 28, 82-400 Sztum</v>
      </c>
      <c r="D120" s="36" t="s">
        <v>132</v>
      </c>
      <c r="E120" s="36">
        <v>170148140</v>
      </c>
      <c r="F120" s="53" t="s">
        <v>130</v>
      </c>
      <c r="G120" s="53" t="s">
        <v>131</v>
      </c>
      <c r="H120" s="35" t="s">
        <v>387</v>
      </c>
      <c r="I120" s="27" t="s">
        <v>297</v>
      </c>
      <c r="J120" s="27">
        <v>11132368</v>
      </c>
      <c r="K120" s="32" t="s">
        <v>298</v>
      </c>
      <c r="L120" s="27">
        <v>4</v>
      </c>
      <c r="M120" s="38">
        <f t="shared" si="24"/>
        <v>250</v>
      </c>
      <c r="N120" s="27"/>
      <c r="O120" s="27"/>
      <c r="P120" s="39">
        <v>250</v>
      </c>
      <c r="Q120" s="29">
        <f t="shared" si="20"/>
        <v>250</v>
      </c>
      <c r="R120" s="29">
        <f t="shared" si="20"/>
        <v>0</v>
      </c>
      <c r="S120" s="29">
        <f t="shared" si="20"/>
        <v>0</v>
      </c>
      <c r="T120" s="29">
        <f t="shared" si="20"/>
        <v>250</v>
      </c>
      <c r="U120" s="23">
        <f t="shared" si="21"/>
        <v>500</v>
      </c>
      <c r="V120" s="23">
        <f t="shared" si="21"/>
        <v>0</v>
      </c>
      <c r="W120" s="23">
        <f t="shared" si="21"/>
        <v>0</v>
      </c>
      <c r="X120" s="23">
        <f t="shared" si="21"/>
        <v>500</v>
      </c>
      <c r="Y120" s="27" t="s">
        <v>287</v>
      </c>
      <c r="Z120" s="27"/>
      <c r="AA120" s="33">
        <v>44562</v>
      </c>
      <c r="AB120" s="27"/>
    </row>
    <row r="121" spans="1:28" ht="30" x14ac:dyDescent="0.25">
      <c r="A121" s="27">
        <v>120</v>
      </c>
      <c r="B121" s="23" t="str">
        <f t="shared" si="16"/>
        <v>Przedsiębiorstwo Wodociągów i Kanalizacji Sp. z o.o.</v>
      </c>
      <c r="C121" s="23" t="str">
        <f t="shared" si="17"/>
        <v>ul. Kochanowskiego 28, 82-400 Sztum</v>
      </c>
      <c r="D121" s="36" t="s">
        <v>132</v>
      </c>
      <c r="E121" s="36">
        <v>170148140</v>
      </c>
      <c r="F121" s="53" t="s">
        <v>130</v>
      </c>
      <c r="G121" s="53" t="s">
        <v>131</v>
      </c>
      <c r="H121" s="35" t="s">
        <v>387</v>
      </c>
      <c r="I121" s="27" t="s">
        <v>299</v>
      </c>
      <c r="J121" s="27">
        <v>10979417</v>
      </c>
      <c r="K121" s="32" t="s">
        <v>300</v>
      </c>
      <c r="L121" s="27">
        <v>4</v>
      </c>
      <c r="M121" s="38">
        <f t="shared" si="24"/>
        <v>250</v>
      </c>
      <c r="N121" s="27"/>
      <c r="O121" s="27"/>
      <c r="P121" s="39">
        <v>250</v>
      </c>
      <c r="Q121" s="29">
        <f t="shared" si="20"/>
        <v>250</v>
      </c>
      <c r="R121" s="29">
        <f t="shared" si="20"/>
        <v>0</v>
      </c>
      <c r="S121" s="29">
        <f t="shared" si="20"/>
        <v>0</v>
      </c>
      <c r="T121" s="29">
        <f t="shared" si="20"/>
        <v>250</v>
      </c>
      <c r="U121" s="23">
        <f t="shared" si="21"/>
        <v>500</v>
      </c>
      <c r="V121" s="23">
        <f t="shared" si="21"/>
        <v>0</v>
      </c>
      <c r="W121" s="23">
        <f t="shared" si="21"/>
        <v>0</v>
      </c>
      <c r="X121" s="23">
        <f t="shared" si="21"/>
        <v>500</v>
      </c>
      <c r="Y121" s="27" t="s">
        <v>287</v>
      </c>
      <c r="Z121" s="27"/>
      <c r="AA121" s="33">
        <v>44562</v>
      </c>
      <c r="AB121" s="27"/>
    </row>
    <row r="122" spans="1:28" ht="30" x14ac:dyDescent="0.25">
      <c r="A122" s="27">
        <v>121</v>
      </c>
      <c r="B122" s="23" t="str">
        <f t="shared" si="16"/>
        <v>Przedsiębiorstwo Wodociągów i Kanalizacji Sp. z o.o.</v>
      </c>
      <c r="C122" s="23" t="str">
        <f t="shared" si="17"/>
        <v>ul. Kochanowskiego 28, 82-400 Sztum</v>
      </c>
      <c r="D122" s="36" t="s">
        <v>132</v>
      </c>
      <c r="E122" s="36">
        <v>170148140</v>
      </c>
      <c r="F122" s="53" t="s">
        <v>130</v>
      </c>
      <c r="G122" s="53" t="s">
        <v>131</v>
      </c>
      <c r="H122" s="35" t="s">
        <v>387</v>
      </c>
      <c r="I122" s="27" t="s">
        <v>301</v>
      </c>
      <c r="J122" s="27">
        <v>11133739</v>
      </c>
      <c r="K122" s="32" t="s">
        <v>302</v>
      </c>
      <c r="L122" s="27">
        <v>3</v>
      </c>
      <c r="M122" s="38">
        <f t="shared" si="24"/>
        <v>250</v>
      </c>
      <c r="N122" s="27"/>
      <c r="O122" s="27"/>
      <c r="P122" s="39">
        <v>250</v>
      </c>
      <c r="Q122" s="29">
        <f t="shared" si="20"/>
        <v>250</v>
      </c>
      <c r="R122" s="29">
        <f t="shared" si="20"/>
        <v>0</v>
      </c>
      <c r="S122" s="29">
        <f t="shared" si="20"/>
        <v>0</v>
      </c>
      <c r="T122" s="29">
        <f t="shared" si="20"/>
        <v>250</v>
      </c>
      <c r="U122" s="23">
        <f t="shared" si="21"/>
        <v>500</v>
      </c>
      <c r="V122" s="23">
        <f t="shared" si="21"/>
        <v>0</v>
      </c>
      <c r="W122" s="23">
        <f t="shared" si="21"/>
        <v>0</v>
      </c>
      <c r="X122" s="23">
        <f t="shared" si="21"/>
        <v>500</v>
      </c>
      <c r="Y122" s="27" t="s">
        <v>287</v>
      </c>
      <c r="Z122" s="27"/>
      <c r="AA122" s="33">
        <v>44562</v>
      </c>
      <c r="AB122" s="27"/>
    </row>
    <row r="123" spans="1:28" ht="30" x14ac:dyDescent="0.25">
      <c r="A123" s="27">
        <v>122</v>
      </c>
      <c r="B123" s="23" t="str">
        <f t="shared" si="16"/>
        <v>Przedsiębiorstwo Wodociągów i Kanalizacji Sp. z o.o.</v>
      </c>
      <c r="C123" s="23" t="str">
        <f t="shared" si="17"/>
        <v>ul. Kochanowskiego 28, 82-400 Sztum</v>
      </c>
      <c r="D123" s="36" t="s">
        <v>132</v>
      </c>
      <c r="E123" s="36">
        <v>170148140</v>
      </c>
      <c r="F123" s="53" t="s">
        <v>130</v>
      </c>
      <c r="G123" s="53" t="s">
        <v>131</v>
      </c>
      <c r="H123" s="35" t="s">
        <v>387</v>
      </c>
      <c r="I123" s="27" t="s">
        <v>301</v>
      </c>
      <c r="J123" s="27">
        <v>11012271</v>
      </c>
      <c r="K123" s="32" t="s">
        <v>303</v>
      </c>
      <c r="L123" s="27">
        <v>4</v>
      </c>
      <c r="M123" s="38">
        <f t="shared" si="24"/>
        <v>250</v>
      </c>
      <c r="N123" s="27"/>
      <c r="O123" s="27"/>
      <c r="P123" s="39">
        <v>250</v>
      </c>
      <c r="Q123" s="29">
        <f t="shared" si="20"/>
        <v>250</v>
      </c>
      <c r="R123" s="29">
        <f t="shared" si="20"/>
        <v>0</v>
      </c>
      <c r="S123" s="29">
        <f t="shared" si="20"/>
        <v>0</v>
      </c>
      <c r="T123" s="29">
        <f t="shared" si="20"/>
        <v>250</v>
      </c>
      <c r="U123" s="23">
        <f t="shared" si="21"/>
        <v>500</v>
      </c>
      <c r="V123" s="23">
        <f t="shared" si="21"/>
        <v>0</v>
      </c>
      <c r="W123" s="23">
        <f t="shared" si="21"/>
        <v>0</v>
      </c>
      <c r="X123" s="23">
        <f t="shared" si="21"/>
        <v>500</v>
      </c>
      <c r="Y123" s="27" t="s">
        <v>287</v>
      </c>
      <c r="Z123" s="27"/>
      <c r="AA123" s="33">
        <v>44562</v>
      </c>
      <c r="AB123" s="27"/>
    </row>
    <row r="124" spans="1:28" ht="30" x14ac:dyDescent="0.25">
      <c r="A124" s="27">
        <v>123</v>
      </c>
      <c r="B124" s="23" t="str">
        <f t="shared" si="16"/>
        <v>Przedsiębiorstwo Wodociągów i Kanalizacji Sp. z o.o.</v>
      </c>
      <c r="C124" s="23" t="str">
        <f t="shared" si="17"/>
        <v>ul. Kochanowskiego 28, 82-400 Sztum</v>
      </c>
      <c r="D124" s="36" t="s">
        <v>132</v>
      </c>
      <c r="E124" s="36">
        <v>170148140</v>
      </c>
      <c r="F124" s="53" t="s">
        <v>130</v>
      </c>
      <c r="G124" s="53" t="s">
        <v>131</v>
      </c>
      <c r="H124" s="35" t="s">
        <v>387</v>
      </c>
      <c r="I124" s="27" t="s">
        <v>304</v>
      </c>
      <c r="J124" s="27">
        <v>11132211</v>
      </c>
      <c r="K124" s="32" t="s">
        <v>305</v>
      </c>
      <c r="L124" s="27">
        <v>4</v>
      </c>
      <c r="M124" s="38">
        <f t="shared" si="24"/>
        <v>250</v>
      </c>
      <c r="N124" s="27"/>
      <c r="O124" s="27"/>
      <c r="P124" s="39">
        <v>250</v>
      </c>
      <c r="Q124" s="29">
        <f t="shared" si="20"/>
        <v>250</v>
      </c>
      <c r="R124" s="29">
        <f t="shared" si="20"/>
        <v>0</v>
      </c>
      <c r="S124" s="29">
        <f t="shared" si="20"/>
        <v>0</v>
      </c>
      <c r="T124" s="29">
        <f t="shared" si="20"/>
        <v>250</v>
      </c>
      <c r="U124" s="23">
        <f t="shared" si="21"/>
        <v>500</v>
      </c>
      <c r="V124" s="23">
        <f t="shared" si="21"/>
        <v>0</v>
      </c>
      <c r="W124" s="23">
        <f t="shared" si="21"/>
        <v>0</v>
      </c>
      <c r="X124" s="23">
        <f t="shared" si="21"/>
        <v>500</v>
      </c>
      <c r="Y124" s="27" t="s">
        <v>287</v>
      </c>
      <c r="Z124" s="27"/>
      <c r="AA124" s="33">
        <v>44562</v>
      </c>
      <c r="AB124" s="27"/>
    </row>
    <row r="125" spans="1:28" ht="30" x14ac:dyDescent="0.25">
      <c r="A125" s="27">
        <v>124</v>
      </c>
      <c r="B125" s="23" t="str">
        <f t="shared" si="16"/>
        <v>Przedsiębiorstwo Wodociągów i Kanalizacji Sp. z o.o.</v>
      </c>
      <c r="C125" s="23" t="str">
        <f t="shared" si="17"/>
        <v>ul. Kochanowskiego 28, 82-400 Sztum</v>
      </c>
      <c r="D125" s="36" t="s">
        <v>132</v>
      </c>
      <c r="E125" s="36">
        <v>170148140</v>
      </c>
      <c r="F125" s="53" t="s">
        <v>130</v>
      </c>
      <c r="G125" s="53" t="s">
        <v>131</v>
      </c>
      <c r="H125" s="35" t="s">
        <v>387</v>
      </c>
      <c r="I125" s="27" t="s">
        <v>306</v>
      </c>
      <c r="J125" s="27">
        <v>11059186</v>
      </c>
      <c r="K125" s="32" t="s">
        <v>307</v>
      </c>
      <c r="L125" s="27">
        <v>4</v>
      </c>
      <c r="M125" s="38">
        <f t="shared" si="24"/>
        <v>250</v>
      </c>
      <c r="N125" s="27"/>
      <c r="O125" s="27"/>
      <c r="P125" s="39">
        <v>250</v>
      </c>
      <c r="Q125" s="29">
        <f t="shared" si="20"/>
        <v>250</v>
      </c>
      <c r="R125" s="29">
        <f t="shared" si="20"/>
        <v>0</v>
      </c>
      <c r="S125" s="29">
        <f t="shared" si="20"/>
        <v>0</v>
      </c>
      <c r="T125" s="29">
        <f t="shared" si="20"/>
        <v>250</v>
      </c>
      <c r="U125" s="23">
        <f t="shared" si="21"/>
        <v>500</v>
      </c>
      <c r="V125" s="23">
        <f t="shared" si="21"/>
        <v>0</v>
      </c>
      <c r="W125" s="23">
        <f t="shared" si="21"/>
        <v>0</v>
      </c>
      <c r="X125" s="23">
        <f t="shared" si="21"/>
        <v>500</v>
      </c>
      <c r="Y125" s="27" t="s">
        <v>287</v>
      </c>
      <c r="Z125" s="27"/>
      <c r="AA125" s="33">
        <v>44562</v>
      </c>
      <c r="AB125" s="27"/>
    </row>
    <row r="126" spans="1:28" ht="30" x14ac:dyDescent="0.25">
      <c r="A126" s="27">
        <v>125</v>
      </c>
      <c r="B126" s="23" t="str">
        <f t="shared" si="16"/>
        <v>Przedsiębiorstwo Wodociągów i Kanalizacji Sp. z o.o.</v>
      </c>
      <c r="C126" s="23" t="str">
        <f t="shared" si="17"/>
        <v>ul. Kochanowskiego 28, 82-400 Sztum</v>
      </c>
      <c r="D126" s="36" t="s">
        <v>132</v>
      </c>
      <c r="E126" s="36">
        <v>170148140</v>
      </c>
      <c r="F126" s="53" t="s">
        <v>130</v>
      </c>
      <c r="G126" s="53" t="s">
        <v>131</v>
      </c>
      <c r="H126" s="35" t="s">
        <v>387</v>
      </c>
      <c r="I126" s="27" t="s">
        <v>308</v>
      </c>
      <c r="J126" s="27">
        <v>11131529</v>
      </c>
      <c r="K126" s="32" t="s">
        <v>309</v>
      </c>
      <c r="L126" s="27">
        <v>3</v>
      </c>
      <c r="M126" s="38">
        <f t="shared" si="24"/>
        <v>250</v>
      </c>
      <c r="N126" s="27"/>
      <c r="O126" s="27"/>
      <c r="P126" s="39">
        <v>250</v>
      </c>
      <c r="Q126" s="29">
        <f t="shared" si="20"/>
        <v>250</v>
      </c>
      <c r="R126" s="29">
        <f t="shared" si="20"/>
        <v>0</v>
      </c>
      <c r="S126" s="29">
        <f t="shared" si="20"/>
        <v>0</v>
      </c>
      <c r="T126" s="29">
        <f t="shared" si="20"/>
        <v>250</v>
      </c>
      <c r="U126" s="23">
        <f t="shared" si="21"/>
        <v>500</v>
      </c>
      <c r="V126" s="23">
        <f t="shared" si="21"/>
        <v>0</v>
      </c>
      <c r="W126" s="23">
        <f t="shared" si="21"/>
        <v>0</v>
      </c>
      <c r="X126" s="23">
        <f t="shared" si="21"/>
        <v>500</v>
      </c>
      <c r="Y126" s="27" t="s">
        <v>287</v>
      </c>
      <c r="Z126" s="27"/>
      <c r="AA126" s="33">
        <v>44562</v>
      </c>
      <c r="AB126" s="27"/>
    </row>
    <row r="127" spans="1:28" ht="30" x14ac:dyDescent="0.25">
      <c r="A127" s="27">
        <v>126</v>
      </c>
      <c r="B127" s="23" t="str">
        <f t="shared" si="16"/>
        <v>Przedsiębiorstwo Wodociągów i Kanalizacji Sp. z o.o.</v>
      </c>
      <c r="C127" s="23" t="str">
        <f t="shared" si="17"/>
        <v>ul. Kochanowskiego 28, 82-400 Sztum</v>
      </c>
      <c r="D127" s="36" t="s">
        <v>132</v>
      </c>
      <c r="E127" s="36">
        <v>170148140</v>
      </c>
      <c r="F127" s="53" t="s">
        <v>130</v>
      </c>
      <c r="G127" s="53" t="s">
        <v>131</v>
      </c>
      <c r="H127" s="35" t="s">
        <v>387</v>
      </c>
      <c r="I127" s="27" t="s">
        <v>310</v>
      </c>
      <c r="J127" s="27">
        <v>11139749</v>
      </c>
      <c r="K127" s="32" t="s">
        <v>311</v>
      </c>
      <c r="L127" s="27">
        <v>4</v>
      </c>
      <c r="M127" s="38">
        <f t="shared" si="24"/>
        <v>250</v>
      </c>
      <c r="N127" s="27"/>
      <c r="O127" s="27"/>
      <c r="P127" s="39">
        <v>250</v>
      </c>
      <c r="Q127" s="29">
        <f t="shared" si="20"/>
        <v>250</v>
      </c>
      <c r="R127" s="29">
        <f t="shared" si="20"/>
        <v>0</v>
      </c>
      <c r="S127" s="29">
        <f t="shared" si="20"/>
        <v>0</v>
      </c>
      <c r="T127" s="29">
        <f t="shared" si="20"/>
        <v>250</v>
      </c>
      <c r="U127" s="23">
        <f t="shared" si="21"/>
        <v>500</v>
      </c>
      <c r="V127" s="23">
        <f t="shared" si="21"/>
        <v>0</v>
      </c>
      <c r="W127" s="23">
        <f t="shared" si="21"/>
        <v>0</v>
      </c>
      <c r="X127" s="23">
        <f t="shared" si="21"/>
        <v>500</v>
      </c>
      <c r="Y127" s="27" t="s">
        <v>287</v>
      </c>
      <c r="Z127" s="27"/>
      <c r="AA127" s="33">
        <v>44562</v>
      </c>
      <c r="AB127" s="27"/>
    </row>
    <row r="128" spans="1:28" ht="30" x14ac:dyDescent="0.25">
      <c r="A128" s="27">
        <v>127</v>
      </c>
      <c r="B128" s="23" t="str">
        <f t="shared" si="16"/>
        <v>Przedsiębiorstwo Wodociągów i Kanalizacji Sp. z o.o.</v>
      </c>
      <c r="C128" s="23" t="str">
        <f t="shared" si="17"/>
        <v>ul. Kochanowskiego 28, 82-400 Sztum</v>
      </c>
      <c r="D128" s="36" t="s">
        <v>132</v>
      </c>
      <c r="E128" s="36">
        <v>170148140</v>
      </c>
      <c r="F128" s="53" t="s">
        <v>130</v>
      </c>
      <c r="G128" s="53" t="s">
        <v>131</v>
      </c>
      <c r="H128" s="35" t="s">
        <v>387</v>
      </c>
      <c r="I128" s="27" t="s">
        <v>312</v>
      </c>
      <c r="J128" s="27">
        <v>10982435</v>
      </c>
      <c r="K128" s="32" t="s">
        <v>313</v>
      </c>
      <c r="L128" s="27">
        <v>4</v>
      </c>
      <c r="M128" s="38">
        <f t="shared" si="24"/>
        <v>250</v>
      </c>
      <c r="N128" s="27"/>
      <c r="O128" s="27"/>
      <c r="P128" s="39">
        <v>250</v>
      </c>
      <c r="Q128" s="29">
        <f t="shared" si="20"/>
        <v>250</v>
      </c>
      <c r="R128" s="29">
        <f t="shared" si="20"/>
        <v>0</v>
      </c>
      <c r="S128" s="29">
        <f t="shared" si="20"/>
        <v>0</v>
      </c>
      <c r="T128" s="29">
        <f t="shared" si="20"/>
        <v>250</v>
      </c>
      <c r="U128" s="23">
        <f t="shared" si="21"/>
        <v>500</v>
      </c>
      <c r="V128" s="23">
        <f t="shared" si="21"/>
        <v>0</v>
      </c>
      <c r="W128" s="23">
        <f t="shared" si="21"/>
        <v>0</v>
      </c>
      <c r="X128" s="23">
        <f t="shared" si="21"/>
        <v>500</v>
      </c>
      <c r="Y128" s="27" t="s">
        <v>287</v>
      </c>
      <c r="Z128" s="27"/>
      <c r="AA128" s="33">
        <v>44562</v>
      </c>
      <c r="AB128" s="27"/>
    </row>
    <row r="129" spans="1:28" ht="30" x14ac:dyDescent="0.25">
      <c r="A129" s="27">
        <v>128</v>
      </c>
      <c r="B129" s="23" t="str">
        <f t="shared" si="16"/>
        <v>Przedsiębiorstwo Wodociągów i Kanalizacji Sp. z o.o.</v>
      </c>
      <c r="C129" s="23" t="str">
        <f t="shared" si="17"/>
        <v>ul. Kochanowskiego 28, 82-400 Sztum</v>
      </c>
      <c r="D129" s="36" t="s">
        <v>132</v>
      </c>
      <c r="E129" s="36">
        <v>170148140</v>
      </c>
      <c r="F129" s="53" t="s">
        <v>130</v>
      </c>
      <c r="G129" s="53" t="s">
        <v>131</v>
      </c>
      <c r="H129" s="35" t="s">
        <v>387</v>
      </c>
      <c r="I129" s="27" t="s">
        <v>314</v>
      </c>
      <c r="J129" s="27">
        <v>11130453</v>
      </c>
      <c r="K129" s="32" t="s">
        <v>315</v>
      </c>
      <c r="L129" s="27">
        <v>4</v>
      </c>
      <c r="M129" s="38">
        <f t="shared" si="24"/>
        <v>250</v>
      </c>
      <c r="N129" s="27"/>
      <c r="O129" s="27"/>
      <c r="P129" s="39">
        <v>250</v>
      </c>
      <c r="Q129" s="29">
        <f t="shared" si="20"/>
        <v>250</v>
      </c>
      <c r="R129" s="29">
        <f t="shared" si="20"/>
        <v>0</v>
      </c>
      <c r="S129" s="29">
        <f t="shared" si="20"/>
        <v>0</v>
      </c>
      <c r="T129" s="29">
        <f t="shared" si="20"/>
        <v>250</v>
      </c>
      <c r="U129" s="23">
        <f t="shared" si="21"/>
        <v>500</v>
      </c>
      <c r="V129" s="23">
        <f t="shared" si="21"/>
        <v>0</v>
      </c>
      <c r="W129" s="23">
        <f t="shared" si="21"/>
        <v>0</v>
      </c>
      <c r="X129" s="23">
        <f t="shared" si="21"/>
        <v>500</v>
      </c>
      <c r="Y129" s="27" t="s">
        <v>287</v>
      </c>
      <c r="Z129" s="27"/>
      <c r="AA129" s="33">
        <v>44562</v>
      </c>
      <c r="AB129" s="27"/>
    </row>
    <row r="130" spans="1:28" ht="30" x14ac:dyDescent="0.25">
      <c r="A130" s="27">
        <v>129</v>
      </c>
      <c r="B130" s="23" t="str">
        <f t="shared" si="16"/>
        <v>Przedsiębiorstwo Wodociągów i Kanalizacji Sp. z o.o.</v>
      </c>
      <c r="C130" s="23" t="str">
        <f t="shared" si="17"/>
        <v>ul. Kochanowskiego 28, 82-400 Sztum</v>
      </c>
      <c r="D130" s="36" t="s">
        <v>132</v>
      </c>
      <c r="E130" s="36">
        <v>170148140</v>
      </c>
      <c r="F130" s="53" t="s">
        <v>130</v>
      </c>
      <c r="G130" s="53" t="s">
        <v>131</v>
      </c>
      <c r="H130" s="35" t="s">
        <v>387</v>
      </c>
      <c r="I130" s="27" t="s">
        <v>316</v>
      </c>
      <c r="J130" s="27">
        <v>11006473</v>
      </c>
      <c r="K130" s="32" t="s">
        <v>317</v>
      </c>
      <c r="L130" s="27">
        <v>3</v>
      </c>
      <c r="M130" s="38">
        <f t="shared" si="24"/>
        <v>250</v>
      </c>
      <c r="N130" s="27"/>
      <c r="O130" s="27"/>
      <c r="P130" s="39">
        <v>250</v>
      </c>
      <c r="Q130" s="29">
        <f t="shared" si="20"/>
        <v>250</v>
      </c>
      <c r="R130" s="29">
        <f t="shared" si="20"/>
        <v>0</v>
      </c>
      <c r="S130" s="29">
        <f t="shared" si="20"/>
        <v>0</v>
      </c>
      <c r="T130" s="29">
        <f t="shared" si="20"/>
        <v>250</v>
      </c>
      <c r="U130" s="23">
        <f t="shared" si="21"/>
        <v>500</v>
      </c>
      <c r="V130" s="23">
        <f t="shared" si="21"/>
        <v>0</v>
      </c>
      <c r="W130" s="23">
        <f t="shared" si="21"/>
        <v>0</v>
      </c>
      <c r="X130" s="23">
        <f t="shared" si="21"/>
        <v>500</v>
      </c>
      <c r="Y130" s="27" t="s">
        <v>287</v>
      </c>
      <c r="Z130" s="27"/>
      <c r="AA130" s="33">
        <v>44562</v>
      </c>
      <c r="AB130" s="27"/>
    </row>
    <row r="131" spans="1:28" ht="30" x14ac:dyDescent="0.25">
      <c r="A131" s="27">
        <v>130</v>
      </c>
      <c r="B131" s="23" t="str">
        <f t="shared" si="16"/>
        <v>Przedsiębiorstwo Wodociągów i Kanalizacji Sp. z o.o.</v>
      </c>
      <c r="C131" s="23" t="str">
        <f t="shared" si="17"/>
        <v>ul. Kochanowskiego 28, 82-400 Sztum</v>
      </c>
      <c r="D131" s="36" t="s">
        <v>132</v>
      </c>
      <c r="E131" s="36">
        <v>170148140</v>
      </c>
      <c r="F131" s="53" t="s">
        <v>130</v>
      </c>
      <c r="G131" s="53" t="s">
        <v>131</v>
      </c>
      <c r="H131" s="35" t="s">
        <v>387</v>
      </c>
      <c r="I131" s="27" t="s">
        <v>318</v>
      </c>
      <c r="J131" s="27">
        <v>11132366</v>
      </c>
      <c r="K131" s="32" t="s">
        <v>319</v>
      </c>
      <c r="L131" s="27">
        <v>4</v>
      </c>
      <c r="M131" s="38">
        <f t="shared" si="24"/>
        <v>250</v>
      </c>
      <c r="N131" s="27"/>
      <c r="O131" s="27"/>
      <c r="P131" s="39">
        <v>250</v>
      </c>
      <c r="Q131" s="29">
        <f t="shared" si="20"/>
        <v>250</v>
      </c>
      <c r="R131" s="29">
        <f t="shared" si="20"/>
        <v>0</v>
      </c>
      <c r="S131" s="29">
        <f t="shared" si="20"/>
        <v>0</v>
      </c>
      <c r="T131" s="29">
        <f t="shared" si="20"/>
        <v>250</v>
      </c>
      <c r="U131" s="23">
        <f t="shared" si="21"/>
        <v>500</v>
      </c>
      <c r="V131" s="23">
        <f t="shared" si="21"/>
        <v>0</v>
      </c>
      <c r="W131" s="23">
        <f t="shared" si="21"/>
        <v>0</v>
      </c>
      <c r="X131" s="23">
        <f t="shared" si="21"/>
        <v>500</v>
      </c>
      <c r="Y131" s="27" t="s">
        <v>287</v>
      </c>
      <c r="Z131" s="27"/>
      <c r="AA131" s="33">
        <v>44562</v>
      </c>
      <c r="AB131" s="27"/>
    </row>
    <row r="132" spans="1:28" ht="30" x14ac:dyDescent="0.25">
      <c r="A132" s="27">
        <v>131</v>
      </c>
      <c r="B132" s="23" t="str">
        <f t="shared" si="16"/>
        <v>Przedsiębiorstwo Wodociągów i Kanalizacji Sp. z o.o.</v>
      </c>
      <c r="C132" s="23" t="str">
        <f t="shared" si="17"/>
        <v>ul. Kochanowskiego 28, 82-400 Sztum</v>
      </c>
      <c r="D132" s="36" t="s">
        <v>132</v>
      </c>
      <c r="E132" s="36">
        <v>170148140</v>
      </c>
      <c r="F132" s="53" t="s">
        <v>130</v>
      </c>
      <c r="G132" s="53" t="s">
        <v>131</v>
      </c>
      <c r="H132" s="35" t="s">
        <v>387</v>
      </c>
      <c r="I132" s="27" t="s">
        <v>320</v>
      </c>
      <c r="J132" s="27">
        <v>11131185</v>
      </c>
      <c r="K132" s="32" t="s">
        <v>321</v>
      </c>
      <c r="L132" s="27">
        <v>4</v>
      </c>
      <c r="M132" s="38">
        <f t="shared" si="24"/>
        <v>250</v>
      </c>
      <c r="N132" s="27"/>
      <c r="O132" s="27"/>
      <c r="P132" s="39">
        <v>250</v>
      </c>
      <c r="Q132" s="29">
        <f t="shared" si="20"/>
        <v>250</v>
      </c>
      <c r="R132" s="29">
        <f t="shared" si="20"/>
        <v>0</v>
      </c>
      <c r="S132" s="29">
        <f t="shared" si="20"/>
        <v>0</v>
      </c>
      <c r="T132" s="29">
        <f t="shared" si="20"/>
        <v>250</v>
      </c>
      <c r="U132" s="23">
        <f t="shared" si="21"/>
        <v>500</v>
      </c>
      <c r="V132" s="23">
        <f t="shared" si="21"/>
        <v>0</v>
      </c>
      <c r="W132" s="23">
        <f t="shared" si="21"/>
        <v>0</v>
      </c>
      <c r="X132" s="23">
        <f t="shared" si="21"/>
        <v>500</v>
      </c>
      <c r="Y132" s="27" t="s">
        <v>287</v>
      </c>
      <c r="Z132" s="27"/>
      <c r="AA132" s="33">
        <v>44562</v>
      </c>
      <c r="AB132" s="27"/>
    </row>
    <row r="133" spans="1:28" ht="30" x14ac:dyDescent="0.25">
      <c r="A133" s="27">
        <v>132</v>
      </c>
      <c r="B133" s="23" t="str">
        <f t="shared" si="16"/>
        <v>Przedsiębiorstwo Wodociągów i Kanalizacji Sp. z o.o.</v>
      </c>
      <c r="C133" s="23" t="str">
        <f t="shared" si="17"/>
        <v>ul. Kochanowskiego 28, 82-400 Sztum</v>
      </c>
      <c r="D133" s="36" t="s">
        <v>132</v>
      </c>
      <c r="E133" s="36">
        <v>170148140</v>
      </c>
      <c r="F133" s="53" t="s">
        <v>130</v>
      </c>
      <c r="G133" s="53" t="s">
        <v>131</v>
      </c>
      <c r="H133" s="35" t="s">
        <v>387</v>
      </c>
      <c r="I133" s="27" t="s">
        <v>322</v>
      </c>
      <c r="J133" s="27">
        <v>11131200</v>
      </c>
      <c r="K133" s="32" t="s">
        <v>323</v>
      </c>
      <c r="L133" s="27">
        <v>4</v>
      </c>
      <c r="M133" s="38">
        <f t="shared" si="24"/>
        <v>250</v>
      </c>
      <c r="N133" s="27"/>
      <c r="O133" s="27"/>
      <c r="P133" s="39">
        <v>250</v>
      </c>
      <c r="Q133" s="29">
        <f t="shared" si="20"/>
        <v>250</v>
      </c>
      <c r="R133" s="29">
        <f t="shared" si="20"/>
        <v>0</v>
      </c>
      <c r="S133" s="29">
        <f t="shared" si="20"/>
        <v>0</v>
      </c>
      <c r="T133" s="29">
        <f t="shared" si="20"/>
        <v>250</v>
      </c>
      <c r="U133" s="23">
        <f t="shared" si="21"/>
        <v>500</v>
      </c>
      <c r="V133" s="23">
        <f t="shared" si="21"/>
        <v>0</v>
      </c>
      <c r="W133" s="23">
        <f t="shared" si="21"/>
        <v>0</v>
      </c>
      <c r="X133" s="23">
        <f t="shared" si="21"/>
        <v>500</v>
      </c>
      <c r="Y133" s="27" t="s">
        <v>287</v>
      </c>
      <c r="Z133" s="27"/>
      <c r="AA133" s="33">
        <v>44562</v>
      </c>
      <c r="AB133" s="27"/>
    </row>
    <row r="134" spans="1:28" ht="30" x14ac:dyDescent="0.25">
      <c r="A134" s="27">
        <v>133</v>
      </c>
      <c r="B134" s="23" t="str">
        <f t="shared" si="16"/>
        <v>Przedsiębiorstwo Wodociągów i Kanalizacji Sp. z o.o.</v>
      </c>
      <c r="C134" s="23" t="str">
        <f t="shared" si="17"/>
        <v>ul. Kochanowskiego 28, 82-400 Sztum</v>
      </c>
      <c r="D134" s="36" t="s">
        <v>132</v>
      </c>
      <c r="E134" s="36">
        <v>170148140</v>
      </c>
      <c r="F134" s="53" t="s">
        <v>130</v>
      </c>
      <c r="G134" s="53" t="s">
        <v>131</v>
      </c>
      <c r="H134" s="35" t="s">
        <v>387</v>
      </c>
      <c r="I134" s="27" t="s">
        <v>324</v>
      </c>
      <c r="J134" s="27">
        <v>11139538</v>
      </c>
      <c r="K134" s="32" t="s">
        <v>325</v>
      </c>
      <c r="L134" s="27">
        <v>4</v>
      </c>
      <c r="M134" s="38">
        <f t="shared" si="24"/>
        <v>250</v>
      </c>
      <c r="N134" s="27"/>
      <c r="O134" s="27"/>
      <c r="P134" s="39">
        <v>250</v>
      </c>
      <c r="Q134" s="29">
        <f t="shared" si="20"/>
        <v>250</v>
      </c>
      <c r="R134" s="29">
        <f t="shared" si="20"/>
        <v>0</v>
      </c>
      <c r="S134" s="29">
        <f t="shared" si="20"/>
        <v>0</v>
      </c>
      <c r="T134" s="29">
        <f t="shared" si="20"/>
        <v>250</v>
      </c>
      <c r="U134" s="23">
        <f t="shared" si="21"/>
        <v>500</v>
      </c>
      <c r="V134" s="23">
        <f t="shared" si="21"/>
        <v>0</v>
      </c>
      <c r="W134" s="23">
        <f t="shared" si="21"/>
        <v>0</v>
      </c>
      <c r="X134" s="23">
        <f t="shared" si="21"/>
        <v>500</v>
      </c>
      <c r="Y134" s="27" t="s">
        <v>287</v>
      </c>
      <c r="Z134" s="27"/>
      <c r="AA134" s="33">
        <v>44562</v>
      </c>
      <c r="AB134" s="27"/>
    </row>
    <row r="135" spans="1:28" ht="30" x14ac:dyDescent="0.25">
      <c r="A135" s="27">
        <v>134</v>
      </c>
      <c r="B135" s="23" t="str">
        <f t="shared" si="16"/>
        <v>Przedsiębiorstwo Wodociągów i Kanalizacji Sp. z o.o.</v>
      </c>
      <c r="C135" s="23" t="str">
        <f t="shared" si="17"/>
        <v>ul. Kochanowskiego 28, 82-400 Sztum</v>
      </c>
      <c r="D135" s="36" t="s">
        <v>132</v>
      </c>
      <c r="E135" s="36">
        <v>170148140</v>
      </c>
      <c r="F135" s="53" t="s">
        <v>130</v>
      </c>
      <c r="G135" s="53" t="s">
        <v>131</v>
      </c>
      <c r="H135" s="35" t="s">
        <v>387</v>
      </c>
      <c r="I135" s="27" t="s">
        <v>326</v>
      </c>
      <c r="J135" s="27">
        <v>11139647</v>
      </c>
      <c r="K135" s="32" t="s">
        <v>327</v>
      </c>
      <c r="L135" s="27">
        <v>4</v>
      </c>
      <c r="M135" s="38">
        <f t="shared" si="24"/>
        <v>250</v>
      </c>
      <c r="N135" s="27"/>
      <c r="O135" s="27"/>
      <c r="P135" s="39">
        <v>250</v>
      </c>
      <c r="Q135" s="29">
        <f t="shared" si="20"/>
        <v>250</v>
      </c>
      <c r="R135" s="29">
        <f t="shared" si="20"/>
        <v>0</v>
      </c>
      <c r="S135" s="29">
        <f t="shared" si="20"/>
        <v>0</v>
      </c>
      <c r="T135" s="29">
        <f t="shared" si="20"/>
        <v>250</v>
      </c>
      <c r="U135" s="23">
        <f t="shared" si="21"/>
        <v>500</v>
      </c>
      <c r="V135" s="23">
        <f t="shared" si="21"/>
        <v>0</v>
      </c>
      <c r="W135" s="23">
        <f t="shared" si="21"/>
        <v>0</v>
      </c>
      <c r="X135" s="23">
        <f t="shared" si="21"/>
        <v>500</v>
      </c>
      <c r="Y135" s="27" t="s">
        <v>287</v>
      </c>
      <c r="Z135" s="27"/>
      <c r="AA135" s="33">
        <v>44562</v>
      </c>
      <c r="AB135" s="27"/>
    </row>
    <row r="136" spans="1:28" ht="30" x14ac:dyDescent="0.25">
      <c r="A136" s="27">
        <v>135</v>
      </c>
      <c r="B136" s="23" t="str">
        <f t="shared" si="16"/>
        <v>Przedsiębiorstwo Wodociągów i Kanalizacji Sp. z o.o.</v>
      </c>
      <c r="C136" s="23" t="str">
        <f t="shared" si="17"/>
        <v>ul. Kochanowskiego 28, 82-400 Sztum</v>
      </c>
      <c r="D136" s="36" t="s">
        <v>132</v>
      </c>
      <c r="E136" s="36">
        <v>170148140</v>
      </c>
      <c r="F136" s="53" t="s">
        <v>130</v>
      </c>
      <c r="G136" s="53" t="s">
        <v>131</v>
      </c>
      <c r="H136" s="35" t="s">
        <v>387</v>
      </c>
      <c r="I136" s="27" t="s">
        <v>328</v>
      </c>
      <c r="J136" s="27">
        <v>11137496</v>
      </c>
      <c r="K136" s="32" t="s">
        <v>329</v>
      </c>
      <c r="L136" s="27">
        <v>3</v>
      </c>
      <c r="M136" s="38">
        <f t="shared" si="24"/>
        <v>250</v>
      </c>
      <c r="N136" s="27"/>
      <c r="O136" s="27"/>
      <c r="P136" s="39">
        <v>250</v>
      </c>
      <c r="Q136" s="29">
        <f t="shared" si="20"/>
        <v>250</v>
      </c>
      <c r="R136" s="29">
        <f t="shared" si="20"/>
        <v>0</v>
      </c>
      <c r="S136" s="29">
        <f t="shared" si="20"/>
        <v>0</v>
      </c>
      <c r="T136" s="29">
        <f t="shared" si="20"/>
        <v>250</v>
      </c>
      <c r="U136" s="23">
        <f t="shared" si="21"/>
        <v>500</v>
      </c>
      <c r="V136" s="23">
        <f t="shared" si="21"/>
        <v>0</v>
      </c>
      <c r="W136" s="23">
        <f t="shared" si="21"/>
        <v>0</v>
      </c>
      <c r="X136" s="23">
        <f t="shared" si="21"/>
        <v>500</v>
      </c>
      <c r="Y136" s="27" t="s">
        <v>287</v>
      </c>
      <c r="Z136" s="27"/>
      <c r="AA136" s="33">
        <v>44562</v>
      </c>
      <c r="AB136" s="27"/>
    </row>
    <row r="137" spans="1:28" ht="30" x14ac:dyDescent="0.25">
      <c r="A137" s="27">
        <v>136</v>
      </c>
      <c r="B137" s="23" t="str">
        <f t="shared" si="16"/>
        <v>Przedsiębiorstwo Wodociągów i Kanalizacji Sp. z o.o.</v>
      </c>
      <c r="C137" s="23" t="str">
        <f t="shared" si="17"/>
        <v>ul. Kochanowskiego 28, 82-400 Sztum</v>
      </c>
      <c r="D137" s="36" t="s">
        <v>132</v>
      </c>
      <c r="E137" s="36">
        <v>170148140</v>
      </c>
      <c r="F137" s="53" t="s">
        <v>130</v>
      </c>
      <c r="G137" s="53" t="s">
        <v>131</v>
      </c>
      <c r="H137" s="35" t="s">
        <v>387</v>
      </c>
      <c r="I137" s="27" t="s">
        <v>330</v>
      </c>
      <c r="J137" s="27">
        <v>11101402</v>
      </c>
      <c r="K137" s="32" t="s">
        <v>331</v>
      </c>
      <c r="L137" s="27">
        <v>15</v>
      </c>
      <c r="M137" s="38">
        <f t="shared" si="24"/>
        <v>250</v>
      </c>
      <c r="N137" s="27"/>
      <c r="O137" s="27"/>
      <c r="P137" s="39">
        <v>250</v>
      </c>
      <c r="Q137" s="29">
        <f t="shared" si="20"/>
        <v>250</v>
      </c>
      <c r="R137" s="29">
        <f t="shared" si="20"/>
        <v>0</v>
      </c>
      <c r="S137" s="29">
        <f t="shared" si="20"/>
        <v>0</v>
      </c>
      <c r="T137" s="29">
        <f t="shared" si="20"/>
        <v>250</v>
      </c>
      <c r="U137" s="23">
        <f t="shared" si="21"/>
        <v>500</v>
      </c>
      <c r="V137" s="23">
        <f t="shared" si="21"/>
        <v>0</v>
      </c>
      <c r="W137" s="23">
        <f t="shared" si="21"/>
        <v>0</v>
      </c>
      <c r="X137" s="23">
        <f t="shared" si="21"/>
        <v>500</v>
      </c>
      <c r="Y137" s="27" t="s">
        <v>287</v>
      </c>
      <c r="Z137" s="27"/>
      <c r="AA137" s="33">
        <v>44562</v>
      </c>
      <c r="AB137" s="27"/>
    </row>
    <row r="138" spans="1:28" ht="30" x14ac:dyDescent="0.25">
      <c r="A138" s="27">
        <v>137</v>
      </c>
      <c r="B138" s="23" t="str">
        <f t="shared" si="16"/>
        <v>Przedsiębiorstwo Wodociągów i Kanalizacji Sp. z o.o.</v>
      </c>
      <c r="C138" s="23" t="str">
        <f t="shared" si="17"/>
        <v>ul. Kochanowskiego 28, 82-400 Sztum</v>
      </c>
      <c r="D138" s="36" t="s">
        <v>132</v>
      </c>
      <c r="E138" s="36">
        <v>170148140</v>
      </c>
      <c r="F138" s="53" t="s">
        <v>130</v>
      </c>
      <c r="G138" s="53" t="s">
        <v>131</v>
      </c>
      <c r="H138" s="35" t="s">
        <v>387</v>
      </c>
      <c r="I138" s="27" t="s">
        <v>332</v>
      </c>
      <c r="J138" s="27">
        <v>11131901</v>
      </c>
      <c r="K138" s="32" t="s">
        <v>333</v>
      </c>
      <c r="L138" s="27">
        <v>4</v>
      </c>
      <c r="M138" s="38">
        <f t="shared" si="24"/>
        <v>250</v>
      </c>
      <c r="N138" s="27"/>
      <c r="O138" s="27"/>
      <c r="P138" s="39">
        <v>250</v>
      </c>
      <c r="Q138" s="29">
        <f t="shared" si="20"/>
        <v>250</v>
      </c>
      <c r="R138" s="29">
        <f t="shared" si="20"/>
        <v>0</v>
      </c>
      <c r="S138" s="29">
        <f t="shared" si="20"/>
        <v>0</v>
      </c>
      <c r="T138" s="29">
        <f t="shared" si="20"/>
        <v>250</v>
      </c>
      <c r="U138" s="23">
        <f t="shared" si="21"/>
        <v>500</v>
      </c>
      <c r="V138" s="23">
        <f t="shared" si="21"/>
        <v>0</v>
      </c>
      <c r="W138" s="23">
        <f t="shared" si="21"/>
        <v>0</v>
      </c>
      <c r="X138" s="23">
        <f t="shared" si="21"/>
        <v>500</v>
      </c>
      <c r="Y138" s="27" t="s">
        <v>287</v>
      </c>
      <c r="Z138" s="27"/>
      <c r="AA138" s="33">
        <v>44562</v>
      </c>
      <c r="AB138" s="27"/>
    </row>
    <row r="139" spans="1:28" ht="30" x14ac:dyDescent="0.25">
      <c r="A139" s="27">
        <v>138</v>
      </c>
      <c r="B139" s="23" t="str">
        <f t="shared" si="16"/>
        <v>Przedsiębiorstwo Wodociągów i Kanalizacji Sp. z o.o.</v>
      </c>
      <c r="C139" s="23" t="str">
        <f t="shared" si="17"/>
        <v>ul. Kochanowskiego 28, 82-400 Sztum</v>
      </c>
      <c r="D139" s="36" t="s">
        <v>132</v>
      </c>
      <c r="E139" s="36">
        <v>170148140</v>
      </c>
      <c r="F139" s="53" t="s">
        <v>130</v>
      </c>
      <c r="G139" s="53" t="s">
        <v>131</v>
      </c>
      <c r="H139" s="35" t="s">
        <v>387</v>
      </c>
      <c r="I139" s="27" t="s">
        <v>334</v>
      </c>
      <c r="J139" s="27">
        <v>11134369</v>
      </c>
      <c r="K139" s="32" t="s">
        <v>335</v>
      </c>
      <c r="L139" s="27">
        <v>4</v>
      </c>
      <c r="M139" s="38">
        <f t="shared" si="24"/>
        <v>250</v>
      </c>
      <c r="N139" s="27"/>
      <c r="O139" s="27"/>
      <c r="P139" s="39">
        <v>250</v>
      </c>
      <c r="Q139" s="29">
        <f t="shared" si="20"/>
        <v>250</v>
      </c>
      <c r="R139" s="29">
        <f t="shared" si="20"/>
        <v>0</v>
      </c>
      <c r="S139" s="29">
        <f t="shared" si="20"/>
        <v>0</v>
      </c>
      <c r="T139" s="29">
        <f t="shared" si="20"/>
        <v>250</v>
      </c>
      <c r="U139" s="23">
        <f t="shared" si="21"/>
        <v>500</v>
      </c>
      <c r="V139" s="23">
        <f t="shared" si="21"/>
        <v>0</v>
      </c>
      <c r="W139" s="23">
        <f t="shared" si="21"/>
        <v>0</v>
      </c>
      <c r="X139" s="23">
        <f t="shared" si="21"/>
        <v>500</v>
      </c>
      <c r="Y139" s="27" t="s">
        <v>287</v>
      </c>
      <c r="Z139" s="27"/>
      <c r="AA139" s="33">
        <v>44562</v>
      </c>
      <c r="AB139" s="27"/>
    </row>
    <row r="140" spans="1:28" ht="30" x14ac:dyDescent="0.25">
      <c r="A140" s="27">
        <v>139</v>
      </c>
      <c r="B140" s="23" t="str">
        <f t="shared" si="16"/>
        <v>Przedsiębiorstwo Wodociągów i Kanalizacji Sp. z o.o.</v>
      </c>
      <c r="C140" s="23" t="str">
        <f t="shared" si="17"/>
        <v>ul. Kochanowskiego 28, 82-400 Sztum</v>
      </c>
      <c r="D140" s="36" t="s">
        <v>132</v>
      </c>
      <c r="E140" s="36">
        <v>170148140</v>
      </c>
      <c r="F140" s="53" t="s">
        <v>130</v>
      </c>
      <c r="G140" s="53" t="s">
        <v>131</v>
      </c>
      <c r="H140" s="35" t="s">
        <v>387</v>
      </c>
      <c r="I140" s="27" t="s">
        <v>336</v>
      </c>
      <c r="J140" s="27">
        <v>10998487</v>
      </c>
      <c r="K140" s="32" t="s">
        <v>337</v>
      </c>
      <c r="L140" s="27">
        <v>4</v>
      </c>
      <c r="M140" s="38">
        <f t="shared" si="24"/>
        <v>250</v>
      </c>
      <c r="N140" s="27"/>
      <c r="O140" s="27"/>
      <c r="P140" s="39">
        <v>250</v>
      </c>
      <c r="Q140" s="29">
        <f t="shared" si="20"/>
        <v>250</v>
      </c>
      <c r="R140" s="29">
        <f t="shared" si="20"/>
        <v>0</v>
      </c>
      <c r="S140" s="29">
        <f t="shared" si="20"/>
        <v>0</v>
      </c>
      <c r="T140" s="29">
        <f t="shared" si="20"/>
        <v>250</v>
      </c>
      <c r="U140" s="23">
        <f t="shared" si="21"/>
        <v>500</v>
      </c>
      <c r="V140" s="23">
        <f t="shared" si="21"/>
        <v>0</v>
      </c>
      <c r="W140" s="23">
        <f t="shared" si="21"/>
        <v>0</v>
      </c>
      <c r="X140" s="23">
        <f t="shared" si="21"/>
        <v>500</v>
      </c>
      <c r="Y140" s="27" t="s">
        <v>287</v>
      </c>
      <c r="Z140" s="27"/>
      <c r="AA140" s="33">
        <v>44562</v>
      </c>
      <c r="AB140" s="27"/>
    </row>
    <row r="141" spans="1:28" ht="30" x14ac:dyDescent="0.25">
      <c r="A141" s="27">
        <v>140</v>
      </c>
      <c r="B141" s="23" t="str">
        <f t="shared" si="16"/>
        <v>Przedsiębiorstwo Wodociągów i Kanalizacji Sp. z o.o.</v>
      </c>
      <c r="C141" s="23" t="str">
        <f t="shared" si="17"/>
        <v>ul. Kochanowskiego 28, 82-400 Sztum</v>
      </c>
      <c r="D141" s="36" t="s">
        <v>132</v>
      </c>
      <c r="E141" s="36">
        <v>170148140</v>
      </c>
      <c r="F141" s="53" t="s">
        <v>130</v>
      </c>
      <c r="G141" s="53" t="s">
        <v>131</v>
      </c>
      <c r="H141" s="35" t="s">
        <v>387</v>
      </c>
      <c r="I141" s="27" t="s">
        <v>338</v>
      </c>
      <c r="J141" s="27">
        <v>11006522</v>
      </c>
      <c r="K141" s="32" t="s">
        <v>339</v>
      </c>
      <c r="L141" s="27">
        <v>4</v>
      </c>
      <c r="M141" s="38">
        <f t="shared" si="24"/>
        <v>250</v>
      </c>
      <c r="N141" s="27"/>
      <c r="O141" s="27"/>
      <c r="P141" s="39">
        <v>250</v>
      </c>
      <c r="Q141" s="29">
        <f t="shared" si="20"/>
        <v>250</v>
      </c>
      <c r="R141" s="29">
        <f t="shared" si="20"/>
        <v>0</v>
      </c>
      <c r="S141" s="29">
        <f t="shared" si="20"/>
        <v>0</v>
      </c>
      <c r="T141" s="29">
        <f t="shared" si="20"/>
        <v>250</v>
      </c>
      <c r="U141" s="23">
        <f t="shared" si="21"/>
        <v>500</v>
      </c>
      <c r="V141" s="23">
        <f t="shared" si="21"/>
        <v>0</v>
      </c>
      <c r="W141" s="23">
        <f t="shared" si="21"/>
        <v>0</v>
      </c>
      <c r="X141" s="23">
        <f t="shared" si="21"/>
        <v>500</v>
      </c>
      <c r="Y141" s="27" t="s">
        <v>287</v>
      </c>
      <c r="Z141" s="27"/>
      <c r="AA141" s="33">
        <v>44562</v>
      </c>
      <c r="AB141" s="27"/>
    </row>
    <row r="142" spans="1:28" ht="30" x14ac:dyDescent="0.25">
      <c r="A142" s="27">
        <v>141</v>
      </c>
      <c r="B142" s="23" t="str">
        <f t="shared" si="16"/>
        <v>Przedsiębiorstwo Wodociągów i Kanalizacji Sp. z o.o.</v>
      </c>
      <c r="C142" s="23" t="str">
        <f t="shared" si="17"/>
        <v>ul. Kochanowskiego 28, 82-400 Sztum</v>
      </c>
      <c r="D142" s="36" t="s">
        <v>132</v>
      </c>
      <c r="E142" s="36">
        <v>170148140</v>
      </c>
      <c r="F142" s="53" t="s">
        <v>130</v>
      </c>
      <c r="G142" s="53" t="s">
        <v>131</v>
      </c>
      <c r="H142" s="35" t="s">
        <v>387</v>
      </c>
      <c r="I142" s="27" t="s">
        <v>340</v>
      </c>
      <c r="J142" s="27">
        <v>10982535</v>
      </c>
      <c r="K142" s="32" t="s">
        <v>341</v>
      </c>
      <c r="L142" s="27">
        <v>2</v>
      </c>
      <c r="M142" s="38">
        <f t="shared" si="24"/>
        <v>250</v>
      </c>
      <c r="N142" s="27"/>
      <c r="O142" s="27"/>
      <c r="P142" s="39">
        <v>250</v>
      </c>
      <c r="Q142" s="29">
        <f t="shared" si="20"/>
        <v>250</v>
      </c>
      <c r="R142" s="29">
        <f t="shared" si="20"/>
        <v>0</v>
      </c>
      <c r="S142" s="29">
        <f t="shared" si="20"/>
        <v>0</v>
      </c>
      <c r="T142" s="29">
        <f t="shared" si="20"/>
        <v>250</v>
      </c>
      <c r="U142" s="23">
        <f t="shared" si="21"/>
        <v>500</v>
      </c>
      <c r="V142" s="23">
        <f t="shared" si="21"/>
        <v>0</v>
      </c>
      <c r="W142" s="23">
        <f t="shared" si="21"/>
        <v>0</v>
      </c>
      <c r="X142" s="23">
        <f t="shared" si="21"/>
        <v>500</v>
      </c>
      <c r="Y142" s="27" t="s">
        <v>287</v>
      </c>
      <c r="Z142" s="27"/>
      <c r="AA142" s="33">
        <v>44562</v>
      </c>
      <c r="AB142" s="27"/>
    </row>
    <row r="143" spans="1:28" ht="30" x14ac:dyDescent="0.25">
      <c r="A143" s="27">
        <v>142</v>
      </c>
      <c r="B143" s="23" t="str">
        <f t="shared" si="16"/>
        <v>Przedsiębiorstwo Wodociągów i Kanalizacji Sp. z o.o.</v>
      </c>
      <c r="C143" s="23" t="str">
        <f t="shared" si="17"/>
        <v>ul. Kochanowskiego 28, 82-400 Sztum</v>
      </c>
      <c r="D143" s="36" t="s">
        <v>132</v>
      </c>
      <c r="E143" s="36">
        <v>170148140</v>
      </c>
      <c r="F143" s="53" t="s">
        <v>130</v>
      </c>
      <c r="G143" s="53" t="s">
        <v>131</v>
      </c>
      <c r="H143" s="35" t="s">
        <v>387</v>
      </c>
      <c r="I143" s="27" t="s">
        <v>342</v>
      </c>
      <c r="J143" s="27">
        <v>11012036</v>
      </c>
      <c r="K143" s="32" t="s">
        <v>343</v>
      </c>
      <c r="L143" s="27">
        <v>2</v>
      </c>
      <c r="M143" s="38">
        <f t="shared" si="24"/>
        <v>250</v>
      </c>
      <c r="N143" s="27"/>
      <c r="O143" s="27"/>
      <c r="P143" s="39">
        <v>250</v>
      </c>
      <c r="Q143" s="29">
        <f t="shared" si="20"/>
        <v>250</v>
      </c>
      <c r="R143" s="29">
        <f t="shared" si="20"/>
        <v>0</v>
      </c>
      <c r="S143" s="29">
        <f t="shared" si="20"/>
        <v>0</v>
      </c>
      <c r="T143" s="29">
        <f t="shared" si="20"/>
        <v>250</v>
      </c>
      <c r="U143" s="23">
        <f t="shared" si="21"/>
        <v>500</v>
      </c>
      <c r="V143" s="23">
        <f t="shared" si="21"/>
        <v>0</v>
      </c>
      <c r="W143" s="23">
        <f t="shared" si="21"/>
        <v>0</v>
      </c>
      <c r="X143" s="23">
        <f t="shared" si="21"/>
        <v>500</v>
      </c>
      <c r="Y143" s="27" t="s">
        <v>287</v>
      </c>
      <c r="Z143" s="27"/>
      <c r="AA143" s="33">
        <v>44562</v>
      </c>
      <c r="AB143" s="27"/>
    </row>
    <row r="144" spans="1:28" ht="30" x14ac:dyDescent="0.25">
      <c r="A144" s="27">
        <v>143</v>
      </c>
      <c r="B144" s="23" t="str">
        <f t="shared" si="16"/>
        <v>Przedsiębiorstwo Wodociągów i Kanalizacji Sp. z o.o.</v>
      </c>
      <c r="C144" s="23" t="str">
        <f t="shared" si="17"/>
        <v>ul. Kochanowskiego 28, 82-400 Sztum</v>
      </c>
      <c r="D144" s="36" t="s">
        <v>132</v>
      </c>
      <c r="E144" s="36">
        <v>170148140</v>
      </c>
      <c r="F144" s="53" t="s">
        <v>130</v>
      </c>
      <c r="G144" s="53" t="s">
        <v>131</v>
      </c>
      <c r="H144" s="35" t="s">
        <v>387</v>
      </c>
      <c r="I144" s="27" t="s">
        <v>344</v>
      </c>
      <c r="J144" s="27">
        <v>10993165</v>
      </c>
      <c r="K144" s="32" t="s">
        <v>345</v>
      </c>
      <c r="L144" s="27">
        <v>4</v>
      </c>
      <c r="M144" s="38">
        <f t="shared" si="24"/>
        <v>250</v>
      </c>
      <c r="N144" s="27"/>
      <c r="O144" s="27"/>
      <c r="P144" s="39">
        <v>250</v>
      </c>
      <c r="Q144" s="29">
        <f t="shared" si="20"/>
        <v>250</v>
      </c>
      <c r="R144" s="29">
        <f t="shared" si="20"/>
        <v>0</v>
      </c>
      <c r="S144" s="29">
        <f t="shared" si="20"/>
        <v>0</v>
      </c>
      <c r="T144" s="29">
        <f t="shared" si="20"/>
        <v>250</v>
      </c>
      <c r="U144" s="23">
        <f t="shared" si="21"/>
        <v>500</v>
      </c>
      <c r="V144" s="23">
        <f t="shared" si="21"/>
        <v>0</v>
      </c>
      <c r="W144" s="23">
        <f t="shared" si="21"/>
        <v>0</v>
      </c>
      <c r="X144" s="23">
        <f t="shared" si="21"/>
        <v>500</v>
      </c>
      <c r="Y144" s="27" t="s">
        <v>287</v>
      </c>
      <c r="Z144" s="27"/>
      <c r="AA144" s="33">
        <v>44562</v>
      </c>
      <c r="AB144" s="27"/>
    </row>
    <row r="145" spans="1:28" ht="30" x14ac:dyDescent="0.25">
      <c r="A145" s="27">
        <v>144</v>
      </c>
      <c r="B145" s="23" t="str">
        <f t="shared" si="16"/>
        <v>Przedsiębiorstwo Wodociągów i Kanalizacji Sp. z o.o.</v>
      </c>
      <c r="C145" s="23" t="str">
        <f t="shared" si="17"/>
        <v>ul. Kochanowskiego 28, 82-400 Sztum</v>
      </c>
      <c r="D145" s="36" t="s">
        <v>132</v>
      </c>
      <c r="E145" s="36">
        <v>170148140</v>
      </c>
      <c r="F145" s="53" t="s">
        <v>130</v>
      </c>
      <c r="G145" s="53" t="s">
        <v>131</v>
      </c>
      <c r="H145" s="35" t="s">
        <v>387</v>
      </c>
      <c r="I145" s="27" t="s">
        <v>346</v>
      </c>
      <c r="J145" s="27">
        <v>11011974</v>
      </c>
      <c r="K145" s="32" t="s">
        <v>339</v>
      </c>
      <c r="L145" s="27">
        <v>2</v>
      </c>
      <c r="M145" s="38">
        <f t="shared" si="24"/>
        <v>250</v>
      </c>
      <c r="N145" s="27"/>
      <c r="O145" s="27"/>
      <c r="P145" s="39">
        <v>250</v>
      </c>
      <c r="Q145" s="29">
        <f t="shared" si="20"/>
        <v>250</v>
      </c>
      <c r="R145" s="29">
        <f t="shared" si="20"/>
        <v>0</v>
      </c>
      <c r="S145" s="29">
        <f t="shared" si="20"/>
        <v>0</v>
      </c>
      <c r="T145" s="29">
        <f t="shared" si="20"/>
        <v>250</v>
      </c>
      <c r="U145" s="23">
        <f t="shared" si="21"/>
        <v>500</v>
      </c>
      <c r="V145" s="23">
        <f t="shared" si="21"/>
        <v>0</v>
      </c>
      <c r="W145" s="23">
        <f t="shared" si="21"/>
        <v>0</v>
      </c>
      <c r="X145" s="23">
        <f t="shared" si="21"/>
        <v>500</v>
      </c>
      <c r="Y145" s="27" t="s">
        <v>287</v>
      </c>
      <c r="Z145" s="27"/>
      <c r="AA145" s="33">
        <v>44562</v>
      </c>
      <c r="AB145" s="27"/>
    </row>
    <row r="146" spans="1:28" ht="30" x14ac:dyDescent="0.25">
      <c r="A146" s="27">
        <v>145</v>
      </c>
      <c r="B146" s="23" t="str">
        <f t="shared" si="16"/>
        <v>Przedsiębiorstwo Wodociągów i Kanalizacji Sp. z o.o.</v>
      </c>
      <c r="C146" s="23" t="str">
        <f t="shared" si="17"/>
        <v>ul. Kochanowskiego 28, 82-400 Sztum</v>
      </c>
      <c r="D146" s="36" t="s">
        <v>132</v>
      </c>
      <c r="E146" s="36">
        <v>170148140</v>
      </c>
      <c r="F146" s="53" t="s">
        <v>130</v>
      </c>
      <c r="G146" s="53" t="s">
        <v>131</v>
      </c>
      <c r="H146" s="35" t="s">
        <v>387</v>
      </c>
      <c r="I146" s="27" t="s">
        <v>347</v>
      </c>
      <c r="J146" s="27">
        <v>11006174</v>
      </c>
      <c r="K146" s="32" t="s">
        <v>348</v>
      </c>
      <c r="L146" s="27">
        <v>3</v>
      </c>
      <c r="M146" s="38">
        <f t="shared" si="24"/>
        <v>250</v>
      </c>
      <c r="N146" s="27"/>
      <c r="O146" s="27"/>
      <c r="P146" s="39">
        <v>250</v>
      </c>
      <c r="Q146" s="29">
        <f t="shared" si="20"/>
        <v>250</v>
      </c>
      <c r="R146" s="29">
        <f t="shared" si="20"/>
        <v>0</v>
      </c>
      <c r="S146" s="29">
        <f t="shared" si="20"/>
        <v>0</v>
      </c>
      <c r="T146" s="29">
        <f t="shared" si="20"/>
        <v>250</v>
      </c>
      <c r="U146" s="23">
        <f t="shared" si="21"/>
        <v>500</v>
      </c>
      <c r="V146" s="23">
        <f t="shared" si="21"/>
        <v>0</v>
      </c>
      <c r="W146" s="23">
        <f t="shared" si="21"/>
        <v>0</v>
      </c>
      <c r="X146" s="23">
        <f t="shared" si="21"/>
        <v>500</v>
      </c>
      <c r="Y146" s="27" t="s">
        <v>287</v>
      </c>
      <c r="Z146" s="27"/>
      <c r="AA146" s="33">
        <v>44562</v>
      </c>
      <c r="AB146" s="27"/>
    </row>
    <row r="147" spans="1:28" ht="30" x14ac:dyDescent="0.25">
      <c r="A147" s="27">
        <v>146</v>
      </c>
      <c r="B147" s="23" t="str">
        <f t="shared" si="16"/>
        <v>Przedsiębiorstwo Wodociągów i Kanalizacji Sp. z o.o.</v>
      </c>
      <c r="C147" s="23" t="str">
        <f t="shared" si="17"/>
        <v>ul. Kochanowskiego 28, 82-400 Sztum</v>
      </c>
      <c r="D147" s="36" t="s">
        <v>132</v>
      </c>
      <c r="E147" s="36">
        <v>170148140</v>
      </c>
      <c r="F147" s="53" t="s">
        <v>130</v>
      </c>
      <c r="G147" s="53" t="s">
        <v>131</v>
      </c>
      <c r="H147" s="35" t="s">
        <v>387</v>
      </c>
      <c r="I147" s="27" t="s">
        <v>349</v>
      </c>
      <c r="J147" s="27">
        <v>11132659</v>
      </c>
      <c r="K147" s="32" t="s">
        <v>350</v>
      </c>
      <c r="L147" s="27">
        <v>4</v>
      </c>
      <c r="M147" s="38">
        <f t="shared" si="24"/>
        <v>250</v>
      </c>
      <c r="N147" s="27"/>
      <c r="O147" s="27"/>
      <c r="P147" s="39">
        <v>250</v>
      </c>
      <c r="Q147" s="29">
        <f t="shared" si="20"/>
        <v>250</v>
      </c>
      <c r="R147" s="29">
        <f t="shared" si="20"/>
        <v>0</v>
      </c>
      <c r="S147" s="29">
        <f t="shared" si="20"/>
        <v>0</v>
      </c>
      <c r="T147" s="29">
        <f t="shared" si="20"/>
        <v>250</v>
      </c>
      <c r="U147" s="23">
        <f t="shared" si="21"/>
        <v>500</v>
      </c>
      <c r="V147" s="23">
        <f t="shared" si="21"/>
        <v>0</v>
      </c>
      <c r="W147" s="23">
        <f t="shared" si="21"/>
        <v>0</v>
      </c>
      <c r="X147" s="23">
        <f t="shared" si="21"/>
        <v>500</v>
      </c>
      <c r="Y147" s="27" t="s">
        <v>287</v>
      </c>
      <c r="Z147" s="27"/>
      <c r="AA147" s="33">
        <v>44562</v>
      </c>
      <c r="AB147" s="27"/>
    </row>
    <row r="148" spans="1:28" ht="30" x14ac:dyDescent="0.25">
      <c r="A148" s="27">
        <v>147</v>
      </c>
      <c r="B148" s="23" t="str">
        <f t="shared" si="16"/>
        <v>Przedsiębiorstwo Wodociągów i Kanalizacji Sp. z o.o.</v>
      </c>
      <c r="C148" s="23" t="str">
        <f t="shared" si="17"/>
        <v>ul. Kochanowskiego 28, 82-400 Sztum</v>
      </c>
      <c r="D148" s="36" t="s">
        <v>132</v>
      </c>
      <c r="E148" s="36">
        <v>170148140</v>
      </c>
      <c r="F148" s="53" t="s">
        <v>130</v>
      </c>
      <c r="G148" s="53" t="s">
        <v>131</v>
      </c>
      <c r="H148" s="35" t="s">
        <v>387</v>
      </c>
      <c r="I148" s="27" t="s">
        <v>351</v>
      </c>
      <c r="J148" s="27">
        <v>11058219</v>
      </c>
      <c r="K148" s="32" t="s">
        <v>352</v>
      </c>
      <c r="L148" s="27">
        <v>2</v>
      </c>
      <c r="M148" s="38">
        <f t="shared" si="24"/>
        <v>250</v>
      </c>
      <c r="N148" s="27"/>
      <c r="O148" s="27"/>
      <c r="P148" s="39">
        <v>250</v>
      </c>
      <c r="Q148" s="29">
        <f t="shared" si="20"/>
        <v>250</v>
      </c>
      <c r="R148" s="29">
        <f t="shared" si="20"/>
        <v>0</v>
      </c>
      <c r="S148" s="29">
        <f t="shared" si="20"/>
        <v>0</v>
      </c>
      <c r="T148" s="29">
        <f t="shared" si="20"/>
        <v>250</v>
      </c>
      <c r="U148" s="23">
        <f t="shared" si="21"/>
        <v>500</v>
      </c>
      <c r="V148" s="23">
        <f t="shared" si="21"/>
        <v>0</v>
      </c>
      <c r="W148" s="23">
        <f t="shared" si="21"/>
        <v>0</v>
      </c>
      <c r="X148" s="23">
        <f t="shared" si="21"/>
        <v>500</v>
      </c>
      <c r="Y148" s="27" t="s">
        <v>287</v>
      </c>
      <c r="Z148" s="27"/>
      <c r="AA148" s="33">
        <v>44562</v>
      </c>
      <c r="AB148" s="27"/>
    </row>
    <row r="149" spans="1:28" ht="30" x14ac:dyDescent="0.25">
      <c r="A149" s="27">
        <v>148</v>
      </c>
      <c r="B149" s="23" t="str">
        <f t="shared" si="16"/>
        <v>Przedsiębiorstwo Wodociągów i Kanalizacji Sp. z o.o.</v>
      </c>
      <c r="C149" s="23" t="str">
        <f t="shared" si="17"/>
        <v>ul. Kochanowskiego 28, 82-400 Sztum</v>
      </c>
      <c r="D149" s="36" t="s">
        <v>132</v>
      </c>
      <c r="E149" s="36">
        <v>170148140</v>
      </c>
      <c r="F149" s="53" t="s">
        <v>130</v>
      </c>
      <c r="G149" s="53" t="s">
        <v>131</v>
      </c>
      <c r="H149" s="35" t="s">
        <v>387</v>
      </c>
      <c r="I149" s="27" t="s">
        <v>353</v>
      </c>
      <c r="J149" s="27">
        <v>11100174</v>
      </c>
      <c r="K149" s="32" t="s">
        <v>354</v>
      </c>
      <c r="L149" s="27">
        <v>10</v>
      </c>
      <c r="M149" s="38">
        <f t="shared" si="24"/>
        <v>250</v>
      </c>
      <c r="N149" s="27"/>
      <c r="O149" s="27"/>
      <c r="P149" s="39">
        <v>250</v>
      </c>
      <c r="Q149" s="29">
        <f t="shared" si="20"/>
        <v>250</v>
      </c>
      <c r="R149" s="29">
        <f t="shared" si="20"/>
        <v>0</v>
      </c>
      <c r="S149" s="29">
        <f t="shared" si="20"/>
        <v>0</v>
      </c>
      <c r="T149" s="29">
        <f t="shared" si="20"/>
        <v>250</v>
      </c>
      <c r="U149" s="23">
        <f t="shared" si="21"/>
        <v>500</v>
      </c>
      <c r="V149" s="23">
        <f t="shared" si="21"/>
        <v>0</v>
      </c>
      <c r="W149" s="23">
        <f t="shared" si="21"/>
        <v>0</v>
      </c>
      <c r="X149" s="23">
        <f t="shared" si="21"/>
        <v>500</v>
      </c>
      <c r="Y149" s="27" t="s">
        <v>287</v>
      </c>
      <c r="Z149" s="27"/>
      <c r="AA149" s="33">
        <v>44562</v>
      </c>
      <c r="AB149" s="27"/>
    </row>
    <row r="150" spans="1:28" ht="30" x14ac:dyDescent="0.25">
      <c r="A150" s="27">
        <v>149</v>
      </c>
      <c r="B150" s="23" t="str">
        <f t="shared" si="16"/>
        <v>Przedsiębiorstwo Wodociągów i Kanalizacji Sp. z o.o.</v>
      </c>
      <c r="C150" s="23" t="str">
        <f t="shared" si="17"/>
        <v>ul. Kochanowskiego 28, 82-400 Sztum</v>
      </c>
      <c r="D150" s="36" t="s">
        <v>132</v>
      </c>
      <c r="E150" s="36">
        <v>170148140</v>
      </c>
      <c r="F150" s="53" t="s">
        <v>130</v>
      </c>
      <c r="G150" s="53" t="s">
        <v>131</v>
      </c>
      <c r="H150" s="35" t="s">
        <v>387</v>
      </c>
      <c r="I150" s="27" t="s">
        <v>355</v>
      </c>
      <c r="J150" s="27">
        <v>11095526</v>
      </c>
      <c r="K150" s="32" t="s">
        <v>356</v>
      </c>
      <c r="L150" s="27">
        <v>10</v>
      </c>
      <c r="M150" s="38">
        <f t="shared" si="24"/>
        <v>250</v>
      </c>
      <c r="N150" s="27"/>
      <c r="O150" s="27"/>
      <c r="P150" s="39">
        <v>250</v>
      </c>
      <c r="Q150" s="29">
        <f t="shared" si="20"/>
        <v>250</v>
      </c>
      <c r="R150" s="29">
        <f t="shared" si="20"/>
        <v>0</v>
      </c>
      <c r="S150" s="29">
        <f t="shared" si="20"/>
        <v>0</v>
      </c>
      <c r="T150" s="29">
        <f t="shared" si="20"/>
        <v>250</v>
      </c>
      <c r="U150" s="23">
        <f t="shared" si="21"/>
        <v>500</v>
      </c>
      <c r="V150" s="23">
        <f t="shared" si="21"/>
        <v>0</v>
      </c>
      <c r="W150" s="23">
        <f t="shared" si="21"/>
        <v>0</v>
      </c>
      <c r="X150" s="23">
        <f t="shared" si="21"/>
        <v>500</v>
      </c>
      <c r="Y150" s="27" t="s">
        <v>287</v>
      </c>
      <c r="Z150" s="27"/>
      <c r="AA150" s="33">
        <v>44562</v>
      </c>
      <c r="AB150" s="27"/>
    </row>
    <row r="151" spans="1:28" ht="30" x14ac:dyDescent="0.25">
      <c r="A151" s="27">
        <v>150</v>
      </c>
      <c r="B151" s="23" t="str">
        <f t="shared" ref="B151:B157" si="25">F151</f>
        <v>Przedsiębiorstwo Wodociągów i Kanalizacji Sp. z o.o.</v>
      </c>
      <c r="C151" s="23" t="str">
        <f t="shared" ref="C151:C157" si="26">G151</f>
        <v>ul. Kochanowskiego 28, 82-400 Sztum</v>
      </c>
      <c r="D151" s="36" t="s">
        <v>132</v>
      </c>
      <c r="E151" s="36">
        <v>170148140</v>
      </c>
      <c r="F151" s="53" t="s">
        <v>130</v>
      </c>
      <c r="G151" s="53" t="s">
        <v>131</v>
      </c>
      <c r="H151" s="35" t="s">
        <v>387</v>
      </c>
      <c r="I151" s="27" t="s">
        <v>357</v>
      </c>
      <c r="J151" s="27">
        <v>11132373</v>
      </c>
      <c r="K151" s="32" t="s">
        <v>358</v>
      </c>
      <c r="L151" s="27">
        <v>4</v>
      </c>
      <c r="M151" s="38">
        <f t="shared" si="24"/>
        <v>250</v>
      </c>
      <c r="N151" s="27"/>
      <c r="O151" s="27"/>
      <c r="P151" s="39">
        <v>250</v>
      </c>
      <c r="Q151" s="29">
        <f t="shared" si="20"/>
        <v>250</v>
      </c>
      <c r="R151" s="29">
        <f t="shared" si="20"/>
        <v>0</v>
      </c>
      <c r="S151" s="29">
        <f t="shared" si="20"/>
        <v>0</v>
      </c>
      <c r="T151" s="29">
        <f t="shared" si="20"/>
        <v>250</v>
      </c>
      <c r="U151" s="23">
        <f t="shared" si="21"/>
        <v>500</v>
      </c>
      <c r="V151" s="23">
        <f t="shared" si="21"/>
        <v>0</v>
      </c>
      <c r="W151" s="23">
        <f t="shared" si="21"/>
        <v>0</v>
      </c>
      <c r="X151" s="23">
        <f t="shared" si="21"/>
        <v>500</v>
      </c>
      <c r="Y151" s="27" t="s">
        <v>287</v>
      </c>
      <c r="Z151" s="27"/>
      <c r="AA151" s="33">
        <v>44562</v>
      </c>
      <c r="AB151" s="27"/>
    </row>
    <row r="152" spans="1:28" ht="30" x14ac:dyDescent="0.25">
      <c r="A152" s="27">
        <v>151</v>
      </c>
      <c r="B152" s="23" t="str">
        <f t="shared" si="25"/>
        <v>Przedsiębiorstwo Wodociągów i Kanalizacji Sp. z o.o.</v>
      </c>
      <c r="C152" s="23" t="str">
        <f t="shared" si="26"/>
        <v>ul. Kochanowskiego 28, 82-400 Sztum</v>
      </c>
      <c r="D152" s="36" t="s">
        <v>132</v>
      </c>
      <c r="E152" s="36">
        <v>170148140</v>
      </c>
      <c r="F152" s="53" t="s">
        <v>130</v>
      </c>
      <c r="G152" s="53" t="s">
        <v>131</v>
      </c>
      <c r="H152" s="35" t="s">
        <v>387</v>
      </c>
      <c r="I152" s="27" t="s">
        <v>359</v>
      </c>
      <c r="J152" s="27">
        <v>11129755</v>
      </c>
      <c r="K152" s="32" t="s">
        <v>360</v>
      </c>
      <c r="L152" s="27">
        <v>2</v>
      </c>
      <c r="M152" s="38">
        <f t="shared" si="24"/>
        <v>250</v>
      </c>
      <c r="N152" s="27"/>
      <c r="O152" s="27"/>
      <c r="P152" s="39">
        <v>250</v>
      </c>
      <c r="Q152" s="29">
        <f t="shared" si="20"/>
        <v>250</v>
      </c>
      <c r="R152" s="29">
        <f t="shared" si="20"/>
        <v>0</v>
      </c>
      <c r="S152" s="29">
        <f t="shared" si="20"/>
        <v>0</v>
      </c>
      <c r="T152" s="29">
        <f t="shared" si="20"/>
        <v>250</v>
      </c>
      <c r="U152" s="23">
        <f t="shared" si="21"/>
        <v>500</v>
      </c>
      <c r="V152" s="23">
        <f t="shared" si="21"/>
        <v>0</v>
      </c>
      <c r="W152" s="23">
        <f t="shared" si="21"/>
        <v>0</v>
      </c>
      <c r="X152" s="23">
        <f t="shared" si="21"/>
        <v>500</v>
      </c>
      <c r="Y152" s="27" t="s">
        <v>287</v>
      </c>
      <c r="Z152" s="27"/>
      <c r="AA152" s="33">
        <v>44562</v>
      </c>
      <c r="AB152" s="27"/>
    </row>
    <row r="153" spans="1:28" ht="30" x14ac:dyDescent="0.25">
      <c r="A153" s="27">
        <v>152</v>
      </c>
      <c r="B153" s="23" t="str">
        <f t="shared" si="25"/>
        <v>Przedsiębiorstwo Wodociągów i Kanalizacji Sp. z o.o.</v>
      </c>
      <c r="C153" s="23" t="str">
        <f t="shared" si="26"/>
        <v>ul. Kochanowskiego 28, 82-400 Sztum</v>
      </c>
      <c r="D153" s="36" t="s">
        <v>132</v>
      </c>
      <c r="E153" s="36">
        <v>170148140</v>
      </c>
      <c r="F153" s="53" t="s">
        <v>130</v>
      </c>
      <c r="G153" s="53" t="s">
        <v>131</v>
      </c>
      <c r="H153" s="35" t="s">
        <v>387</v>
      </c>
      <c r="I153" s="27" t="s">
        <v>361</v>
      </c>
      <c r="J153" s="27">
        <v>10979231</v>
      </c>
      <c r="K153" s="32" t="s">
        <v>362</v>
      </c>
      <c r="L153" s="27">
        <v>3</v>
      </c>
      <c r="M153" s="38">
        <f t="shared" si="24"/>
        <v>250</v>
      </c>
      <c r="N153" s="27"/>
      <c r="O153" s="27"/>
      <c r="P153" s="39">
        <v>250</v>
      </c>
      <c r="Q153" s="29">
        <f t="shared" si="20"/>
        <v>250</v>
      </c>
      <c r="R153" s="29">
        <f t="shared" si="20"/>
        <v>0</v>
      </c>
      <c r="S153" s="29">
        <f t="shared" si="20"/>
        <v>0</v>
      </c>
      <c r="T153" s="29">
        <f t="shared" si="20"/>
        <v>250</v>
      </c>
      <c r="U153" s="23">
        <f t="shared" si="21"/>
        <v>500</v>
      </c>
      <c r="V153" s="23">
        <f t="shared" si="21"/>
        <v>0</v>
      </c>
      <c r="W153" s="23">
        <f t="shared" si="21"/>
        <v>0</v>
      </c>
      <c r="X153" s="23">
        <f t="shared" si="21"/>
        <v>500</v>
      </c>
      <c r="Y153" s="27" t="s">
        <v>287</v>
      </c>
      <c r="Z153" s="27"/>
      <c r="AA153" s="33">
        <v>44562</v>
      </c>
      <c r="AB153" s="27"/>
    </row>
    <row r="154" spans="1:28" ht="30" x14ac:dyDescent="0.25">
      <c r="A154" s="27">
        <v>153</v>
      </c>
      <c r="B154" s="23" t="str">
        <f t="shared" si="25"/>
        <v>Przedsiębiorstwo Wodociągów i Kanalizacji Sp. z o.o.</v>
      </c>
      <c r="C154" s="23" t="str">
        <f t="shared" si="26"/>
        <v>ul. Kochanowskiego 28, 82-400 Sztum</v>
      </c>
      <c r="D154" s="36" t="s">
        <v>132</v>
      </c>
      <c r="E154" s="36">
        <v>170148140</v>
      </c>
      <c r="F154" s="53" t="s">
        <v>130</v>
      </c>
      <c r="G154" s="53" t="s">
        <v>131</v>
      </c>
      <c r="H154" s="35" t="s">
        <v>387</v>
      </c>
      <c r="I154" s="27" t="s">
        <v>363</v>
      </c>
      <c r="J154" s="27">
        <v>11099845</v>
      </c>
      <c r="K154" s="32" t="s">
        <v>364</v>
      </c>
      <c r="L154" s="27"/>
      <c r="M154" s="38">
        <f t="shared" si="24"/>
        <v>250</v>
      </c>
      <c r="N154" s="27"/>
      <c r="O154" s="27"/>
      <c r="P154" s="39">
        <v>250</v>
      </c>
      <c r="Q154" s="29">
        <f t="shared" si="20"/>
        <v>250</v>
      </c>
      <c r="R154" s="29">
        <f t="shared" si="20"/>
        <v>0</v>
      </c>
      <c r="S154" s="29">
        <f t="shared" si="20"/>
        <v>0</v>
      </c>
      <c r="T154" s="29">
        <f t="shared" si="20"/>
        <v>250</v>
      </c>
      <c r="U154" s="23">
        <f t="shared" si="21"/>
        <v>500</v>
      </c>
      <c r="V154" s="23">
        <f t="shared" si="21"/>
        <v>0</v>
      </c>
      <c r="W154" s="23">
        <f t="shared" si="21"/>
        <v>0</v>
      </c>
      <c r="X154" s="23">
        <f t="shared" si="21"/>
        <v>500</v>
      </c>
      <c r="Y154" s="27" t="s">
        <v>18</v>
      </c>
      <c r="Z154" s="27"/>
      <c r="AA154" s="33">
        <v>44562</v>
      </c>
      <c r="AB154" s="27"/>
    </row>
    <row r="155" spans="1:28" ht="30" x14ac:dyDescent="0.25">
      <c r="A155" s="27">
        <v>154</v>
      </c>
      <c r="B155" s="23" t="str">
        <f t="shared" si="25"/>
        <v>Przedsiębiorstwo Wodociągów i Kanalizacji Sp. z o.o.</v>
      </c>
      <c r="C155" s="23" t="str">
        <f t="shared" si="26"/>
        <v>ul. Kochanowskiego 28, 82-400 Sztum</v>
      </c>
      <c r="D155" s="36" t="s">
        <v>132</v>
      </c>
      <c r="E155" s="36">
        <v>170148140</v>
      </c>
      <c r="F155" s="53" t="s">
        <v>130</v>
      </c>
      <c r="G155" s="53" t="s">
        <v>131</v>
      </c>
      <c r="H155" s="35" t="s">
        <v>387</v>
      </c>
      <c r="I155" s="27" t="s">
        <v>365</v>
      </c>
      <c r="J155" s="27">
        <v>11099491</v>
      </c>
      <c r="K155" s="32" t="s">
        <v>366</v>
      </c>
      <c r="L155" s="27"/>
      <c r="M155" s="38">
        <f t="shared" si="24"/>
        <v>250</v>
      </c>
      <c r="N155" s="27"/>
      <c r="O155" s="27"/>
      <c r="P155" s="39">
        <v>250</v>
      </c>
      <c r="Q155" s="29">
        <f t="shared" si="20"/>
        <v>250</v>
      </c>
      <c r="R155" s="29">
        <f t="shared" si="20"/>
        <v>0</v>
      </c>
      <c r="S155" s="29">
        <f t="shared" si="20"/>
        <v>0</v>
      </c>
      <c r="T155" s="29">
        <f t="shared" si="20"/>
        <v>250</v>
      </c>
      <c r="U155" s="23">
        <f t="shared" si="21"/>
        <v>500</v>
      </c>
      <c r="V155" s="23">
        <f t="shared" si="21"/>
        <v>0</v>
      </c>
      <c r="W155" s="23">
        <f t="shared" si="21"/>
        <v>0</v>
      </c>
      <c r="X155" s="23">
        <f t="shared" si="21"/>
        <v>500</v>
      </c>
      <c r="Y155" s="27" t="s">
        <v>18</v>
      </c>
      <c r="Z155" s="27"/>
      <c r="AA155" s="33">
        <v>44562</v>
      </c>
      <c r="AB155" s="27"/>
    </row>
    <row r="156" spans="1:28" ht="30" x14ac:dyDescent="0.25">
      <c r="A156" s="27">
        <v>155</v>
      </c>
      <c r="B156" s="23" t="str">
        <f t="shared" si="25"/>
        <v>Przedsiębiorstwo Wodociągów i Kanalizacji Sp. z o.o.</v>
      </c>
      <c r="C156" s="23" t="str">
        <f t="shared" si="26"/>
        <v>ul. Kochanowskiego 28, 82-400 Sztum</v>
      </c>
      <c r="D156" s="36" t="s">
        <v>132</v>
      </c>
      <c r="E156" s="36">
        <v>170148140</v>
      </c>
      <c r="F156" s="53" t="s">
        <v>130</v>
      </c>
      <c r="G156" s="53" t="s">
        <v>131</v>
      </c>
      <c r="H156" s="35" t="s">
        <v>387</v>
      </c>
      <c r="I156" s="27" t="s">
        <v>367</v>
      </c>
      <c r="J156" s="27">
        <v>11099491</v>
      </c>
      <c r="K156" s="32" t="s">
        <v>368</v>
      </c>
      <c r="L156" s="27"/>
      <c r="M156" s="38">
        <f t="shared" si="24"/>
        <v>250</v>
      </c>
      <c r="N156" s="27"/>
      <c r="O156" s="27"/>
      <c r="P156" s="39">
        <v>250</v>
      </c>
      <c r="Q156" s="29">
        <f t="shared" si="20"/>
        <v>250</v>
      </c>
      <c r="R156" s="29">
        <f t="shared" si="20"/>
        <v>0</v>
      </c>
      <c r="S156" s="29">
        <f t="shared" si="20"/>
        <v>0</v>
      </c>
      <c r="T156" s="29">
        <f t="shared" si="20"/>
        <v>250</v>
      </c>
      <c r="U156" s="23">
        <f t="shared" si="21"/>
        <v>500</v>
      </c>
      <c r="V156" s="23">
        <f t="shared" si="21"/>
        <v>0</v>
      </c>
      <c r="W156" s="23">
        <f t="shared" si="21"/>
        <v>0</v>
      </c>
      <c r="X156" s="23">
        <f t="shared" si="21"/>
        <v>500</v>
      </c>
      <c r="Y156" s="27" t="s">
        <v>29</v>
      </c>
      <c r="Z156" s="27"/>
      <c r="AA156" s="33">
        <v>44562</v>
      </c>
      <c r="AB156" s="27"/>
    </row>
    <row r="157" spans="1:28" ht="30" x14ac:dyDescent="0.25">
      <c r="A157" s="27">
        <v>156</v>
      </c>
      <c r="B157" s="63" t="str">
        <f t="shared" si="25"/>
        <v>Przedsiębiorstwo Wodociągów i Kanalizacji Sp. z o.o.</v>
      </c>
      <c r="C157" s="63" t="str">
        <f t="shared" si="26"/>
        <v>ul. Kochanowskiego 28, 82-400 Sztum</v>
      </c>
      <c r="D157" s="36" t="s">
        <v>132</v>
      </c>
      <c r="E157" s="36">
        <v>170148140</v>
      </c>
      <c r="F157" s="53" t="s">
        <v>130</v>
      </c>
      <c r="G157" s="53" t="s">
        <v>131</v>
      </c>
      <c r="H157" s="35" t="s">
        <v>387</v>
      </c>
      <c r="I157" s="27" t="s">
        <v>369</v>
      </c>
      <c r="J157" s="27"/>
      <c r="K157" s="32" t="s">
        <v>370</v>
      </c>
      <c r="L157" s="27"/>
      <c r="M157" s="38">
        <f t="shared" si="24"/>
        <v>250</v>
      </c>
      <c r="N157" s="27"/>
      <c r="O157" s="27"/>
      <c r="P157" s="39">
        <v>250</v>
      </c>
      <c r="Q157" s="29">
        <f t="shared" si="20"/>
        <v>250</v>
      </c>
      <c r="R157" s="29">
        <f t="shared" si="20"/>
        <v>0</v>
      </c>
      <c r="S157" s="29">
        <f t="shared" si="20"/>
        <v>0</v>
      </c>
      <c r="T157" s="29">
        <f t="shared" si="20"/>
        <v>250</v>
      </c>
      <c r="U157" s="23">
        <f t="shared" si="21"/>
        <v>500</v>
      </c>
      <c r="V157" s="23">
        <f t="shared" si="21"/>
        <v>0</v>
      </c>
      <c r="W157" s="23">
        <f t="shared" si="21"/>
        <v>0</v>
      </c>
      <c r="X157" s="23">
        <f t="shared" si="21"/>
        <v>500</v>
      </c>
      <c r="Y157" s="27" t="s">
        <v>29</v>
      </c>
      <c r="Z157" s="27"/>
      <c r="AA157" s="33">
        <v>44562</v>
      </c>
      <c r="AB157" s="27"/>
    </row>
    <row r="158" spans="1:28" x14ac:dyDescent="0.25">
      <c r="B158" s="64"/>
      <c r="C158" s="64"/>
    </row>
  </sheetData>
  <autoFilter ref="A1:AK118" xr:uid="{4A0CA041-F1C6-4F09-A51A-47D89CEF6F77}"/>
  <phoneticPr fontId="5" type="noConversion"/>
  <conditionalFormatting sqref="AH107:AH109 AH1:AI105 AH110:AI1048576">
    <cfRule type="duplicateValues" dxfId="0" priority="1"/>
  </conditionalFormatting>
  <hyperlinks>
    <hyperlink ref="H2" r:id="rId1" xr:uid="{DB6347A9-6E34-490E-B284-EA4026B0D6FB}"/>
    <hyperlink ref="H3:H13" r:id="rId2" display="sztum@sztum.pl" xr:uid="{C5822CB2-A466-48D2-94CC-6234BC712CF5}"/>
    <hyperlink ref="H22" r:id="rId3" tooltip="mail" display="mailto:sck@data.pl" xr:uid="{BE2776F9-1295-4EBF-9A02-4F463D39B592}"/>
    <hyperlink ref="H23:H38" r:id="rId4" tooltip="mail" display="mailto:sck@data.pl" xr:uid="{BC30A5B0-41AF-4E91-8CA6-E7306AFCBBBE}"/>
    <hyperlink ref="H39" r:id="rId5" display="mailto:info@pwik-sztum.pl" xr:uid="{C6D2B5E8-946F-407D-8C15-5E9BC802C91E}"/>
    <hyperlink ref="H40:H157" r:id="rId6" display="mailto:info@pwik-sztum.pl" xr:uid="{20AD9928-C561-4325-B29B-15B78008CAA3}"/>
    <hyperlink ref="H14" r:id="rId7" xr:uid="{1D3CD227-762D-40F2-923B-372C96E80FD2}"/>
    <hyperlink ref="H15" r:id="rId8" xr:uid="{A6C7E9BE-A04B-42E7-9665-300AFAD109BF}"/>
    <hyperlink ref="H16" r:id="rId9" xr:uid="{B78226B2-072A-4FC9-B390-938A5DCB9A79}"/>
    <hyperlink ref="H17" r:id="rId10" xr:uid="{EB9E1F35-0F87-4C65-9676-0F82B46641A1}"/>
    <hyperlink ref="H18" r:id="rId11" xr:uid="{AAF72348-4728-4D54-83E1-7632BEF16E6B}"/>
    <hyperlink ref="H19" r:id="rId12" xr:uid="{1CD60607-1089-4A9C-A2FB-D40C7875030B}"/>
    <hyperlink ref="H20" r:id="rId13" xr:uid="{AD74893E-9C01-4F5D-A467-1C09AE20120C}"/>
    <hyperlink ref="H21" r:id="rId14" xr:uid="{6F852437-8926-4786-86A7-27EECE258D7C}"/>
  </hyperlinks>
  <pageMargins left="0.7" right="0.7" top="0.75" bottom="0.75" header="0.3" footer="0.3"/>
  <pageSetup paperSize="8" scale="33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19DD-BD30-4B6A-9660-2EAB17EE0F7B}">
  <dimension ref="A2:T11"/>
  <sheetViews>
    <sheetView workbookViewId="0">
      <selection activeCell="O23" sqref="O23"/>
    </sheetView>
  </sheetViews>
  <sheetFormatPr defaultRowHeight="15" x14ac:dyDescent="0.25"/>
  <cols>
    <col min="2" max="2" width="13" customWidth="1"/>
    <col min="3" max="3" width="14.28515625" customWidth="1"/>
    <col min="4" max="4" width="14.5703125" customWidth="1"/>
    <col min="5" max="5" width="32.5703125" customWidth="1"/>
    <col min="6" max="6" width="15.7109375" customWidth="1"/>
    <col min="7" max="7" width="24.7109375" customWidth="1"/>
  </cols>
  <sheetData>
    <row r="2" spans="1:20" x14ac:dyDescent="0.25">
      <c r="A2" s="67" t="s">
        <v>0</v>
      </c>
      <c r="B2" s="66" t="s">
        <v>87</v>
      </c>
      <c r="C2" s="66"/>
      <c r="D2" s="66"/>
      <c r="E2" s="66"/>
      <c r="F2" s="66"/>
      <c r="G2" s="66"/>
      <c r="H2" s="66" t="s">
        <v>88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x14ac:dyDescent="0.25">
      <c r="A3" s="67"/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3" t="s">
        <v>75</v>
      </c>
      <c r="I3" s="3" t="s">
        <v>76</v>
      </c>
      <c r="J3" s="3" t="s">
        <v>77</v>
      </c>
      <c r="K3" s="3" t="s">
        <v>78</v>
      </c>
      <c r="L3" s="3" t="s">
        <v>79</v>
      </c>
      <c r="M3" s="3" t="s">
        <v>80</v>
      </c>
      <c r="N3" s="3" t="s">
        <v>81</v>
      </c>
      <c r="O3" s="3" t="s">
        <v>82</v>
      </c>
      <c r="P3" s="3" t="s">
        <v>83</v>
      </c>
      <c r="Q3" s="3" t="s">
        <v>84</v>
      </c>
      <c r="R3" s="3" t="s">
        <v>85</v>
      </c>
      <c r="S3" s="3" t="s">
        <v>86</v>
      </c>
      <c r="T3" s="9" t="s">
        <v>89</v>
      </c>
    </row>
    <row r="4" spans="1:20" ht="30" x14ac:dyDescent="0.25">
      <c r="A4" s="3" t="s">
        <v>271</v>
      </c>
      <c r="B4" s="2" t="s">
        <v>20</v>
      </c>
      <c r="C4" s="3">
        <v>5792211352</v>
      </c>
      <c r="D4" s="3">
        <v>170747773</v>
      </c>
      <c r="E4" s="1" t="s">
        <v>14</v>
      </c>
      <c r="F4" s="4" t="s">
        <v>22</v>
      </c>
      <c r="G4" s="4" t="s">
        <v>23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60</v>
      </c>
      <c r="Q4" s="1">
        <v>1</v>
      </c>
      <c r="R4" s="1">
        <v>1</v>
      </c>
      <c r="S4" s="1">
        <v>1</v>
      </c>
      <c r="T4" s="1">
        <f>SUM(H4:S4)</f>
        <v>71</v>
      </c>
    </row>
    <row r="5" spans="1:20" ht="45" x14ac:dyDescent="0.25">
      <c r="A5" s="3" t="s">
        <v>272</v>
      </c>
      <c r="B5" s="5" t="s">
        <v>70</v>
      </c>
      <c r="C5" s="7">
        <v>5792211352</v>
      </c>
      <c r="D5" s="7">
        <v>170747773</v>
      </c>
      <c r="E5" s="6" t="s">
        <v>70</v>
      </c>
      <c r="F5" s="8" t="s">
        <v>71</v>
      </c>
      <c r="G5" s="8" t="s">
        <v>273</v>
      </c>
      <c r="H5" s="1">
        <v>71</v>
      </c>
      <c r="I5" s="1">
        <v>71</v>
      </c>
      <c r="J5" s="1">
        <v>71</v>
      </c>
      <c r="K5" s="1">
        <v>71</v>
      </c>
      <c r="L5" s="1">
        <v>71</v>
      </c>
      <c r="M5" s="1">
        <v>71</v>
      </c>
      <c r="N5" s="1">
        <v>1</v>
      </c>
      <c r="O5" s="1">
        <v>1</v>
      </c>
      <c r="P5" s="1">
        <v>71</v>
      </c>
      <c r="Q5" s="1">
        <v>71</v>
      </c>
      <c r="R5" s="1">
        <v>71</v>
      </c>
      <c r="S5" s="1">
        <v>71</v>
      </c>
      <c r="T5" s="1">
        <f>SUM(H5:S5)</f>
        <v>712</v>
      </c>
    </row>
    <row r="6" spans="1:20" ht="45" x14ac:dyDescent="0.25">
      <c r="A6" s="9" t="s">
        <v>274</v>
      </c>
      <c r="B6" s="11" t="s">
        <v>123</v>
      </c>
      <c r="C6" s="10" t="s">
        <v>125</v>
      </c>
      <c r="D6" s="10">
        <v>170352129</v>
      </c>
      <c r="E6" s="12" t="s">
        <v>111</v>
      </c>
      <c r="F6" s="12">
        <v>50644116</v>
      </c>
      <c r="G6" s="13" t="s">
        <v>95</v>
      </c>
      <c r="H6" s="1">
        <v>1</v>
      </c>
      <c r="I6" s="1">
        <v>1</v>
      </c>
      <c r="J6" s="1">
        <v>100</v>
      </c>
      <c r="K6" s="1">
        <v>100</v>
      </c>
      <c r="L6" s="1">
        <v>100</v>
      </c>
      <c r="M6" s="1">
        <v>1</v>
      </c>
      <c r="N6" s="1">
        <v>1</v>
      </c>
      <c r="O6" s="1">
        <v>1</v>
      </c>
      <c r="P6" s="1">
        <v>100</v>
      </c>
      <c r="Q6" s="1">
        <v>100</v>
      </c>
      <c r="R6" s="1">
        <v>100</v>
      </c>
      <c r="S6" s="1">
        <v>1</v>
      </c>
      <c r="T6" s="1">
        <f>SUM(H6:S6)</f>
        <v>606</v>
      </c>
    </row>
    <row r="7" spans="1:20" ht="45" x14ac:dyDescent="0.25">
      <c r="A7" s="9" t="s">
        <v>404</v>
      </c>
      <c r="B7" s="11" t="s">
        <v>123</v>
      </c>
      <c r="C7" s="10" t="s">
        <v>405</v>
      </c>
      <c r="D7" s="10">
        <v>170352130</v>
      </c>
      <c r="E7" s="12" t="s">
        <v>108</v>
      </c>
      <c r="F7" s="12">
        <v>10772149</v>
      </c>
      <c r="G7" s="13" t="s">
        <v>92</v>
      </c>
      <c r="H7" s="65">
        <v>10</v>
      </c>
      <c r="I7" s="65">
        <v>10</v>
      </c>
      <c r="J7" s="65">
        <v>10</v>
      </c>
      <c r="K7" s="65">
        <v>10</v>
      </c>
      <c r="L7" s="65">
        <v>10</v>
      </c>
      <c r="M7" s="65">
        <v>10</v>
      </c>
      <c r="N7" s="65">
        <v>10</v>
      </c>
      <c r="O7" s="65">
        <v>10</v>
      </c>
      <c r="P7" s="65">
        <v>10</v>
      </c>
      <c r="Q7" s="65">
        <v>10</v>
      </c>
      <c r="R7" s="65">
        <v>10</v>
      </c>
      <c r="S7" s="65">
        <v>10</v>
      </c>
      <c r="T7" s="1">
        <f>SUM(H7:S7)</f>
        <v>120</v>
      </c>
    </row>
    <row r="8" spans="1:20" x14ac:dyDescent="0.25">
      <c r="T8" s="65">
        <f>SUM(T4:T7)</f>
        <v>1509</v>
      </c>
    </row>
    <row r="11" spans="1:20" x14ac:dyDescent="0.25">
      <c r="T11">
        <f>50+(T8/12)</f>
        <v>175.75</v>
      </c>
    </row>
  </sheetData>
  <mergeCells count="3">
    <mergeCell ref="B2:G2"/>
    <mergeCell ref="H2:T2"/>
    <mergeCell ref="A2:A3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9FFA-4E87-482C-8168-4BA41F993F60}">
  <dimension ref="A3:K12"/>
  <sheetViews>
    <sheetView workbookViewId="0">
      <selection activeCell="B7" sqref="B7"/>
    </sheetView>
  </sheetViews>
  <sheetFormatPr defaultRowHeight="15" x14ac:dyDescent="0.25"/>
  <cols>
    <col min="1" max="1" width="17.7109375" bestFit="1" customWidth="1"/>
    <col min="2" max="2" width="13.5703125" bestFit="1" customWidth="1"/>
    <col min="3" max="3" width="15" bestFit="1" customWidth="1"/>
    <col min="4" max="4" width="16.140625" bestFit="1" customWidth="1"/>
    <col min="5" max="5" width="16.7109375" bestFit="1" customWidth="1"/>
    <col min="6" max="6" width="17.42578125" bestFit="1" customWidth="1"/>
    <col min="7" max="7" width="13.5703125" bestFit="1" customWidth="1"/>
    <col min="8" max="8" width="15.140625" bestFit="1" customWidth="1"/>
    <col min="9" max="9" width="15.7109375" bestFit="1" customWidth="1"/>
    <col min="10" max="10" width="16.28515625" bestFit="1" customWidth="1"/>
    <col min="11" max="11" width="12.42578125" bestFit="1" customWidth="1"/>
  </cols>
  <sheetData>
    <row r="3" spans="1:11" x14ac:dyDescent="0.25">
      <c r="A3" s="14" t="s">
        <v>371</v>
      </c>
      <c r="B3" t="s">
        <v>406</v>
      </c>
      <c r="C3" t="s">
        <v>403</v>
      </c>
      <c r="D3" t="s">
        <v>374</v>
      </c>
      <c r="E3" t="s">
        <v>375</v>
      </c>
      <c r="F3" t="s">
        <v>376</v>
      </c>
      <c r="G3" t="s">
        <v>373</v>
      </c>
      <c r="H3" t="s">
        <v>399</v>
      </c>
      <c r="I3" t="s">
        <v>400</v>
      </c>
      <c r="J3" t="s">
        <v>401</v>
      </c>
      <c r="K3" t="s">
        <v>402</v>
      </c>
    </row>
    <row r="4" spans="1:11" x14ac:dyDescent="0.25">
      <c r="A4" s="15" t="s">
        <v>269</v>
      </c>
      <c r="B4" s="16">
        <v>1</v>
      </c>
      <c r="C4" s="16">
        <v>120</v>
      </c>
      <c r="D4" s="16">
        <v>316882</v>
      </c>
      <c r="E4" s="16">
        <v>237662</v>
      </c>
      <c r="F4" s="16">
        <v>1267528</v>
      </c>
      <c r="G4" s="16">
        <v>1584410</v>
      </c>
      <c r="H4" s="16">
        <v>158441</v>
      </c>
      <c r="I4" s="16">
        <v>118831</v>
      </c>
      <c r="J4" s="16">
        <v>633764</v>
      </c>
      <c r="K4" s="16">
        <v>792205</v>
      </c>
    </row>
    <row r="5" spans="1:11" x14ac:dyDescent="0.25">
      <c r="A5" s="15" t="s">
        <v>29</v>
      </c>
      <c r="B5" s="16">
        <v>18</v>
      </c>
      <c r="C5" s="16">
        <v>112.5</v>
      </c>
      <c r="D5" s="16">
        <v>66288.399999999994</v>
      </c>
      <c r="E5" s="16">
        <v>2787.6</v>
      </c>
      <c r="F5" s="16">
        <v>0</v>
      </c>
      <c r="G5" s="16">
        <v>69076</v>
      </c>
      <c r="H5" s="16">
        <v>33144.199999999997</v>
      </c>
      <c r="I5" s="16">
        <v>1393.8</v>
      </c>
      <c r="J5" s="16"/>
      <c r="K5" s="16">
        <v>34538</v>
      </c>
    </row>
    <row r="6" spans="1:11" x14ac:dyDescent="0.25">
      <c r="A6" s="15" t="s">
        <v>18</v>
      </c>
      <c r="B6" s="16">
        <v>88</v>
      </c>
      <c r="C6" s="16">
        <v>951</v>
      </c>
      <c r="D6" s="16">
        <v>563680</v>
      </c>
      <c r="E6" s="16">
        <v>734558</v>
      </c>
      <c r="F6" s="16">
        <v>0</v>
      </c>
      <c r="G6" s="16">
        <v>1298238</v>
      </c>
      <c r="H6" s="16">
        <v>281840</v>
      </c>
      <c r="I6" s="16">
        <v>367279</v>
      </c>
      <c r="J6" s="16"/>
      <c r="K6" s="16">
        <v>649119</v>
      </c>
    </row>
    <row r="7" spans="1:11" x14ac:dyDescent="0.25">
      <c r="A7" s="15" t="s">
        <v>24</v>
      </c>
      <c r="B7" s="16">
        <v>5</v>
      </c>
      <c r="C7" s="16">
        <v>50</v>
      </c>
      <c r="D7" s="16">
        <v>209224</v>
      </c>
      <c r="E7" s="16">
        <v>0</v>
      </c>
      <c r="F7" s="16">
        <v>0</v>
      </c>
      <c r="G7" s="16">
        <v>209224</v>
      </c>
      <c r="H7" s="16">
        <v>104612</v>
      </c>
      <c r="I7" s="16"/>
      <c r="J7" s="16"/>
      <c r="K7" s="16">
        <v>104612</v>
      </c>
    </row>
    <row r="8" spans="1:11" x14ac:dyDescent="0.25">
      <c r="A8" s="15" t="s">
        <v>270</v>
      </c>
      <c r="B8" s="16">
        <v>2</v>
      </c>
      <c r="C8" s="16">
        <v>238</v>
      </c>
      <c r="D8" s="16">
        <v>296614</v>
      </c>
      <c r="E8" s="16">
        <v>222460</v>
      </c>
      <c r="F8" s="16">
        <v>1186458</v>
      </c>
      <c r="G8" s="16">
        <v>1483072</v>
      </c>
      <c r="H8" s="16">
        <v>148307</v>
      </c>
      <c r="I8" s="16">
        <v>111230</v>
      </c>
      <c r="J8" s="16">
        <v>593229</v>
      </c>
      <c r="K8" s="16">
        <v>741536</v>
      </c>
    </row>
    <row r="9" spans="1:11" x14ac:dyDescent="0.25">
      <c r="A9" s="15" t="s">
        <v>287</v>
      </c>
      <c r="B9" s="16">
        <v>40</v>
      </c>
      <c r="C9" s="16">
        <v>165</v>
      </c>
      <c r="D9" s="16">
        <v>20000</v>
      </c>
      <c r="E9" s="16">
        <v>0</v>
      </c>
      <c r="F9" s="16">
        <v>0</v>
      </c>
      <c r="G9" s="16">
        <v>20000</v>
      </c>
      <c r="H9" s="16">
        <v>10000</v>
      </c>
      <c r="I9" s="16">
        <v>0</v>
      </c>
      <c r="J9" s="16"/>
      <c r="K9" s="16">
        <v>10000</v>
      </c>
    </row>
    <row r="10" spans="1:11" x14ac:dyDescent="0.25">
      <c r="A10" s="15" t="s">
        <v>122</v>
      </c>
      <c r="B10" s="16">
        <v>1</v>
      </c>
      <c r="C10" s="16">
        <v>4</v>
      </c>
      <c r="D10" s="16">
        <v>352</v>
      </c>
      <c r="E10" s="16">
        <v>0</v>
      </c>
      <c r="F10" s="16">
        <v>0</v>
      </c>
      <c r="G10" s="16">
        <v>352</v>
      </c>
      <c r="H10" s="16">
        <v>176</v>
      </c>
      <c r="I10" s="16"/>
      <c r="J10" s="16"/>
      <c r="K10" s="16">
        <v>176</v>
      </c>
    </row>
    <row r="11" spans="1:11" x14ac:dyDescent="0.25">
      <c r="A11" s="15" t="s">
        <v>39</v>
      </c>
      <c r="B11" s="16">
        <v>1</v>
      </c>
      <c r="C11" s="16">
        <v>0.5</v>
      </c>
      <c r="D11" s="16">
        <v>498</v>
      </c>
      <c r="E11" s="16">
        <v>0</v>
      </c>
      <c r="F11" s="16">
        <v>0</v>
      </c>
      <c r="G11" s="16">
        <v>498</v>
      </c>
      <c r="H11" s="16">
        <v>249</v>
      </c>
      <c r="I11" s="16"/>
      <c r="J11" s="16"/>
      <c r="K11" s="16">
        <v>249</v>
      </c>
    </row>
    <row r="12" spans="1:11" x14ac:dyDescent="0.25">
      <c r="A12" s="15" t="s">
        <v>372</v>
      </c>
      <c r="B12" s="16">
        <v>156</v>
      </c>
      <c r="C12" s="16">
        <v>1641</v>
      </c>
      <c r="D12" s="16">
        <v>1473538.4</v>
      </c>
      <c r="E12" s="16">
        <v>1197467.6000000001</v>
      </c>
      <c r="F12" s="16">
        <v>2453986</v>
      </c>
      <c r="G12" s="16">
        <v>4664870</v>
      </c>
      <c r="H12" s="16">
        <v>736769.2</v>
      </c>
      <c r="I12" s="16">
        <v>598733.80000000005</v>
      </c>
      <c r="J12" s="16">
        <v>1226993</v>
      </c>
      <c r="K12" s="16">
        <v>2332435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zestawienie mocy dla C21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Mroczkowski</dc:creator>
  <cp:lastModifiedBy>Malwina Wiśniewska</cp:lastModifiedBy>
  <cp:lastPrinted>2021-07-29T09:06:15Z</cp:lastPrinted>
  <dcterms:created xsi:type="dcterms:W3CDTF">2021-06-23T11:58:22Z</dcterms:created>
  <dcterms:modified xsi:type="dcterms:W3CDTF">2021-07-29T11:48:40Z</dcterms:modified>
</cp:coreProperties>
</file>