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40" tabRatio="686" activeTab="0"/>
  </bookViews>
  <sheets>
    <sheet name="2024" sheetId="1" r:id="rId1"/>
  </sheets>
  <definedNames>
    <definedName name="_xlnm._FilterDatabase" localSheetId="0" hidden="1">'2024'!$A$4:$AG$11</definedName>
    <definedName name="_xlnm.Print_Area" localSheetId="0">'2024'!$A$1:$AG$15</definedName>
  </definedNames>
  <calcPr fullCalcOnLoad="1"/>
</workbook>
</file>

<file path=xl/sharedStrings.xml><?xml version="1.0" encoding="utf-8"?>
<sst xmlns="http://schemas.openxmlformats.org/spreadsheetml/2006/main" count="142" uniqueCount="67">
  <si>
    <t>LP</t>
  </si>
  <si>
    <t>NIP</t>
  </si>
  <si>
    <t>NUMER PPE</t>
  </si>
  <si>
    <t>ULICA</t>
  </si>
  <si>
    <t>KOD</t>
  </si>
  <si>
    <t>MIEJSCOWOŚĆ</t>
  </si>
  <si>
    <t>KOD POCZTOWY</t>
  </si>
  <si>
    <t>OBECNA TARYFA</t>
  </si>
  <si>
    <t>NOWA TARYFA DYSTRYBUCYJNA</t>
  </si>
  <si>
    <t xml:space="preserve">NAZWA </t>
  </si>
  <si>
    <t>ADRES/ULICA PUNKTU POBORU</t>
  </si>
  <si>
    <t>STREFA I</t>
  </si>
  <si>
    <t>STREFA II</t>
  </si>
  <si>
    <t>STREFA III</t>
  </si>
  <si>
    <t>SUMA [kWh]</t>
  </si>
  <si>
    <t>DANE PUNKTU POBORU ENERGII ELEKTRYCZNEJ</t>
  </si>
  <si>
    <t>SUMA ZAMÓWENIE PODSTAWOWE (kWh)</t>
  </si>
  <si>
    <t>SUMA PRAWO OPCJI (kWh)</t>
  </si>
  <si>
    <t>SUMA ZAMÓWENIE PODSTAWOWE (kWh) + PRAWO OPCJI (kWh)</t>
  </si>
  <si>
    <t>INSTALACJA FOTOWOLTAICZNA [TAK/NIE]</t>
  </si>
  <si>
    <t>Leszno</t>
  </si>
  <si>
    <t>64-100</t>
  </si>
  <si>
    <t>B21</t>
  </si>
  <si>
    <t>MOC INSTALACJI FOTOWOLTAICZNEJ [kWp]</t>
  </si>
  <si>
    <t>NUMER LOKALU</t>
  </si>
  <si>
    <t>NUMER DOMU</t>
  </si>
  <si>
    <t>NUMER DZIAŁKI</t>
  </si>
  <si>
    <t xml:space="preserve"> - </t>
  </si>
  <si>
    <t>Część III - Opis przedmiotu zamówienia - Dostawa energii elektrycznej dla okresu od 01.01.2024 roku do 31.12.2024 roku</t>
  </si>
  <si>
    <t xml:space="preserve">Saperska </t>
  </si>
  <si>
    <t>C21</t>
  </si>
  <si>
    <t>Henrykowo</t>
  </si>
  <si>
    <t>212/7</t>
  </si>
  <si>
    <t>C12a</t>
  </si>
  <si>
    <t xml:space="preserve">Sarnowska </t>
  </si>
  <si>
    <t>2018/1</t>
  </si>
  <si>
    <t>Rawicz</t>
  </si>
  <si>
    <t>63-900</t>
  </si>
  <si>
    <t>Gola</t>
  </si>
  <si>
    <t>Gostyń</t>
  </si>
  <si>
    <t>63-800</t>
  </si>
  <si>
    <t xml:space="preserve">Kadecka </t>
  </si>
  <si>
    <t>C11</t>
  </si>
  <si>
    <t>C12A</t>
  </si>
  <si>
    <t>Trzebania</t>
  </si>
  <si>
    <t>6/8,6/9</t>
  </si>
  <si>
    <t>Trzebania Osieczna</t>
  </si>
  <si>
    <t>64-113</t>
  </si>
  <si>
    <t>NIE</t>
  </si>
  <si>
    <t>590310600019765169</t>
  </si>
  <si>
    <t>590310600001191488</t>
  </si>
  <si>
    <t>590310600007637652</t>
  </si>
  <si>
    <t>590310600001432116</t>
  </si>
  <si>
    <t>590310600000689412</t>
  </si>
  <si>
    <t>590310600000333742</t>
  </si>
  <si>
    <t>Miejski Zakład Oczyszczania Sp. z o.o.</t>
  </si>
  <si>
    <t>Saperska 23</t>
  </si>
  <si>
    <t>OBECNA MOC UMOWNA [kW]</t>
  </si>
  <si>
    <t>PLANOWANA MOC UMOWNA [kW]</t>
  </si>
  <si>
    <t>NAZWA OSD</t>
  </si>
  <si>
    <t>ENEA Operator Sp. z o.o.</t>
  </si>
  <si>
    <t>DANE PŁATNIKA/ODBIORCY</t>
  </si>
  <si>
    <t>OKRES DOSTAW</t>
  </si>
  <si>
    <t>01.01.2024-31.12.2024</t>
  </si>
  <si>
    <t>SZACOWANE ZUŻYCIE ENERGII ELEKTRYCZNEJ [kWh] W OKRESIE 12 MIESIĘCY - ZAMÓWIENIE PODSTAWOWE</t>
  </si>
  <si>
    <t>SZACOWANE ZUŻYCIE ENERGII ELEKTRYCZNEJ [kWh] W OKRESIE 12 MIESIĘCY - PRAWO OPCJI [15%]</t>
  </si>
  <si>
    <t>SZACOWANE ZUŻYCIE ENERGII ELEKTRYCZNEJ [kWh] W OKRESIE 12 MIESIĘCY - ZAMÓWIENIE PODSTAWOWE Z PRAWEM OPCJI [15%]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</si>
</sst>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%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_-* #,##0.000\ &quot;zł&quot;_-;\-* #,##0.000\ &quot;zł&quot;_-;_-* &quot;-&quot;???\ &quot;zł&quot;_-;_-@_-"/>
    <numFmt numFmtId="178" formatCode="#,##0\ &quot;zł&quot;"/>
    <numFmt numFmtId="179" formatCode="#,##0.0\ &quot;zł&quot;"/>
    <numFmt numFmtId="180" formatCode="#,##0.00\ &quot;zł&quot;"/>
    <numFmt numFmtId="181" formatCode="#,##0.0"/>
    <numFmt numFmtId="182" formatCode="m\W\h"/>
    <numFmt numFmtId="183" formatCode="#,###,&quot;MWh&quot;"/>
    <numFmt numFmtId="184" formatCode="#,&quot;MWh&quot;"/>
    <numFmt numFmtId="185" formatCode="0,&quot;MWh&quot;"/>
    <numFmt numFmtId="186" formatCode="#,##0.000"/>
    <numFmt numFmtId="187" formatCode="0.00000000"/>
    <numFmt numFmtId="188" formatCode="_-* #,##0.000\ _z_ł_-;\-* #,##0.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  <numFmt numFmtId="191" formatCode="_-* #,##0.000\ _z_ł_-;\-* #,##0.000\ _z_ł_-;_-* &quot;-&quot;???\ _z_ł_-;_-@_-"/>
    <numFmt numFmtId="192" formatCode="#,##0.0000"/>
    <numFmt numFmtId="193" formatCode="#,##0.00000"/>
    <numFmt numFmtId="194" formatCode="_-* #,##0.0000\ _z_ł_-;\-* #,##0.0000\ _z_ł_-;_-* &quot;-&quot;????\ _z_ł_-;_-@_-"/>
    <numFmt numFmtId="195" formatCode="_-* #,##0.000\ _z_ł_-;\-* #,##0.000\ _z_ł_-;_-* &quot;-&quot;????\ _z_ł_-;_-@_-"/>
    <numFmt numFmtId="196" formatCode="_-* #,##0.00\ _z_ł_-;\-* #,##0.00\ _z_ł_-;_-* &quot;-&quot;????\ _z_ł_-;_-@_-"/>
    <numFmt numFmtId="197" formatCode="_-* #,##0.00\ _z_ł_-;\-* #,##0.00\ _z_ł_-;_-* \-??\ _z_ł_-;_-@_-"/>
    <numFmt numFmtId="198" formatCode="_-* #,##0\ _z_ł_-;\-* #,##0\ _z_ł_-;_-* \-??\ _z_ł_-;_-@_-"/>
    <numFmt numFmtId="199" formatCode="d/mm/yyyy"/>
    <numFmt numFmtId="200" formatCode="#,##0.00\ _z_ł"/>
    <numFmt numFmtId="201" formatCode="0.000%"/>
    <numFmt numFmtId="202" formatCode="0.0000%"/>
    <numFmt numFmtId="203" formatCode="0.00000%"/>
    <numFmt numFmtId="204" formatCode="0.000000%"/>
    <numFmt numFmtId="205" formatCode="0.0000000%"/>
    <numFmt numFmtId="206" formatCode="0.00000000%"/>
    <numFmt numFmtId="207" formatCode="[$-415]dddd\,\ d\ mmmm\ yyyy"/>
  </numFmts>
  <fonts count="45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8"/>
      <name val="Czcionka tekstu podstawowego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8" borderId="0" applyNumberFormat="0" applyBorder="0" applyAlignment="0" applyProtection="0"/>
    <xf numFmtId="0" fontId="0" fillId="3" borderId="0" applyNumberFormat="0" applyBorder="0" applyAlignment="0" applyProtection="0"/>
    <xf numFmtId="0" fontId="39" fillId="9" borderId="0" applyNumberFormat="0" applyBorder="0" applyAlignment="0" applyProtection="0"/>
    <xf numFmtId="0" fontId="0" fillId="4" borderId="0" applyNumberFormat="0" applyBorder="0" applyAlignment="0" applyProtection="0"/>
    <xf numFmtId="0" fontId="39" fillId="10" borderId="0" applyNumberFormat="0" applyBorder="0" applyAlignment="0" applyProtection="0"/>
    <xf numFmtId="0" fontId="0" fillId="5" borderId="0" applyNumberFormat="0" applyBorder="0" applyAlignment="0" applyProtection="0"/>
    <xf numFmtId="0" fontId="39" fillId="11" borderId="0" applyNumberFormat="0" applyBorder="0" applyAlignment="0" applyProtection="0"/>
    <xf numFmtId="0" fontId="0" fillId="6" borderId="0" applyNumberFormat="0" applyBorder="0" applyAlignment="0" applyProtection="0"/>
    <xf numFmtId="0" fontId="39" fillId="12" borderId="0" applyNumberFormat="0" applyBorder="0" applyAlignment="0" applyProtection="0"/>
    <xf numFmtId="0" fontId="0" fillId="7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39" fillId="18" borderId="0" applyNumberFormat="0" applyBorder="0" applyAlignment="0" applyProtection="0"/>
    <xf numFmtId="0" fontId="0" fillId="15" borderId="0" applyNumberFormat="0" applyBorder="0" applyAlignment="0" applyProtection="0"/>
    <xf numFmtId="0" fontId="39" fillId="19" borderId="0" applyNumberFormat="0" applyBorder="0" applyAlignment="0" applyProtection="0"/>
    <xf numFmtId="0" fontId="0" fillId="16" borderId="0" applyNumberFormat="0" applyBorder="0" applyAlignment="0" applyProtection="0"/>
    <xf numFmtId="0" fontId="39" fillId="20" borderId="0" applyNumberFormat="0" applyBorder="0" applyAlignment="0" applyProtection="0"/>
    <xf numFmtId="0" fontId="0" fillId="5" borderId="0" applyNumberFormat="0" applyBorder="0" applyAlignment="0" applyProtection="0"/>
    <xf numFmtId="0" fontId="39" fillId="21" borderId="0" applyNumberFormat="0" applyBorder="0" applyAlignment="0" applyProtection="0"/>
    <xf numFmtId="0" fontId="0" fillId="14" borderId="0" applyNumberFormat="0" applyBorder="0" applyAlignment="0" applyProtection="0"/>
    <xf numFmtId="0" fontId="39" fillId="22" borderId="0" applyNumberFormat="0" applyBorder="0" applyAlignment="0" applyProtection="0"/>
    <xf numFmtId="0" fontId="0" fillId="17" borderId="0" applyNumberFormat="0" applyBorder="0" applyAlignment="0" applyProtection="0"/>
    <xf numFmtId="0" fontId="39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0" fillId="28" borderId="0" applyNumberFormat="0" applyBorder="0" applyAlignment="0" applyProtection="0"/>
    <xf numFmtId="0" fontId="3" fillId="15" borderId="0" applyNumberFormat="0" applyBorder="0" applyAlignment="0" applyProtection="0"/>
    <xf numFmtId="0" fontId="40" fillId="29" borderId="0" applyNumberFormat="0" applyBorder="0" applyAlignment="0" applyProtection="0"/>
    <xf numFmtId="0" fontId="3" fillId="16" borderId="0" applyNumberFormat="0" applyBorder="0" applyAlignment="0" applyProtection="0"/>
    <xf numFmtId="0" fontId="40" fillId="30" borderId="0" applyNumberFormat="0" applyBorder="0" applyAlignment="0" applyProtection="0"/>
    <xf numFmtId="0" fontId="3" fillId="25" borderId="0" applyNumberFormat="0" applyBorder="0" applyAlignment="0" applyProtection="0"/>
    <xf numFmtId="0" fontId="40" fillId="31" borderId="0" applyNumberFormat="0" applyBorder="0" applyAlignment="0" applyProtection="0"/>
    <xf numFmtId="0" fontId="3" fillId="26" borderId="0" applyNumberFormat="0" applyBorder="0" applyAlignment="0" applyProtection="0"/>
    <xf numFmtId="0" fontId="40" fillId="32" borderId="0" applyNumberFormat="0" applyBorder="0" applyAlignment="0" applyProtection="0"/>
    <xf numFmtId="0" fontId="3" fillId="27" borderId="0" applyNumberFormat="0" applyBorder="0" applyAlignment="0" applyProtection="0"/>
    <xf numFmtId="0" fontId="4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1" fillId="4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2" fillId="42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43" fillId="0" borderId="0">
      <alignment/>
      <protection/>
    </xf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4" fillId="4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2" fillId="45" borderId="10" xfId="0" applyFont="1" applyFill="1" applyBorder="1" applyAlignment="1">
      <alignment horizontal="center" vertical="center"/>
    </xf>
    <xf numFmtId="49" fontId="22" fillId="45" borderId="10" xfId="0" applyNumberFormat="1" applyFont="1" applyFill="1" applyBorder="1" applyAlignment="1">
      <alignment horizontal="center" vertical="center"/>
    </xf>
    <xf numFmtId="0" fontId="22" fillId="45" borderId="11" xfId="0" applyFont="1" applyFill="1" applyBorder="1" applyAlignment="1">
      <alignment horizontal="center" vertical="center"/>
    </xf>
    <xf numFmtId="0" fontId="25" fillId="45" borderId="0" xfId="0" applyFont="1" applyFill="1" applyAlignment="1">
      <alignment horizontal="center" vertical="center"/>
    </xf>
    <xf numFmtId="0" fontId="22" fillId="45" borderId="12" xfId="0" applyFont="1" applyFill="1" applyBorder="1" applyAlignment="1">
      <alignment horizontal="center" vertical="center"/>
    </xf>
    <xf numFmtId="0" fontId="22" fillId="45" borderId="10" xfId="0" applyFont="1" applyFill="1" applyBorder="1" applyAlignment="1">
      <alignment horizontal="center" vertical="center" wrapText="1"/>
    </xf>
    <xf numFmtId="0" fontId="25" fillId="45" borderId="0" xfId="0" applyFont="1" applyFill="1" applyAlignment="1">
      <alignment vertical="center"/>
    </xf>
    <xf numFmtId="49" fontId="22" fillId="45" borderId="13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 wrapText="1"/>
    </xf>
    <xf numFmtId="4" fontId="22" fillId="45" borderId="1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horizontal="center" vertical="center"/>
    </xf>
    <xf numFmtId="49" fontId="25" fillId="45" borderId="0" xfId="0" applyNumberFormat="1" applyFont="1" applyFill="1" applyAlignment="1">
      <alignment vertical="center"/>
    </xf>
    <xf numFmtId="3" fontId="26" fillId="45" borderId="11" xfId="0" applyNumberFormat="1" applyFont="1" applyFill="1" applyBorder="1" applyAlignment="1">
      <alignment horizontal="center" vertical="center"/>
    </xf>
    <xf numFmtId="3" fontId="25" fillId="45" borderId="0" xfId="0" applyNumberFormat="1" applyFont="1" applyFill="1" applyAlignment="1">
      <alignment vertical="center"/>
    </xf>
    <xf numFmtId="4" fontId="25" fillId="45" borderId="0" xfId="0" applyNumberFormat="1" applyFont="1" applyFill="1" applyAlignment="1">
      <alignment vertical="center"/>
    </xf>
    <xf numFmtId="2" fontId="25" fillId="45" borderId="0" xfId="0" applyNumberFormat="1" applyFont="1" applyFill="1" applyAlignment="1">
      <alignment vertical="center"/>
    </xf>
    <xf numFmtId="3" fontId="29" fillId="45" borderId="10" xfId="0" applyNumberFormat="1" applyFont="1" applyFill="1" applyBorder="1" applyAlignment="1">
      <alignment horizontal="center" vertical="center"/>
    </xf>
    <xf numFmtId="3" fontId="31" fillId="45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22" fillId="45" borderId="13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1" fontId="22" fillId="45" borderId="11" xfId="0" applyNumberFormat="1" applyFont="1" applyFill="1" applyBorder="1" applyAlignment="1">
      <alignment horizontal="center" vertical="center"/>
    </xf>
    <xf numFmtId="1" fontId="24" fillId="45" borderId="11" xfId="0" applyNumberFormat="1" applyFont="1" applyFill="1" applyBorder="1" applyAlignment="1">
      <alignment horizontal="center" vertical="center"/>
    </xf>
    <xf numFmtId="1" fontId="23" fillId="45" borderId="11" xfId="0" applyNumberFormat="1" applyFont="1" applyFill="1" applyBorder="1" applyAlignment="1">
      <alignment horizontal="center" vertical="center"/>
    </xf>
    <xf numFmtId="0" fontId="33" fillId="46" borderId="10" xfId="0" applyFont="1" applyFill="1" applyBorder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27" fillId="45" borderId="15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7" xfId="0" applyFont="1" applyFill="1" applyBorder="1" applyAlignment="1">
      <alignment horizontal="center" vertical="center" wrapText="1"/>
    </xf>
    <xf numFmtId="0" fontId="27" fillId="45" borderId="11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/>
    </xf>
    <xf numFmtId="10" fontId="23" fillId="45" borderId="10" xfId="118" applyNumberFormat="1" applyFont="1" applyFill="1" applyBorder="1" applyAlignment="1">
      <alignment horizontal="center" vertical="center"/>
    </xf>
    <xf numFmtId="0" fontId="28" fillId="45" borderId="0" xfId="0" applyFont="1" applyFill="1" applyAlignment="1">
      <alignment horizontal="left" vertical="center" wrapText="1"/>
    </xf>
    <xf numFmtId="0" fontId="29" fillId="45" borderId="10" xfId="0" applyFont="1" applyFill="1" applyBorder="1" applyAlignment="1">
      <alignment horizontal="center" vertical="center" wrapText="1"/>
    </xf>
  </cellXfs>
  <cellStyles count="1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Dziesiętny 2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Hyperlink 2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eutralny" xfId="109"/>
    <cellStyle name="Normal 2" xfId="110"/>
    <cellStyle name="Normal 3" xfId="111"/>
    <cellStyle name="Normalny 2" xfId="112"/>
    <cellStyle name="Normalny 7" xfId="113"/>
    <cellStyle name="Note" xfId="114"/>
    <cellStyle name="Obliczenia" xfId="115"/>
    <cellStyle name="Followed Hyperlink" xfId="116"/>
    <cellStyle name="Output" xfId="117"/>
    <cellStyle name="Percent" xfId="118"/>
    <cellStyle name="Procentowy 2" xfId="119"/>
    <cellStyle name="Suma" xfId="120"/>
    <cellStyle name="Tekst objaśnienia" xfId="121"/>
    <cellStyle name="Tekst ostrzeżenia" xfId="122"/>
    <cellStyle name="Title" xfId="123"/>
    <cellStyle name="Total" xfId="124"/>
    <cellStyle name="Tytuł" xfId="125"/>
    <cellStyle name="Uwaga" xfId="126"/>
    <cellStyle name="Currency" xfId="127"/>
    <cellStyle name="Currency [0]" xfId="128"/>
    <cellStyle name="Warning Text" xfId="129"/>
    <cellStyle name="Złe" xfId="130"/>
    <cellStyle name="Zły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21"/>
  <sheetViews>
    <sheetView tabSelected="1" view="pageBreakPreview" zoomScale="75" zoomScaleNormal="75" zoomScaleSheetLayoutView="75" zoomScalePageLayoutView="0" workbookViewId="0" topLeftCell="A1">
      <selection activeCell="O6" sqref="O6"/>
    </sheetView>
  </sheetViews>
  <sheetFormatPr defaultColWidth="8.59765625" defaultRowHeight="12" customHeight="1"/>
  <cols>
    <col min="1" max="1" width="4.59765625" style="7" customWidth="1"/>
    <col min="2" max="2" width="22.8984375" style="7" customWidth="1"/>
    <col min="3" max="3" width="11.8984375" style="7" customWidth="1"/>
    <col min="4" max="4" width="12" style="7" customWidth="1"/>
    <col min="5" max="5" width="11.19921875" style="7" customWidth="1"/>
    <col min="6" max="6" width="15.09765625" style="7" customWidth="1"/>
    <col min="7" max="7" width="9.09765625" style="7" customWidth="1"/>
    <col min="8" max="8" width="8.69921875" style="7" customWidth="1"/>
    <col min="9" max="9" width="10" style="7" customWidth="1"/>
    <col min="10" max="11" width="13.09765625" style="7" customWidth="1"/>
    <col min="12" max="12" width="14" style="7" customWidth="1"/>
    <col min="13" max="13" width="12.69921875" style="7" customWidth="1"/>
    <col min="14" max="14" width="19.3984375" style="7" customWidth="1"/>
    <col min="15" max="15" width="19.59765625" style="12" customWidth="1"/>
    <col min="16" max="16" width="15.19921875" style="7" customWidth="1"/>
    <col min="17" max="17" width="15.5" style="7" customWidth="1"/>
    <col min="18" max="18" width="17.09765625" style="7" customWidth="1"/>
    <col min="19" max="20" width="17.19921875" style="7" customWidth="1"/>
    <col min="21" max="21" width="16.8984375" style="7" customWidth="1"/>
    <col min="22" max="22" width="14.09765625" style="14" bestFit="1" customWidth="1"/>
    <col min="23" max="23" width="17.59765625" style="7" customWidth="1"/>
    <col min="24" max="24" width="14.69921875" style="7" customWidth="1"/>
    <col min="25" max="25" width="16.59765625" style="15" customWidth="1"/>
    <col min="26" max="26" width="15.09765625" style="7" customWidth="1"/>
    <col min="27" max="27" width="13.19921875" style="7" customWidth="1"/>
    <col min="28" max="28" width="17.19921875" style="7" customWidth="1"/>
    <col min="29" max="29" width="16.09765625" style="14" customWidth="1"/>
    <col min="30" max="30" width="15.09765625" style="7" customWidth="1"/>
    <col min="31" max="31" width="17.09765625" style="7" customWidth="1"/>
    <col min="32" max="32" width="18" style="7" customWidth="1"/>
    <col min="33" max="33" width="18.59765625" style="7" customWidth="1"/>
    <col min="34" max="16384" width="8.59765625" style="7" customWidth="1"/>
  </cols>
  <sheetData>
    <row r="1" spans="1:33" ht="12" customHeight="1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48.7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28" t="s">
        <v>61</v>
      </c>
      <c r="Q3" s="29"/>
      <c r="R3" s="29"/>
      <c r="S3" s="29"/>
      <c r="T3" s="30"/>
      <c r="U3" s="31" t="s">
        <v>62</v>
      </c>
      <c r="V3" s="33" t="s">
        <v>64</v>
      </c>
      <c r="W3" s="33"/>
      <c r="X3" s="33"/>
      <c r="Y3" s="33"/>
      <c r="Z3" s="33" t="s">
        <v>65</v>
      </c>
      <c r="AA3" s="33"/>
      <c r="AB3" s="33"/>
      <c r="AC3" s="33"/>
      <c r="AD3" s="33" t="s">
        <v>66</v>
      </c>
      <c r="AE3" s="33"/>
      <c r="AF3" s="33"/>
      <c r="AG3" s="33"/>
    </row>
    <row r="4" spans="1:33" ht="65.25" customHeight="1">
      <c r="A4" s="1" t="s">
        <v>0</v>
      </c>
      <c r="B4" s="1" t="s">
        <v>10</v>
      </c>
      <c r="C4" s="1" t="s">
        <v>24</v>
      </c>
      <c r="D4" s="1" t="s">
        <v>25</v>
      </c>
      <c r="E4" s="1" t="s">
        <v>26</v>
      </c>
      <c r="F4" s="6" t="s">
        <v>5</v>
      </c>
      <c r="G4" s="6" t="s">
        <v>6</v>
      </c>
      <c r="H4" s="6" t="s">
        <v>7</v>
      </c>
      <c r="I4" s="6" t="s">
        <v>8</v>
      </c>
      <c r="J4" s="20" t="s">
        <v>57</v>
      </c>
      <c r="K4" s="20" t="s">
        <v>58</v>
      </c>
      <c r="L4" s="20" t="s">
        <v>19</v>
      </c>
      <c r="M4" s="20" t="s">
        <v>23</v>
      </c>
      <c r="N4" s="20" t="s">
        <v>59</v>
      </c>
      <c r="O4" s="8" t="s">
        <v>2</v>
      </c>
      <c r="P4" s="1" t="s">
        <v>1</v>
      </c>
      <c r="Q4" s="1" t="s">
        <v>9</v>
      </c>
      <c r="R4" s="1" t="s">
        <v>3</v>
      </c>
      <c r="S4" s="1" t="s">
        <v>4</v>
      </c>
      <c r="T4" s="1" t="s">
        <v>5</v>
      </c>
      <c r="U4" s="32"/>
      <c r="V4" s="9" t="s">
        <v>11</v>
      </c>
      <c r="W4" s="6" t="s">
        <v>12</v>
      </c>
      <c r="X4" s="6" t="s">
        <v>13</v>
      </c>
      <c r="Y4" s="10" t="s">
        <v>14</v>
      </c>
      <c r="Z4" s="6" t="s">
        <v>11</v>
      </c>
      <c r="AA4" s="6" t="s">
        <v>12</v>
      </c>
      <c r="AB4" s="6" t="s">
        <v>13</v>
      </c>
      <c r="AC4" s="9" t="s">
        <v>14</v>
      </c>
      <c r="AD4" s="6" t="s">
        <v>11</v>
      </c>
      <c r="AE4" s="6" t="s">
        <v>12</v>
      </c>
      <c r="AF4" s="6" t="s">
        <v>13</v>
      </c>
      <c r="AG4" s="6" t="s">
        <v>14</v>
      </c>
    </row>
    <row r="5" spans="1:33" s="4" customFormat="1" ht="33.75">
      <c r="A5" s="11">
        <v>1</v>
      </c>
      <c r="B5" s="26" t="s">
        <v>29</v>
      </c>
      <c r="C5" s="27">
        <v>23</v>
      </c>
      <c r="D5" s="27" t="s">
        <v>27</v>
      </c>
      <c r="E5" s="27" t="s">
        <v>27</v>
      </c>
      <c r="F5" s="27" t="s">
        <v>20</v>
      </c>
      <c r="G5" s="27" t="s">
        <v>21</v>
      </c>
      <c r="H5" s="27" t="s">
        <v>30</v>
      </c>
      <c r="I5" s="27" t="s">
        <v>30</v>
      </c>
      <c r="J5" s="1">
        <v>36</v>
      </c>
      <c r="K5" s="1">
        <v>36</v>
      </c>
      <c r="L5" s="1" t="s">
        <v>48</v>
      </c>
      <c r="M5" s="1" t="s">
        <v>27</v>
      </c>
      <c r="N5" s="1" t="s">
        <v>60</v>
      </c>
      <c r="O5" s="2" t="s">
        <v>49</v>
      </c>
      <c r="P5" s="5">
        <v>6972057367</v>
      </c>
      <c r="Q5" s="21" t="s">
        <v>55</v>
      </c>
      <c r="R5" s="3" t="s">
        <v>56</v>
      </c>
      <c r="S5" s="3" t="s">
        <v>21</v>
      </c>
      <c r="T5" s="3" t="s">
        <v>20</v>
      </c>
      <c r="U5" s="3" t="s">
        <v>63</v>
      </c>
      <c r="V5" s="25">
        <v>76981</v>
      </c>
      <c r="W5" s="25">
        <v>0</v>
      </c>
      <c r="X5" s="25">
        <v>0</v>
      </c>
      <c r="Y5" s="24">
        <f aca="true" t="shared" si="0" ref="Y5:Y10">SUM(V5:X5)</f>
        <v>76981</v>
      </c>
      <c r="Z5" s="22">
        <f aca="true" t="shared" si="1" ref="Z5:Z10">V5*0.15</f>
        <v>11547.15</v>
      </c>
      <c r="AA5" s="22">
        <f aca="true" t="shared" si="2" ref="AA5:AA10">W5*0.15</f>
        <v>0</v>
      </c>
      <c r="AB5" s="22">
        <f>X5*0.15</f>
        <v>0</v>
      </c>
      <c r="AC5" s="24">
        <f aca="true" t="shared" si="3" ref="AC5:AC10">SUM(Z5:AB5)</f>
        <v>11547.15</v>
      </c>
      <c r="AD5" s="22">
        <f aca="true" t="shared" si="4" ref="AD5:AF10">SUM(V5+Z5)</f>
        <v>88528.15</v>
      </c>
      <c r="AE5" s="22">
        <f t="shared" si="4"/>
        <v>0</v>
      </c>
      <c r="AF5" s="22">
        <f t="shared" si="4"/>
        <v>0</v>
      </c>
      <c r="AG5" s="23">
        <f aca="true" t="shared" si="5" ref="AG5:AG10">SUM(AD5:AF5)</f>
        <v>88528.15</v>
      </c>
    </row>
    <row r="6" spans="1:33" s="4" customFormat="1" ht="33.75">
      <c r="A6" s="11">
        <v>2</v>
      </c>
      <c r="B6" s="26" t="s">
        <v>31</v>
      </c>
      <c r="C6" s="27" t="s">
        <v>27</v>
      </c>
      <c r="D6" s="27" t="s">
        <v>27</v>
      </c>
      <c r="E6" s="27" t="s">
        <v>32</v>
      </c>
      <c r="F6" s="27" t="s">
        <v>20</v>
      </c>
      <c r="G6" s="27" t="s">
        <v>21</v>
      </c>
      <c r="H6" s="27" t="s">
        <v>33</v>
      </c>
      <c r="I6" s="27" t="s">
        <v>33</v>
      </c>
      <c r="J6" s="1">
        <v>17</v>
      </c>
      <c r="K6" s="1">
        <v>17</v>
      </c>
      <c r="L6" s="1" t="s">
        <v>48</v>
      </c>
      <c r="M6" s="1" t="s">
        <v>27</v>
      </c>
      <c r="N6" s="1" t="s">
        <v>60</v>
      </c>
      <c r="O6" s="2" t="s">
        <v>50</v>
      </c>
      <c r="P6" s="5">
        <v>6972057367</v>
      </c>
      <c r="Q6" s="21" t="s">
        <v>55</v>
      </c>
      <c r="R6" s="3" t="s">
        <v>56</v>
      </c>
      <c r="S6" s="3" t="s">
        <v>21</v>
      </c>
      <c r="T6" s="3" t="s">
        <v>20</v>
      </c>
      <c r="U6" s="3" t="s">
        <v>63</v>
      </c>
      <c r="V6" s="25">
        <v>350</v>
      </c>
      <c r="W6" s="25">
        <v>650</v>
      </c>
      <c r="X6" s="25">
        <v>0</v>
      </c>
      <c r="Y6" s="24">
        <f t="shared" si="0"/>
        <v>1000</v>
      </c>
      <c r="Z6" s="22">
        <f t="shared" si="1"/>
        <v>52.5</v>
      </c>
      <c r="AA6" s="22">
        <f t="shared" si="2"/>
        <v>97.5</v>
      </c>
      <c r="AB6" s="22">
        <f>X6*0.15</f>
        <v>0</v>
      </c>
      <c r="AC6" s="24">
        <f t="shared" si="3"/>
        <v>150</v>
      </c>
      <c r="AD6" s="22">
        <f t="shared" si="4"/>
        <v>402.5</v>
      </c>
      <c r="AE6" s="22">
        <f t="shared" si="4"/>
        <v>747.5</v>
      </c>
      <c r="AF6" s="22">
        <f t="shared" si="4"/>
        <v>0</v>
      </c>
      <c r="AG6" s="23">
        <f t="shared" si="5"/>
        <v>1150</v>
      </c>
    </row>
    <row r="7" spans="1:33" s="4" customFormat="1" ht="33.75">
      <c r="A7" s="11">
        <v>3</v>
      </c>
      <c r="B7" s="26" t="s">
        <v>34</v>
      </c>
      <c r="C7" s="27" t="s">
        <v>27</v>
      </c>
      <c r="D7" s="27" t="s">
        <v>27</v>
      </c>
      <c r="E7" s="27" t="s">
        <v>35</v>
      </c>
      <c r="F7" s="27" t="s">
        <v>36</v>
      </c>
      <c r="G7" s="27" t="s">
        <v>37</v>
      </c>
      <c r="H7" s="27" t="s">
        <v>22</v>
      </c>
      <c r="I7" s="27" t="s">
        <v>22</v>
      </c>
      <c r="J7" s="1">
        <v>50</v>
      </c>
      <c r="K7" s="1">
        <v>50</v>
      </c>
      <c r="L7" s="1" t="s">
        <v>48</v>
      </c>
      <c r="M7" s="1" t="s">
        <v>27</v>
      </c>
      <c r="N7" s="1" t="s">
        <v>60</v>
      </c>
      <c r="O7" s="2" t="s">
        <v>51</v>
      </c>
      <c r="P7" s="5">
        <v>6972057367</v>
      </c>
      <c r="Q7" s="21" t="s">
        <v>55</v>
      </c>
      <c r="R7" s="3" t="s">
        <v>56</v>
      </c>
      <c r="S7" s="3" t="s">
        <v>21</v>
      </c>
      <c r="T7" s="3" t="s">
        <v>20</v>
      </c>
      <c r="U7" s="3" t="s">
        <v>63</v>
      </c>
      <c r="V7" s="25">
        <v>28643</v>
      </c>
      <c r="W7" s="25">
        <v>0</v>
      </c>
      <c r="X7" s="25">
        <v>0</v>
      </c>
      <c r="Y7" s="24">
        <f t="shared" si="0"/>
        <v>28643</v>
      </c>
      <c r="Z7" s="22">
        <f t="shared" si="1"/>
        <v>4296.45</v>
      </c>
      <c r="AA7" s="22">
        <f t="shared" si="2"/>
        <v>0</v>
      </c>
      <c r="AB7" s="22">
        <f>X7*0.15</f>
        <v>0</v>
      </c>
      <c r="AC7" s="24">
        <f t="shared" si="3"/>
        <v>4296.45</v>
      </c>
      <c r="AD7" s="22">
        <f t="shared" si="4"/>
        <v>32939.45</v>
      </c>
      <c r="AE7" s="22">
        <f t="shared" si="4"/>
        <v>0</v>
      </c>
      <c r="AF7" s="22">
        <f t="shared" si="4"/>
        <v>0</v>
      </c>
      <c r="AG7" s="23">
        <f t="shared" si="5"/>
        <v>32939.45</v>
      </c>
    </row>
    <row r="8" spans="1:33" s="4" customFormat="1" ht="33.75">
      <c r="A8" s="11">
        <v>4</v>
      </c>
      <c r="B8" s="26" t="s">
        <v>38</v>
      </c>
      <c r="C8" s="27" t="s">
        <v>27</v>
      </c>
      <c r="D8" s="27" t="s">
        <v>27</v>
      </c>
      <c r="E8" s="27" t="s">
        <v>27</v>
      </c>
      <c r="F8" s="27" t="s">
        <v>39</v>
      </c>
      <c r="G8" s="27" t="s">
        <v>40</v>
      </c>
      <c r="H8" s="27" t="s">
        <v>22</v>
      </c>
      <c r="I8" s="27" t="s">
        <v>22</v>
      </c>
      <c r="J8" s="1">
        <v>60</v>
      </c>
      <c r="K8" s="1">
        <v>60</v>
      </c>
      <c r="L8" s="1" t="s">
        <v>48</v>
      </c>
      <c r="M8" s="1" t="s">
        <v>27</v>
      </c>
      <c r="N8" s="1" t="s">
        <v>60</v>
      </c>
      <c r="O8" s="2" t="s">
        <v>52</v>
      </c>
      <c r="P8" s="5">
        <v>6972057367</v>
      </c>
      <c r="Q8" s="21" t="s">
        <v>55</v>
      </c>
      <c r="R8" s="3" t="s">
        <v>56</v>
      </c>
      <c r="S8" s="3" t="s">
        <v>21</v>
      </c>
      <c r="T8" s="3" t="s">
        <v>20</v>
      </c>
      <c r="U8" s="3" t="s">
        <v>63</v>
      </c>
      <c r="V8" s="25">
        <v>32249</v>
      </c>
      <c r="W8" s="25">
        <v>0</v>
      </c>
      <c r="X8" s="25">
        <v>0</v>
      </c>
      <c r="Y8" s="24">
        <f t="shared" si="0"/>
        <v>32249</v>
      </c>
      <c r="Z8" s="22">
        <f t="shared" si="1"/>
        <v>4837.349999999999</v>
      </c>
      <c r="AA8" s="22">
        <f t="shared" si="2"/>
        <v>0</v>
      </c>
      <c r="AB8" s="22">
        <v>0</v>
      </c>
      <c r="AC8" s="24">
        <f t="shared" si="3"/>
        <v>4837.349999999999</v>
      </c>
      <c r="AD8" s="22">
        <f t="shared" si="4"/>
        <v>37086.35</v>
      </c>
      <c r="AE8" s="22">
        <f t="shared" si="4"/>
        <v>0</v>
      </c>
      <c r="AF8" s="22">
        <v>0</v>
      </c>
      <c r="AG8" s="23">
        <f t="shared" si="5"/>
        <v>37086.35</v>
      </c>
    </row>
    <row r="9" spans="1:33" s="4" customFormat="1" ht="33.75">
      <c r="A9" s="11">
        <v>5</v>
      </c>
      <c r="B9" s="26" t="s">
        <v>41</v>
      </c>
      <c r="C9" s="27">
        <v>34</v>
      </c>
      <c r="D9" s="27" t="s">
        <v>27</v>
      </c>
      <c r="E9" s="27" t="s">
        <v>27</v>
      </c>
      <c r="F9" s="27" t="s">
        <v>36</v>
      </c>
      <c r="G9" s="27" t="s">
        <v>37</v>
      </c>
      <c r="H9" s="27" t="s">
        <v>42</v>
      </c>
      <c r="I9" s="27" t="s">
        <v>43</v>
      </c>
      <c r="J9" s="1">
        <v>27</v>
      </c>
      <c r="K9" s="1">
        <v>27</v>
      </c>
      <c r="L9" s="1" t="s">
        <v>48</v>
      </c>
      <c r="M9" s="1" t="s">
        <v>27</v>
      </c>
      <c r="N9" s="1" t="s">
        <v>60</v>
      </c>
      <c r="O9" s="2" t="s">
        <v>53</v>
      </c>
      <c r="P9" s="5">
        <v>6972057367</v>
      </c>
      <c r="Q9" s="21" t="s">
        <v>55</v>
      </c>
      <c r="R9" s="3" t="s">
        <v>56</v>
      </c>
      <c r="S9" s="3" t="s">
        <v>21</v>
      </c>
      <c r="T9" s="3" t="s">
        <v>20</v>
      </c>
      <c r="U9" s="3" t="s">
        <v>63</v>
      </c>
      <c r="V9" s="25">
        <v>11198</v>
      </c>
      <c r="W9" s="25">
        <v>0</v>
      </c>
      <c r="X9" s="25">
        <v>0</v>
      </c>
      <c r="Y9" s="24">
        <f t="shared" si="0"/>
        <v>11198</v>
      </c>
      <c r="Z9" s="22">
        <f t="shared" si="1"/>
        <v>1679.7</v>
      </c>
      <c r="AA9" s="22">
        <f t="shared" si="2"/>
        <v>0</v>
      </c>
      <c r="AB9" s="22">
        <f>X9*0.15</f>
        <v>0</v>
      </c>
      <c r="AC9" s="24">
        <f t="shared" si="3"/>
        <v>1679.7</v>
      </c>
      <c r="AD9" s="22">
        <f t="shared" si="4"/>
        <v>12877.7</v>
      </c>
      <c r="AE9" s="22">
        <f t="shared" si="4"/>
        <v>0</v>
      </c>
      <c r="AF9" s="22">
        <f>X9+AB9</f>
        <v>0</v>
      </c>
      <c r="AG9" s="23">
        <f t="shared" si="5"/>
        <v>12877.7</v>
      </c>
    </row>
    <row r="10" spans="1:33" s="4" customFormat="1" ht="33.75">
      <c r="A10" s="11">
        <v>6</v>
      </c>
      <c r="B10" s="26" t="s">
        <v>44</v>
      </c>
      <c r="C10" s="27" t="s">
        <v>27</v>
      </c>
      <c r="D10" s="27" t="s">
        <v>27</v>
      </c>
      <c r="E10" s="27" t="s">
        <v>45</v>
      </c>
      <c r="F10" s="27" t="s">
        <v>46</v>
      </c>
      <c r="G10" s="27" t="s">
        <v>47</v>
      </c>
      <c r="H10" s="27" t="s">
        <v>22</v>
      </c>
      <c r="I10" s="27" t="s">
        <v>22</v>
      </c>
      <c r="J10" s="1">
        <v>780</v>
      </c>
      <c r="K10" s="1">
        <v>780</v>
      </c>
      <c r="L10" s="1" t="s">
        <v>48</v>
      </c>
      <c r="M10" s="1" t="s">
        <v>27</v>
      </c>
      <c r="N10" s="1" t="s">
        <v>60</v>
      </c>
      <c r="O10" s="2" t="s">
        <v>54</v>
      </c>
      <c r="P10" s="5">
        <v>6972057367</v>
      </c>
      <c r="Q10" s="21" t="s">
        <v>55</v>
      </c>
      <c r="R10" s="3" t="s">
        <v>56</v>
      </c>
      <c r="S10" s="3" t="s">
        <v>21</v>
      </c>
      <c r="T10" s="3" t="s">
        <v>20</v>
      </c>
      <c r="U10" s="3" t="s">
        <v>63</v>
      </c>
      <c r="V10" s="25">
        <v>1170000</v>
      </c>
      <c r="W10" s="25">
        <v>0</v>
      </c>
      <c r="X10" s="25">
        <v>0</v>
      </c>
      <c r="Y10" s="24">
        <f t="shared" si="0"/>
        <v>1170000</v>
      </c>
      <c r="Z10" s="22">
        <f t="shared" si="1"/>
        <v>175500</v>
      </c>
      <c r="AA10" s="22">
        <f t="shared" si="2"/>
        <v>0</v>
      </c>
      <c r="AB10" s="22">
        <f>X10*0.15</f>
        <v>0</v>
      </c>
      <c r="AC10" s="24">
        <f t="shared" si="3"/>
        <v>175500</v>
      </c>
      <c r="AD10" s="22">
        <f t="shared" si="4"/>
        <v>1345500</v>
      </c>
      <c r="AE10" s="22">
        <f t="shared" si="4"/>
        <v>0</v>
      </c>
      <c r="AF10" s="22">
        <f>X10+AB10</f>
        <v>0</v>
      </c>
      <c r="AG10" s="23">
        <f t="shared" si="5"/>
        <v>1345500</v>
      </c>
    </row>
    <row r="11" spans="22:33" ht="20.25" customHeight="1">
      <c r="V11" s="13">
        <f aca="true" t="shared" si="6" ref="V11:AG11">SUM(V5:V10)</f>
        <v>1319421</v>
      </c>
      <c r="W11" s="13">
        <f t="shared" si="6"/>
        <v>650</v>
      </c>
      <c r="X11" s="13">
        <f t="shared" si="6"/>
        <v>0</v>
      </c>
      <c r="Y11" s="13">
        <f t="shared" si="6"/>
        <v>1320071</v>
      </c>
      <c r="Z11" s="13">
        <f t="shared" si="6"/>
        <v>197913.15</v>
      </c>
      <c r="AA11" s="13">
        <f t="shared" si="6"/>
        <v>97.5</v>
      </c>
      <c r="AB11" s="13">
        <f t="shared" si="6"/>
        <v>0</v>
      </c>
      <c r="AC11" s="13">
        <f t="shared" si="6"/>
        <v>198010.65</v>
      </c>
      <c r="AD11" s="13">
        <f t="shared" si="6"/>
        <v>1517334.15</v>
      </c>
      <c r="AE11" s="13">
        <f t="shared" si="6"/>
        <v>747.5</v>
      </c>
      <c r="AF11" s="13">
        <f t="shared" si="6"/>
        <v>0</v>
      </c>
      <c r="AG11" s="13">
        <f t="shared" si="6"/>
        <v>1518081.65</v>
      </c>
    </row>
    <row r="12" ht="18.75" customHeight="1"/>
    <row r="13" spans="28:31" ht="30" customHeight="1">
      <c r="AB13" s="34" t="s">
        <v>16</v>
      </c>
      <c r="AC13" s="34"/>
      <c r="AD13" s="34"/>
      <c r="AE13" s="17">
        <f>Y11</f>
        <v>1320071</v>
      </c>
    </row>
    <row r="14" spans="8:31" ht="30" customHeight="1">
      <c r="H14" s="19"/>
      <c r="AB14" s="35" t="s">
        <v>17</v>
      </c>
      <c r="AC14" s="35"/>
      <c r="AD14" s="35"/>
      <c r="AE14" s="17">
        <f>AC11</f>
        <v>198010.65</v>
      </c>
    </row>
    <row r="15" spans="27:31" ht="30" customHeight="1">
      <c r="AA15" s="15"/>
      <c r="AB15" s="33" t="s">
        <v>18</v>
      </c>
      <c r="AC15" s="33"/>
      <c r="AD15" s="33"/>
      <c r="AE15" s="18">
        <f>AE13+AE14</f>
        <v>1518081.65</v>
      </c>
    </row>
    <row r="18" spans="23:26" ht="12" customHeight="1">
      <c r="W18" s="15"/>
      <c r="X18" s="14"/>
      <c r="Z18" s="16"/>
    </row>
    <row r="19" ht="12" customHeight="1">
      <c r="Z19" s="16"/>
    </row>
    <row r="20" spans="23:26" ht="12" customHeight="1">
      <c r="W20" s="15"/>
      <c r="Z20" s="16"/>
    </row>
    <row r="21" spans="23:26" ht="12" customHeight="1">
      <c r="W21" s="15"/>
      <c r="Z21" s="16"/>
    </row>
  </sheetData>
  <sheetProtection/>
  <autoFilter ref="A4:AG11"/>
  <mergeCells count="10">
    <mergeCell ref="A1:AG2"/>
    <mergeCell ref="A3:O3"/>
    <mergeCell ref="V3:Y3"/>
    <mergeCell ref="Z3:AC3"/>
    <mergeCell ref="P3:T3"/>
    <mergeCell ref="U3:U4"/>
    <mergeCell ref="AB15:AD15"/>
    <mergeCell ref="AB13:AD13"/>
    <mergeCell ref="AB14:AD14"/>
    <mergeCell ref="AD3:AG3"/>
  </mergeCells>
  <printOptions/>
  <pageMargins left="0.25" right="0.25" top="0.75" bottom="0.75" header="0.3" footer="0.3"/>
  <pageSetup fitToHeight="0" fitToWidth="1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Szymon Jernaś</cp:lastModifiedBy>
  <cp:lastPrinted>2023-06-15T13:23:56Z</cp:lastPrinted>
  <dcterms:created xsi:type="dcterms:W3CDTF">2010-06-27T19:36:50Z</dcterms:created>
  <dcterms:modified xsi:type="dcterms:W3CDTF">2023-06-15T13:24:51Z</dcterms:modified>
  <cp:category/>
  <cp:version/>
  <cp:contentType/>
  <cp:contentStatus/>
</cp:coreProperties>
</file>