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firstSheet="1" activeTab="1"/>
  </bookViews>
  <sheets>
    <sheet name="Arkusz1" sheetId="1" state="hidden" r:id="rId1"/>
    <sheet name="Arkusz2" sheetId="2" r:id="rId2"/>
  </sheets>
  <definedNames>
    <definedName name="_xlnm.Print_Titles" localSheetId="0">'Arkusz1'!$2:$2</definedName>
  </definedNames>
  <calcPr fullCalcOnLoad="1"/>
</workbook>
</file>

<file path=xl/sharedStrings.xml><?xml version="1.0" encoding="utf-8"?>
<sst xmlns="http://schemas.openxmlformats.org/spreadsheetml/2006/main" count="1031" uniqueCount="380">
  <si>
    <t>Lp.</t>
  </si>
  <si>
    <t>Opis przedmiotu zamówienia</t>
  </si>
  <si>
    <t>j.m.</t>
  </si>
  <si>
    <t>Ilość</t>
  </si>
  <si>
    <t>Cena jednostkowa netto [zł]</t>
  </si>
  <si>
    <t>Wartość zamowienia netto [zł]</t>
  </si>
  <si>
    <t>Stawka podatku VAT [%]</t>
  </si>
  <si>
    <t>Wartość zamówienia brutto [zł]</t>
  </si>
  <si>
    <t>RAZEM</t>
  </si>
  <si>
    <t>1.</t>
  </si>
  <si>
    <t>2.</t>
  </si>
  <si>
    <t>3.</t>
  </si>
  <si>
    <t>4.</t>
  </si>
  <si>
    <t>szt.</t>
  </si>
  <si>
    <t>Spektrum i czas działania</t>
  </si>
  <si>
    <t>Postać preparatu</t>
  </si>
  <si>
    <t>Rodzaj pojemnika</t>
  </si>
  <si>
    <t>Pojemność</t>
  </si>
  <si>
    <t>Płyn gotowy do użytku</t>
  </si>
  <si>
    <t>Związki aktywne</t>
  </si>
  <si>
    <t>litr</t>
  </si>
  <si>
    <t>kanister</t>
  </si>
  <si>
    <t>butelka</t>
  </si>
  <si>
    <t>__</t>
  </si>
  <si>
    <t>worek</t>
  </si>
  <si>
    <t>1 l</t>
  </si>
  <si>
    <t xml:space="preserve">spektrum działania: B, Tbc, F, V (Adeno, Rota, Herpes,
RSV, HBV, HIV, Polio)
</t>
  </si>
  <si>
    <t>Żel</t>
  </si>
  <si>
    <t>70% etanol, propan-2-ol, glukonian miedzi</t>
  </si>
  <si>
    <t>wkład</t>
  </si>
  <si>
    <t>Bakterio-bójczy (włącznie z MRSA), grzybobojczy
wirusobójczy(HIV,Rota,
Adeno)</t>
  </si>
  <si>
    <t>Bakterio-bójczy (włącznie z MRSA), grzybobójczy
wirusobójczy (HIV, Rota,
Adeno)</t>
  </si>
  <si>
    <t>Zawierający min.3substancje aktywne</t>
  </si>
  <si>
    <t>Zawierający min. 3 substancje aktywne</t>
  </si>
  <si>
    <t>Butelka z atomizerem</t>
  </si>
  <si>
    <t>250 ml</t>
  </si>
  <si>
    <t>Gotowy preparat</t>
  </si>
  <si>
    <t xml:space="preserve">butelka </t>
  </si>
  <si>
    <t>Zadanie Nr 6 - Dezynfekcja błon śluzowych</t>
  </si>
  <si>
    <t xml:space="preserve"> B ( w tym: MRSA, Chlamydium) ,F, V(łącznie z Herpes simplex, HBV, HIV)</t>
  </si>
  <si>
    <t>Octenidyna</t>
  </si>
  <si>
    <t xml:space="preserve">Preparat do dezynfekcji skóry przed iniekcjami, punkcjami, zabiegami oraz stosowany w antyseptyce śluzówek i ran,  wodny roztwór pvp-jodu przy dostępności jodu 0,75g/100g. Mający również zastosowanie w antyseptycznym myciu ciała, kąpieli w wannie, dekontaminacji MRSA, płukaniu ust,  płukaniu ran, owrzodzeń, odleżyn, zgorzeli </t>
  </si>
  <si>
    <t>Sterylny preparat gotowy do użycia służący do oczyszczania, nawilżania i utrzymania rany oraz opatrunku w stanie wilgotnym, jak również do usuwania włóknistych płaszczy/biofilmów z rany w sposób zapewniający ochronę tkanki.</t>
  </si>
  <si>
    <t>B, Tbc, F, V, S, P</t>
  </si>
  <si>
    <t>Wodny roztwór pvp-jodu przy dostępności jodu 0,75g/100g</t>
  </si>
  <si>
    <t xml:space="preserve">0,1%poliheksanidyna
0,1% betaina
</t>
  </si>
  <si>
    <t>1 litr</t>
  </si>
  <si>
    <t>350 ml</t>
  </si>
  <si>
    <t>Zadanie Nr  7- Antyseptyka i lawaseptyka ran - A</t>
  </si>
  <si>
    <t>Zadanie Nr  8 - Antyseptyka i lawaseptyka ran - B</t>
  </si>
  <si>
    <t>Sterylny do oczyszczania, nawilżania i utrzymania rany oraz opatrunku w stanie wilgotnym, jak również do usuwania włóknistych płaszczy/biofilmów z rany w sposób zapewniający ochronę tkanki, przyśpieszający gojenie ran, zachowujący właściwości do 8-10 tyg. po otwarciu opakowania</t>
  </si>
  <si>
    <t>Antybakteryjne i przeciwgrzybicze rękawice do mycia ciała pacjenta bez użycia wody, możliwość podgrzania w kuchence mikrofalowej</t>
  </si>
  <si>
    <t>B ( w tym MRSA,Chlamydium) ,F, V(łącznie z Herpes simplex, HBV, HIV)</t>
  </si>
  <si>
    <t xml:space="preserve">Bakterie ( w tym MRSA/
ESBL), grzyby
</t>
  </si>
  <si>
    <t xml:space="preserve"> Gotowe do użycia
rękawice</t>
  </si>
  <si>
    <t>Octenidyna, dichlorowodorek, etyloheksylogliceryna, glicerol</t>
  </si>
  <si>
    <t>octenidyna</t>
  </si>
  <si>
    <t>10 -20 szt. w opakowaniu</t>
  </si>
  <si>
    <t>Gotowe  do użycia</t>
  </si>
  <si>
    <t xml:space="preserve">Wkład
z  zawartością 200 chust..do uzupełnienia pojemnika
</t>
  </si>
  <si>
    <t>Gotowy do użycia preparat w postaci pianki eliminującej mgłę aerozolową, do jednoczesnej dezynfekcji i mycia małych powierzchni oraz miejsc trudnodostępnych, przyjemny zapach</t>
  </si>
  <si>
    <t>Gotowy do użycia preparat w postaci pianki eliminującej mgłę aerozolową, do jednoczesnej dezynfekcji i mycia małych powierzchni oraz miejsc trudnodostępnych</t>
  </si>
  <si>
    <t>B, F, V. Czas działania: B, F, wirusy HBV, HCV, HIV – do 5 min;aDENO-1 MIN; Papova , Rota-30 sek.</t>
  </si>
  <si>
    <t>B, F, V. Czas działania: B, F, wirusy HBV, HCV, HIV – do 5 min;aDENO-1 MIN; Papova , Rota-30 sek</t>
  </si>
  <si>
    <t xml:space="preserve">Płyn w pianie
 gotowy do użycia
</t>
  </si>
  <si>
    <t xml:space="preserve">Gotowy do użycia
płyn
</t>
  </si>
  <si>
    <t xml:space="preserve">Mieszanina 2 alkoholi:2-propanol,etanol,glukoprotamin,
czwartorzędowe związki amonowe
</t>
  </si>
  <si>
    <t>Butelka  ze spryskiwaczem pianowym</t>
  </si>
  <si>
    <t>Kanister</t>
  </si>
  <si>
    <t>750 ml</t>
  </si>
  <si>
    <t>5 l</t>
  </si>
  <si>
    <t>Gotowy do użycia</t>
  </si>
  <si>
    <t>Butelka  z zamontowanym fabrycznie spryskiwaczem</t>
  </si>
  <si>
    <t>Preparat do dezynfekcji powierzchni  oraz sprzętów medycznych z możliwością stosowania wobec pacjentów, nie alergizujący. Właściwości potwierdzone protokołami z badań</t>
  </si>
  <si>
    <t>Preparat do dezynfekcji powierzchni  oraz sprzętów medycznych z możliwością stosowania wobec pacjentów, nie alergizujący. Właściwości potwierdzone protokołami z badań.</t>
  </si>
  <si>
    <t>Bakterie( w tym MRSA);Wirusy(Polio,Adeno,Noro);Grzyby;Pratki;Spory( Clostridium difficile)</t>
  </si>
  <si>
    <t>Koncentrat</t>
  </si>
  <si>
    <t>pojemnik plastikowy</t>
  </si>
  <si>
    <t>Bakterie 0,5%- 5 min., Drożdże 0,5%-5 min;Grzyby 1%-60min,2%-10 min;Wirusy(Polio,Adeno)-0,5%-30 min,2%-10min; Noro, Rota,M.Tuberculosis2%-10min,Spory( Clostridium difficile)-0,5%-60 min,1%-30min,2%-10 min</t>
  </si>
  <si>
    <t>Proszek</t>
  </si>
  <si>
    <t>1,5 kg</t>
  </si>
  <si>
    <t>płyn</t>
  </si>
  <si>
    <t>Tenzydy, niejonowe środki ułatwiające rozpuszczanie, związki kompleksujace, alkaiczne substancje pomocnicze</t>
  </si>
  <si>
    <t xml:space="preserve">szerokie spektrum biobójcze: bakterie, grzyby, wirusy, prątki gruźlicy
</t>
  </si>
  <si>
    <t>niejonowe środki powierzchniowo-czynne, enzymy, glikole, alkohol. Z wykluczeniem substancji wysoce łatwopalnych np. etanol. Niezawierający soli kwasów organicznych</t>
  </si>
  <si>
    <t>Aldehyd glutarowy,inhibitory korozji ( niezawierający glioksalu oraz soli kwasów organicznych)</t>
  </si>
  <si>
    <t>Pojemnik w spray pod ciśnieniem</t>
  </si>
  <si>
    <t>Zadanie Nr 1 - Mycie i dezynfekcja rąk ( system łokciowy) - A</t>
  </si>
  <si>
    <t>Preparat do wstępnego mycia sprzętu endoskopowego usuwający zanieczyszczenia organiczne i nieorganiczne.
Preparat kompatybilny  z pozycją 1 i 2.</t>
  </si>
  <si>
    <t xml:space="preserve">preparat gotowy do użycia </t>
  </si>
  <si>
    <t xml:space="preserve">250 ml      </t>
  </si>
  <si>
    <t>butelka 1 litr</t>
  </si>
  <si>
    <t xml:space="preserve">Octenidyny dichlorowodorek,
bez  chlorheksydyny
</t>
  </si>
  <si>
    <t xml:space="preserve">Zadanie Nr 5 - Mycie ciała, włosów, mycie skóry przed zabiegami A </t>
  </si>
  <si>
    <t>gotowy preparat</t>
  </si>
  <si>
    <t>szt</t>
  </si>
  <si>
    <t xml:space="preserve">Bakteriobójczy (włącznie z MRSA), grzybobójczy
wirusobójczy
</t>
  </si>
  <si>
    <t>3% dimetikon (każda ściereczka zawiera min 756 mg dimetikonu</t>
  </si>
  <si>
    <t xml:space="preserve">gotowy do użycia </t>
  </si>
  <si>
    <t>400 ml</t>
  </si>
  <si>
    <t xml:space="preserve">preparat gotowy do  użycia </t>
  </si>
  <si>
    <t xml:space="preserve">bez zawarrtości alkoholu </t>
  </si>
  <si>
    <t>butelka ze spryskiwaczem</t>
  </si>
  <si>
    <t>Preparat niespłukiwalny  o zrównoważonym ph, zawiera aloes, bez lateksu. Ściereczki barierowe o właściwościach myjących,oczyszczajacych, nawilżajacych, niwelujace przykre zapachy.Produkt medyczny.</t>
  </si>
  <si>
    <t xml:space="preserve">Bezalkoholowy preparat do dezynfekcji błon śluzowych w tym obszaru genitalnego bez zawartości jodu, pH neutralne dla skóry 5,0-6,0, produkt leczniczy. Działa bakteriobójczo, grzybobójczo i wirusobójczo. </t>
  </si>
  <si>
    <t>Preparat w postaci pianki do mycia skóry pacjenta , zwłaszcza okolic intymnych, bez użycia wody. Zawiera substancje myjace i natłuszczające , neutralizuje  nieprzyjemny zapach</t>
  </si>
  <si>
    <t>Bakterie,MRSA, wirusy(BVDV,Vaccinia), Rota, mykobakteriobójczy, grzyby, grużliczobójczy</t>
  </si>
  <si>
    <t>sztuka</t>
  </si>
  <si>
    <t>300/ +/- 50   tabletek w pojemniku</t>
  </si>
  <si>
    <t>op</t>
  </si>
  <si>
    <t>Dozownik do dezynfekcji rąk,
umożliwiający zastosowanie środka dezynfekcyjnego w żelu, dozowanie automatycznie, bez konieczności dotykania dozownika, spełniający dyrektywę ROHS 2002/95/WE, posiadający  znak CE. zasilanie bateryjne – wydajność nie mniej niż 25 000 – 35 000 doz  na komplecie baterii, wielkość wkładu : 1 200 +/_ 100 ml, z możliwością zastosowania wkładu jednorazowego, hermetycznie zamkniętego bez możliwości ponownego napełnienia i użycia wkładu ze stałą ilością i wielkością doz z jednego wkładu, z możliwością co najmniej dwóch sposobów montażu do powierzchni ( w tym przyklejenia) doz z jednego wkładu, z możliwością co najmniej dwóch sposobów montażu do powierzchni ( w tym przyklejenia)</t>
  </si>
  <si>
    <t>Żel do higienicznej i chirurgicznej dezynfekcji rąk metodą wcierania dozowany z dozownika bezdotykowego (automatycznie - fotokomórka). Działa bakteriobójczo i wirusobójczo i grzybobójczo. Spełnia wymagania norm EN 14476 (wirusobójcza), EN 1040 i EN 13727 (bakteriobójcze), EN 1275 (drożdżo- i grzybobójcza), EN 14348 (przewciwko TbC), EN 1500, EN 12791 (dla zastosowań chirurgicznych). Nie mniej niż 1000 doz z wkładu. Wkład hermetycznie zamknięty (zabezpieczony zestawem zaworów uniemożliwiających zasysanie powietrza wraz z mikroorganizmami do wnętrza opakowania), bez możliwości dolewania. Zawiera składniki nawilżające, które poprawiają stan skóry rąk, testowany dermatologicznie, hipoalergiczny. Nie wymaga spłukiwania ani wycierania, dobrze wchłanialny.</t>
  </si>
  <si>
    <t>Zadanie Nr  9 - Dezynfekcja powierzchni trudnodostępnych, przedmiotów poprzez przecieranie - A</t>
  </si>
  <si>
    <t>Preparat do higienicznego mycia ciała, włosów, nie zawierający mydła, neutralne pH 5,5. Ilość zamawiana  10 litrów.</t>
  </si>
  <si>
    <t>Zadanie Nr  10 - Dezynfekcja  przedmiotów i powierzchni trudnodostępnych - A</t>
  </si>
  <si>
    <t>Zadanie Nr  11- Dezynfekcja  przedmiotów i powierzchni trudnodostępnych -B</t>
  </si>
  <si>
    <t>Zadanie Nr  12- Dezynfekcja dużych powierzchni</t>
  </si>
  <si>
    <t>Zadanie Nr  13- Dezynfekcja narzędzi A</t>
  </si>
  <si>
    <t>Wiadro 1,5 kg</t>
  </si>
  <si>
    <t>Opakowanie do  1 litra. Przeliczyć i podać ilość oferowanych pojemników. W przypadku liczby po przecinku zaokrąglić do góry.</t>
  </si>
  <si>
    <t>Opakowanie w przedziale 0,5-1 litr. Przeliczyć i podać ilość oferowanych opakowań. W przypadku liczby po przecinku zaokrąglić do góry.</t>
  </si>
  <si>
    <t>1200 ml + /_100 ml + opakowanie uzupełniające z pompką min. 350 ml do dezynfekcji rąk przy łóżku pacjenta.</t>
  </si>
  <si>
    <t>Kanister 5 litrów.</t>
  </si>
  <si>
    <t>Opakowanie</t>
  </si>
  <si>
    <t>ściereczka</t>
  </si>
  <si>
    <t>Zadanie Nr  14- Preparaty do maszynowego mycia i dezynfekcji giętkich endoskopów</t>
  </si>
  <si>
    <t>Zadanie Nr  15- Preparaty do maszynowego mycia i dezynfekcji narzędzi chirurgicznych, osprzętu anestezjologicznego, endoskopów.</t>
  </si>
  <si>
    <t>FORMULARZ ASORTYMENTOWO-CENOWY</t>
  </si>
  <si>
    <t xml:space="preserve">Opakowanie do 24 szt. Ściereczki o wymiarach  min. 20x20 cm </t>
  </si>
  <si>
    <t>500 ml</t>
  </si>
  <si>
    <t>Octenidol</t>
  </si>
  <si>
    <t>opak</t>
  </si>
  <si>
    <t>butelka 2l</t>
  </si>
  <si>
    <t>Sekumatic FD</t>
  </si>
  <si>
    <t>Kanister 5 l</t>
  </si>
  <si>
    <t>5l</t>
  </si>
  <si>
    <t xml:space="preserve">5l </t>
  </si>
  <si>
    <t xml:space="preserve"> </t>
  </si>
  <si>
    <t>Sekusept Cleaner</t>
  </si>
  <si>
    <t>Incidin Foam</t>
  </si>
  <si>
    <t>Zadanie Nr 2 - Mycie i dezynfekcja rąk - system zamknięty bezdotykowy</t>
  </si>
  <si>
    <t>Zadanie Nr 3 - Mycie i dezynfekcja rąk ( system bezdotykowy)-B</t>
  </si>
  <si>
    <t>na bazie alkoholi etylowego i izopropylowego  i czwartorzędowej soli amoniowej, nie zawierający aldehydów</t>
  </si>
  <si>
    <t>Bezbarwny, autosterylny, alkoholowy preparat do odkażania i odtłuszczania skóry przed iniekcjami, punkcjami, biopsjami, zabiegami operacyjnymi itp. bez zawartości jodu, alkoholu etylowego. Produkt leczniczy</t>
  </si>
  <si>
    <t>Barwiony, alkoholowy preparat do odkażania i odłuszczania skóry przed iniekcjami, punkcjami, biopsjami, zabiegami operacyjnymi bez zawartości jodu, alkoholu etylowego. Produkt leczniczy</t>
  </si>
  <si>
    <t xml:space="preserve">Primasept Med / 184825 / Schülke &amp; Mayr GMBH / 1L </t>
  </si>
  <si>
    <t>Codzienna dezynfekcja sprzętu szpitalnego ( kaczki, baseny, słoje itp.), powierzchni zmywalnych, likwidacja zakażeń ogniskowych w szpitalu, szerokie spektrum działania, łatwy w użyciu.Możliwość użycia w pionie żywieniowym.</t>
  </si>
  <si>
    <t>Chloramix DT ( baseny,słoje, dozowniki) Clostridium   difficile</t>
  </si>
  <si>
    <t xml:space="preserve">B (w tym MRSA), F (Candida Albicans, Aspergillus Niger), V (HIV, HBV, HCV), M.Terrae: stężenie 0,25 % - 15 minut, Rota-0,5%- 15 minut.  </t>
  </si>
  <si>
    <t xml:space="preserve">  czwarto-
rzędowe  związki  amonowe ( chlorek didecylodimetyloamoniowy ) ,biguanid,aminy 
</t>
  </si>
  <si>
    <t xml:space="preserve"> Dichloroizocyjanuran sodu,kwas adypinowy ( do 20% )</t>
  </si>
  <si>
    <t xml:space="preserve">Nadwenglan sodu,TEAD, tenzydy,enzymy rozkładajace białka, tłuszcze i cukry,inhibitory korozji </t>
  </si>
  <si>
    <t>Preparat spełniający wymogi norm w obszarze medycznym - potwierdzone protokołami z badań, nie drażniący ,nie alergizujący, o składzie bezpiecznym dla otoczenia, szybko działający, szeroka tolerancja materiałowa (stal nierdzewna, szkło, PCV, emaliowane powierzchnie). Wyrób medyczny.</t>
  </si>
  <si>
    <t xml:space="preserve">B (EN 13697) -15sek ; B (EN 14561), Tbc - M.terrae, M.avium (EN 14348, EN 14563), F - C.albicans, A.niger (EN 14562, EN 13697), V â Polio,Adeno (EN 14476)- 30sek.
</t>
  </si>
  <si>
    <t xml:space="preserve">
 bezalkoholowe do dezynfekcji powierzchni i sprzętu medycznego (głowice ultradźwiękowe, sondy USG, monitory dotykowe, powierzchnie lakierowane, itp.) </t>
  </si>
  <si>
    <t>Olejek w sprayu do pielegnacji narzedzi chirurgicznych na bazie medycznych olei białych, własciwości smarujące, nawilżające.Produkt testowany mikrobiologiczne ( brak wpływu na rezultat sterylizacji)</t>
  </si>
  <si>
    <t>olej</t>
  </si>
  <si>
    <t>enzymy,anionowe i niejonowe substancje powierzchniowo czynne o pH w roztworze roboczym 10,5</t>
  </si>
  <si>
    <t>Preparat do maszynowego mycia narzedzi medycznych, sprzetu anestezjologicznego, narzedzi gietkich i sztywnych endoskopów, kontenerów, do anodowanego aluminium, metali kolorowych,usuwający osad krzemianowy. Stezenie roztworu roboczego 0,3-1%. Wyrób medyczny.</t>
  </si>
  <si>
    <t>B,Tbc,F,V9 Polio,HIV,HBV,Adeno,Vaccinia,S , jaja glisty,Helicobacter pyroli w czasie do 5 min.</t>
  </si>
  <si>
    <t>UWAGA: Wykonawca dostarczy dozowniki  z możliwością co najmniej dwóch sposobów montażu do powierzchni ( w tym przyklejenia ) , obejmie dozowniki obsługa gwarancyjna w czasie trwania umowy.</t>
  </si>
  <si>
    <t xml:space="preserve">Preparat w postaci proszku do mycia i dezynfekcji narzędzi, sprzętu medycznego, powierzchni, endoskopów, manualnego czyszczenia i dezynfekcji, łatwa aplikacja . Szybka likwidacja zanieczyszczeń organicznych i nieorganicznych.Stabilność roztworu roboczego- 36 godzin - 
możliwość sprawdzenia aktywności roztworu paskami testowymi. 
</t>
  </si>
  <si>
    <r>
      <t xml:space="preserve">Preparat przeznaczony do dezynfekcji chemiczno-termicznej narzedzi oraz innego oprzyrządowania ( m.in.. Endoskopów gietkich) w temp.50-60 </t>
    </r>
    <r>
      <rPr>
        <sz val="10"/>
        <color indexed="8"/>
        <rFont val="Calibri"/>
        <family val="2"/>
      </rPr>
      <t>°C. Bezbarwny o ph 7 w roztworze roboczym 1%.  Wyrób medyczny.</t>
    </r>
  </si>
  <si>
    <t>aldehyd glutarowy,etanol,inhibitory korozji bez formaldehydu, glioksalu oraz kwasów organicznych</t>
  </si>
  <si>
    <t>Preparat do wstepnego mycia i dezynfekcji narzedzi i endoskopów.Mozliwość uzycia w myjkach ultradźwiękowych. Wyrób medyczny. Nie zawierający w składzie aldehydów, fenoli, chloru,związków tlenowych,pochodnych amin.  Preparat kompatybilny z pozycją 1 i 2</t>
  </si>
  <si>
    <t>B , F,V ( HIV,HBV,HCV-BVDV , Vaccinia0 w czasie do 15 min. W stęzeniu 0,5 %</t>
  </si>
  <si>
    <t>oparty na synergistycznym kompleksie enzymatycznym ( enzymy róznych klas), substancje powierzchniowo czynne,QAC oraz pochodnej guanidyny</t>
  </si>
  <si>
    <t>Enzymatyczny preparat myjący przeznaczony do mycia. Mycie  osprzętu endoskopowego. Bardzo dobry rezultat mycia. Kompatybilny z płynem do dezynfekcji. Do myjni endoskopowej  firmy OLYMPUS. Wymagane rekomendacje firmy Olympus</t>
  </si>
  <si>
    <t>Preparat dezynfekcyjny przeznaczony do dezynfekcji.
 Dezynfekcja chemiczno-termiczna , endoskopów. Szerokie spektrum działania, skuteczność mikrobiologiczna w temp.55ºC , nie pieniący się. Kompatybilny z płynem do mycia.</t>
  </si>
  <si>
    <t xml:space="preserve">Wyliczenia -zuzycie w 2016 r. </t>
  </si>
  <si>
    <t xml:space="preserve">Nazwa preparatu + firma </t>
  </si>
  <si>
    <t>UWAGI</t>
  </si>
  <si>
    <t>PURELL żel  (MC Polska  )</t>
  </si>
  <si>
    <t xml:space="preserve">KODAN Tinktur Forte barwiony ( Schulke) </t>
  </si>
  <si>
    <r>
      <t>Octenisept</t>
    </r>
    <r>
      <rPr>
        <b/>
        <sz val="10"/>
        <color indexed="8"/>
        <rFont val="Calibri Light"/>
        <family val="2"/>
      </rPr>
      <t xml:space="preserve"> (Schulke) </t>
    </r>
  </si>
  <si>
    <r>
      <t xml:space="preserve">Braunol plus </t>
    </r>
    <r>
      <rPr>
        <b/>
        <sz val="10"/>
        <color indexed="8"/>
        <rFont val="Calibri Light"/>
        <family val="2"/>
      </rPr>
      <t xml:space="preserve">Bialmed </t>
    </r>
  </si>
  <si>
    <r>
      <t xml:space="preserve">DESPREY  </t>
    </r>
    <r>
      <rPr>
        <b/>
        <sz val="12"/>
        <color indexed="8"/>
        <rFont val="Calibri Light"/>
        <family val="2"/>
      </rPr>
      <t xml:space="preserve">Schulce </t>
    </r>
  </si>
  <si>
    <r>
      <rPr>
        <b/>
        <sz val="10"/>
        <color indexed="8"/>
        <rFont val="Calibri Light"/>
        <family val="2"/>
      </rPr>
      <t xml:space="preserve">Desam Effect   </t>
    </r>
    <r>
      <rPr>
        <b/>
        <sz val="12"/>
        <color indexed="8"/>
        <rFont val="Calibri Light"/>
        <family val="2"/>
      </rPr>
      <t>(Schulke</t>
    </r>
    <r>
      <rPr>
        <b/>
        <sz val="10"/>
        <color indexed="8"/>
        <rFont val="Calibri Light"/>
        <family val="2"/>
      </rPr>
      <t xml:space="preserve">)  </t>
    </r>
  </si>
  <si>
    <t xml:space="preserve">Desam Effect   (Schulke)  </t>
  </si>
  <si>
    <r>
      <t xml:space="preserve">  </t>
    </r>
    <r>
      <rPr>
        <b/>
        <sz val="10"/>
        <rFont val="Calibri Light"/>
        <family val="2"/>
      </rPr>
      <t xml:space="preserve">Sekumatik FRE Bialmed </t>
    </r>
  </si>
  <si>
    <r>
      <rPr>
        <b/>
        <sz val="10"/>
        <rFont val="Calibri Light"/>
        <family val="2"/>
      </rPr>
      <t>oddział wybudzeń x2 Ściereczki ochronne Barrier ( Skamex)</t>
    </r>
    <r>
      <rPr>
        <b/>
        <sz val="20"/>
        <rFont val="Calibri Light"/>
        <family val="2"/>
      </rPr>
      <t xml:space="preserve"> </t>
    </r>
  </si>
  <si>
    <t xml:space="preserve">RAZEM    </t>
  </si>
  <si>
    <t xml:space="preserve">Octenisan rękawice Schulce  </t>
  </si>
  <si>
    <r>
      <t xml:space="preserve">Octenilin ( </t>
    </r>
    <r>
      <rPr>
        <b/>
        <sz val="12"/>
        <color indexed="8"/>
        <rFont val="Calibri Light"/>
        <family val="2"/>
      </rPr>
      <t>Schulke)</t>
    </r>
    <r>
      <rPr>
        <b/>
        <sz val="20"/>
        <color indexed="8"/>
        <rFont val="Calibri Light"/>
        <family val="2"/>
      </rPr>
      <t xml:space="preserve"> </t>
    </r>
  </si>
  <si>
    <t xml:space="preserve">RAZEM  </t>
  </si>
  <si>
    <t>THERMOSEPT X-tra  (Schulce)</t>
  </si>
  <si>
    <t>Mucadont Fluid (Schulce)</t>
  </si>
  <si>
    <r>
      <t>Menalind   (</t>
    </r>
    <r>
      <rPr>
        <b/>
        <sz val="10"/>
        <color indexed="8"/>
        <rFont val="Calibri Light"/>
        <family val="2"/>
      </rPr>
      <t xml:space="preserve"> Hartman )</t>
    </r>
  </si>
  <si>
    <r>
      <t>l</t>
    </r>
    <r>
      <rPr>
        <sz val="10"/>
        <color indexed="10"/>
        <rFont val="Calibri Light"/>
        <family val="2"/>
      </rPr>
      <t>itr</t>
    </r>
  </si>
  <si>
    <r>
      <t xml:space="preserve">op </t>
    </r>
    <r>
      <rPr>
        <sz val="10"/>
        <color indexed="10"/>
        <rFont val="Calibri Light"/>
        <family val="2"/>
      </rPr>
      <t>2 l</t>
    </r>
  </si>
  <si>
    <r>
      <t xml:space="preserve">
 </t>
    </r>
    <r>
      <rPr>
        <sz val="10"/>
        <rFont val="Calibri Light"/>
        <family val="2"/>
      </rPr>
      <t>bezalkoholowe do dezynfekcji powierzchni i sprzętu medycznego (głowice ultradźwiękowe, sondy USG, monitory dotykowe, powierzchnie lakierowane, itp.)</t>
    </r>
    <r>
      <rPr>
        <sz val="10"/>
        <color indexed="8"/>
        <rFont val="Calibri Light"/>
        <family val="2"/>
      </rPr>
      <t xml:space="preserve"> </t>
    </r>
  </si>
  <si>
    <t>Pojemnik plastikowy z chusteczkami</t>
  </si>
  <si>
    <t>opakowanie</t>
  </si>
  <si>
    <r>
      <t xml:space="preserve">Umowa nr 190/DZP/2016 z dnia 22 grudnia 2016 r BIALMED </t>
    </r>
    <r>
      <rPr>
        <b/>
        <sz val="10"/>
        <color indexed="10"/>
        <rFont val="Calibri Light"/>
        <family val="2"/>
      </rPr>
      <t xml:space="preserve">Chirosan Plus ( Schulke) </t>
    </r>
  </si>
  <si>
    <t xml:space="preserve">Wyliczenia -zuzycie w 2017 r. </t>
  </si>
  <si>
    <r>
      <t xml:space="preserve">RAZEM </t>
    </r>
    <r>
      <rPr>
        <b/>
        <sz val="10"/>
        <color indexed="40"/>
        <rFont val="Calibri Light"/>
        <family val="2"/>
      </rPr>
      <t xml:space="preserve"> </t>
    </r>
  </si>
  <si>
    <t>THERMOSEPT  ED (Schulce)</t>
  </si>
  <si>
    <t>GIGAZYME X-TRA (Schulce)</t>
  </si>
  <si>
    <t xml:space="preserve">Wyliczenia -zuzycie w 2017r. </t>
  </si>
  <si>
    <t>Oszczednosci w stosunku do roku 2017</t>
  </si>
  <si>
    <t>,</t>
  </si>
  <si>
    <t xml:space="preserve">Wieksze zużycie w roku 2017 </t>
  </si>
  <si>
    <t xml:space="preserve">Wyliczenia -zuzycie w 2017 r.  </t>
  </si>
  <si>
    <r>
      <t xml:space="preserve">57  szt : 10 m-cy=5,70 szt x 12 m-cy= 68,40 szt </t>
    </r>
    <r>
      <rPr>
        <sz val="11"/>
        <color indexed="30"/>
        <rFont val="Corbel"/>
        <family val="2"/>
      </rPr>
      <t xml:space="preserve">Obena cena z przetragu 2017 r   za  350 ml  33,15  zł  </t>
    </r>
  </si>
  <si>
    <t xml:space="preserve">Prontosan Bialmed </t>
  </si>
  <si>
    <t>zwiekszona zapisy na gastroskopie i kolonoskopie w 2018 r.</t>
  </si>
  <si>
    <t>zwiekszona zapisy na badania ambulatoryjne gastroskopie i kolonoskopie + EPCW w 2018 r.</t>
  </si>
  <si>
    <t xml:space="preserve">Oddziały + do zalewania suchych chusteczek ( gabinet endoskopowy) </t>
  </si>
  <si>
    <t>Wyliczenia -zuzycie w 2017 r.  Ceny podane NETTO</t>
  </si>
  <si>
    <r>
      <t>6 szt : 10 m-cy=0,60 szt x 12 m-cy= 7,20 szt .</t>
    </r>
    <r>
      <rPr>
        <sz val="11"/>
        <color indexed="30"/>
        <rFont val="Corbel"/>
        <family val="2"/>
      </rPr>
      <t xml:space="preserve">Obena cena z przetragu 2017 r  za 1 l  18,97  zł </t>
    </r>
  </si>
  <si>
    <t>Bezbarwny preparat w żelu do oczyszczenia, dekontaminacji i nawilżania ran. Zawierający octenidynę, bez poliheksanidyny, alkoholu, środków konserwujących. Usuwający skutecznie biofilm bakteryjny,zachowujący właściwości do 8-10 tyg. po otwarciu opakowania. Wyrób medyczny IIb.</t>
  </si>
  <si>
    <t>Gotowy preparat - postać żel</t>
  </si>
  <si>
    <t>Oktenidyny dichlorowodorek, glikol propylenowy,
hydroksyetyloceluloza</t>
  </si>
  <si>
    <t>250ml</t>
  </si>
  <si>
    <t>120,00</t>
  </si>
  <si>
    <t xml:space="preserve">Opatrunki na rany wykonane z elastycznego, sienionego poliuretanu o strukturze gruboziarnistej i chropowatej powierzchni. Skutecznie usuwające biofilm, istotnie redukujące ból, zwiększające cyrkulację krwi. Do ran ostrych, przewlekłych, rozległych, zakażonych wymagających oczyszczenia. Wyrób medyczny </t>
  </si>
  <si>
    <t>Gąbki z PUR</t>
  </si>
  <si>
    <t>10 gąbek</t>
  </si>
  <si>
    <t>4 x 3 gąbki</t>
  </si>
  <si>
    <t xml:space="preserve">Bezbarwny i bezwonny preparat w żelu do oczyszczenia, dekontaminacji i nawilżania przedsionków nosa z zawartością octenidyny. 
Wyrób medyczny IIa.
</t>
  </si>
  <si>
    <t>6ml</t>
  </si>
  <si>
    <t>76,00</t>
  </si>
  <si>
    <t>78,00</t>
  </si>
  <si>
    <t>17,00</t>
  </si>
  <si>
    <r>
      <t xml:space="preserve">Octenilin Zel ( </t>
    </r>
    <r>
      <rPr>
        <b/>
        <sz val="12"/>
        <color indexed="8"/>
        <rFont val="Calibri Light"/>
        <family val="2"/>
      </rPr>
      <t>Schulke)</t>
    </r>
    <r>
      <rPr>
        <b/>
        <sz val="20"/>
        <color indexed="8"/>
        <rFont val="Calibri Light"/>
        <family val="2"/>
      </rPr>
      <t xml:space="preserve"> </t>
    </r>
  </si>
  <si>
    <r>
      <t xml:space="preserve">Opracowywanie ran :owrzodzeń, odleżyn. </t>
    </r>
    <r>
      <rPr>
        <b/>
        <sz val="11"/>
        <color indexed="10"/>
        <rFont val="Corbel"/>
        <family val="2"/>
      </rPr>
      <t xml:space="preserve">Skuteczny przeciwdrobnoustrojowo, efekt przedłuzonego działania ) </t>
    </r>
  </si>
  <si>
    <t xml:space="preserve">Opracowywanie ran :owrzodzeń, odleżyn. Skuteczny przeciwdrobnoustrojowo, efekt przedłuzonego działania ) </t>
  </si>
  <si>
    <r>
      <t xml:space="preserve">RAZEM   </t>
    </r>
    <r>
      <rPr>
        <b/>
        <sz val="10"/>
        <color indexed="40"/>
        <rFont val="Calibri Light"/>
        <family val="2"/>
      </rPr>
      <t xml:space="preserve"> </t>
    </r>
  </si>
  <si>
    <r>
      <rPr>
        <b/>
        <sz val="10"/>
        <color indexed="8"/>
        <rFont val="Calibri Light"/>
        <family val="2"/>
      </rPr>
      <t xml:space="preserve">Incidi Foam Bialmed  </t>
    </r>
  </si>
  <si>
    <t xml:space="preserve">Zadanie Nr 4 - Dezynfekcja skóry/ dezynfekcja jamy ustnej </t>
  </si>
  <si>
    <t>dekontaminacji MDRO (w tym MRSA),</t>
  </si>
  <si>
    <t>Bezalkoholowy  preparat do dezynfekcji  jamy ustnej, nie przebarwiający szkliwa, do pielęgnacji jamy ustnej u pacjentów na OIT, do płukania jamy ustne.j  Do oczyszczania jamy ustnej i gardła oraz do wspomagania leczenia ran i zmian w jamie ustnej,przed i po chirurgicznych zabiegach w obrębie jamy ustnej,wpomagająco w leczeniu zapalenia błony śluzowej jamy ustnej w tym aft i grzybic.</t>
  </si>
  <si>
    <r>
      <t>106 szt : 10 m-cy=10,60 szt x 12 m-cy= 127,20 szt .</t>
    </r>
    <r>
      <rPr>
        <sz val="11"/>
        <color indexed="30"/>
        <rFont val="Corbel"/>
        <family val="2"/>
      </rPr>
      <t xml:space="preserve">Obena cena z przetragu 2017 r  za szt l  23,50  zł </t>
    </r>
  </si>
  <si>
    <t xml:space="preserve">KODAN bezbarwny Tinktur Forte ( Schulke) </t>
  </si>
  <si>
    <r>
      <t>KODAN bezbarwnyTinktur Forte</t>
    </r>
    <r>
      <rPr>
        <b/>
        <sz val="10"/>
        <color indexed="8"/>
        <rFont val="Calibri Light"/>
        <family val="2"/>
      </rPr>
      <t xml:space="preserve"> ( Schulke) </t>
    </r>
  </si>
  <si>
    <r>
      <t xml:space="preserve">58 szt : 10 m-cy=5,80 szt x 12 m-cy= 69,60 szt </t>
    </r>
    <r>
      <rPr>
        <sz val="11"/>
        <color indexed="8"/>
        <rFont val="Corbel"/>
        <family val="2"/>
      </rPr>
      <t xml:space="preserve"> </t>
    </r>
    <r>
      <rPr>
        <sz val="11"/>
        <color indexed="30"/>
        <rFont val="Corbel"/>
        <family val="2"/>
      </rPr>
      <t xml:space="preserve">Obena cena z przetragu 2017 r  za szt  9,50   zł </t>
    </r>
  </si>
  <si>
    <r>
      <t xml:space="preserve">101 szt : 10 m-cy=10,10 szt x 12 m-cy= 121,20 szt. </t>
    </r>
    <r>
      <rPr>
        <sz val="11"/>
        <color indexed="30"/>
        <rFont val="Corbel"/>
        <family val="2"/>
      </rPr>
      <t xml:space="preserve">Obena cena z przetragu 2017 r  za 1 l  7,95  zł </t>
    </r>
  </si>
  <si>
    <r>
      <t xml:space="preserve">Gotowe do użycia, chusteczki
 </t>
    </r>
    <r>
      <rPr>
        <b/>
        <sz val="10"/>
        <color indexed="8"/>
        <rFont val="Calibri Light"/>
        <family val="2"/>
      </rPr>
      <t xml:space="preserve">bezalkoholowe </t>
    </r>
    <r>
      <rPr>
        <sz val="10"/>
        <color indexed="8"/>
        <rFont val="Calibri Light"/>
        <family val="2"/>
      </rPr>
      <t xml:space="preserve">do dezynfekcji powierzchni i sprzętu medycznego (głowice ultradźwiękowe, sondy USG, monitory dotykowe, powierzchnie lakierowane, itp.) </t>
    </r>
  </si>
  <si>
    <t>Bakterie,MRSA, wirusy(BVDV,Vaccinia), Rota, mykobakteriobójczy,drozdzakobójczy -do 1 min,  grużliczobójczy- do 15 min.</t>
  </si>
  <si>
    <r>
      <t>77 szt : 10m-cy=7,7 szt x12 m-cy = 92,40 szt.</t>
    </r>
    <r>
      <rPr>
        <sz val="11"/>
        <color indexed="30"/>
        <rFont val="Corbel"/>
        <family val="2"/>
      </rPr>
      <t xml:space="preserve">Obena cena z przetragu 2017 r  za 1 l  9,50  zł </t>
    </r>
  </si>
  <si>
    <r>
      <t>Chusteczki</t>
    </r>
    <r>
      <rPr>
        <b/>
        <sz val="10"/>
        <color indexed="8"/>
        <rFont val="Calibri Light"/>
        <family val="2"/>
      </rPr>
      <t>i Mikrozid (schulke)</t>
    </r>
  </si>
  <si>
    <r>
      <t xml:space="preserve">Gotowe do użycia, chusteczki
 </t>
    </r>
    <r>
      <rPr>
        <b/>
        <sz val="10"/>
        <color indexed="8"/>
        <rFont val="Calibri Light"/>
        <family val="2"/>
      </rPr>
      <t>bezalkoholow</t>
    </r>
    <r>
      <rPr>
        <sz val="10"/>
        <color indexed="8"/>
        <rFont val="Calibri Light"/>
        <family val="2"/>
      </rPr>
      <t xml:space="preserve">e do dezynfekcji powierzchni i sprzętu medycznego (głowice ultradźwiękowe, sondy USG, monitory dotykowe, powierzchnie lakierowane, itp.) </t>
    </r>
  </si>
  <si>
    <t xml:space="preserve">Chusteczki do nasączania </t>
  </si>
  <si>
    <t xml:space="preserve">Wiadro
– ilość chusteczek w rolce 
130 /+20szt.
</t>
  </si>
  <si>
    <t>(schulke)</t>
  </si>
  <si>
    <t xml:space="preserve">Pojemnik 
z  zawartością 200/+/- 50 chust..
</t>
  </si>
  <si>
    <t xml:space="preserve">chusteczki o wymiarach
200/+/-50
mm
</t>
  </si>
  <si>
    <t>chustesteczki      130 /+/-20szt.</t>
  </si>
  <si>
    <t xml:space="preserve">na bazie jednego alkoholu (etanolu).Zawierający substancje nawilżające, zmiekczające .Nie  zawiera żadnych substancji zapachowych oraz barwników. </t>
  </si>
  <si>
    <t xml:space="preserve"> Bakterie-MRSA.Tbc â M.avium, M.terrae, grzyby â C. albicans, A. Niger, wirusy  wg normy EN 14476 (HIV,HBV,HCV,BVDV,Herpes simplex, Polio, Adeno, Rota, Noro, Corona, AH1N1).Dodatkowe działaniebakteriobójcze: Acinetobacter baumani, Enterobacter,Enterococus faecium, Escherichia coli, Klebsiella pneumoniae MRSA, Salmonella.</t>
  </si>
  <si>
    <t xml:space="preserve">Alkoholowy preparat w żelu do higienicznej i chirurgicznej dezynfekcji rąk.   Przebadany dermatologicznie. Neutralne dla skóry pH. Przebadany normami z obszaru medycznego.Wymagany preparat w oryginalnym opakowaniu długi termin waznosci preparatu.Dostosowanie wkładów  do systemu dozowania funkcjonującego u zamawiającego ( dozowniki Dermados).
 </t>
  </si>
  <si>
    <t>zwiekszona zapisy na gastroskopie i kolonoskopie w 2018 r</t>
  </si>
  <si>
    <t>WLICZONO myjnie na Laryngologii</t>
  </si>
  <si>
    <t xml:space="preserve"> nie zawierajacy alkoholu, aldehydów, fenolu i chloru</t>
  </si>
  <si>
    <t xml:space="preserve">w </t>
  </si>
  <si>
    <r>
      <t>Bezalkoholowy  preparat w postaci piany do szybkiej dezynfekcji i mycia delikatnych powierzchni, wyposażenia i innych wyrobów medycznych zanieczyszczonych organicznie. Szczególnie zalecany do powierzchni delikatnych - nieodpornych na działanie alkoholu. Posiadający   właściwości myjące.</t>
    </r>
    <r>
      <rPr>
        <b/>
        <sz val="10"/>
        <rFont val="Calibri Light"/>
        <family val="2"/>
      </rPr>
      <t xml:space="preserve"> Możliwość stosowania do powierzchni kontaktujących się z żywnością.</t>
    </r>
    <r>
      <rPr>
        <sz val="10"/>
        <rFont val="Calibri Light"/>
        <family val="2"/>
      </rPr>
      <t xml:space="preserve">Po użyciu preparat nie pozostawia smug i osadów, a wydezynfekowana powierzchnia nie klei się i </t>
    </r>
    <r>
      <rPr>
        <b/>
        <sz val="10"/>
        <rFont val="Calibri Light"/>
        <family val="2"/>
      </rPr>
      <t>nie wymaga spłukiwania.</t>
    </r>
    <r>
      <rPr>
        <sz val="10"/>
        <rFont val="Calibri Light"/>
        <family val="2"/>
      </rPr>
      <t xml:space="preserve">
    </t>
    </r>
  </si>
  <si>
    <t xml:space="preserve">ZAMIAST prepartu Alpha Guard GF  (Novax )- szersze spektrum działania . Nie wymagane spłukiwanie preparatu. </t>
  </si>
  <si>
    <t>Preparat pobrano w ilości 24 szt. Nieprawidłowa dezynfekcja przez personel Sekcji Higieny Szpitalnej. Zgłoszono Kierownikowi Zabezpieczono prawidłowe ilości na przyszły rok.( wyliczenie szacunkowe)</t>
  </si>
  <si>
    <r>
      <t xml:space="preserve">Suche chusteczki mozliwośc zrobienia rozztworu roboczego z preparatu Desam efekt </t>
    </r>
    <r>
      <rPr>
        <sz val="11"/>
        <color indexed="10"/>
        <rFont val="Corbel"/>
        <family val="2"/>
      </rPr>
      <t xml:space="preserve">( Pakiet Nr-….) </t>
    </r>
  </si>
  <si>
    <t>Nowy asortyment - niezbędny do trudnogojacych się RAN !!</t>
  </si>
  <si>
    <t>bakterie, prątki, grzyby, wirusy         ( w tym: HIV, HBV, HCV, (Polio, Adeno - 5 min), spory (C. difficile, C,.difficile 027-15 min., C.perfringens, B.subtilis), C.sporogenes- 60 min.Chusteczki wykazujące działanie biobójcze w obecności zanieczyszczeń organicznych.</t>
  </si>
  <si>
    <r>
      <t xml:space="preserve">Inkrustowane </t>
    </r>
    <r>
      <rPr>
        <u val="single"/>
        <sz val="10"/>
        <color indexed="8"/>
        <rFont val="Calibri Light"/>
        <family val="2"/>
      </rPr>
      <t>chlorem</t>
    </r>
    <r>
      <rPr>
        <sz val="10"/>
        <color indexed="8"/>
        <rFont val="Calibri Light"/>
        <family val="2"/>
      </rPr>
      <t xml:space="preserve"> suche chusteczki do mycia i dezynfekcji różnego rodzaju powierzchni, wyposażenia </t>
    </r>
    <r>
      <rPr>
        <b/>
        <sz val="10"/>
        <color indexed="8"/>
        <rFont val="Calibri Light"/>
        <family val="2"/>
      </rPr>
      <t xml:space="preserve">Do usuwania  płynów organicznych, do usuwani plam krwi. </t>
    </r>
    <r>
      <rPr>
        <sz val="10"/>
        <color indexed="8"/>
        <rFont val="Calibri Light"/>
        <family val="2"/>
      </rPr>
      <t>Zalecany do stosowania w miejscach gdzie obowiązuje bardzo wysoki reżim sanitarny.Chusteczki aktywowane poprzez nasaczenie jej zimna wodą.</t>
    </r>
  </si>
  <si>
    <t>Chlor- clean wipes MEDILAB -NOWY asortyment</t>
  </si>
  <si>
    <t xml:space="preserve">
 bakterie, prątki, grzyby, wirusy, w tym wirusy krwiopochodne, m.in.: HCV, HBV i HIV. Skuteczny w obecności substancji organicznych już w 5 minut</t>
  </si>
  <si>
    <t xml:space="preserve">ZAMIENNIK -Lysoformin Plus-Schaum nowy preparat </t>
  </si>
  <si>
    <t xml:space="preserve">Opakowanie:25 chst w opakowaniu; wielkość:  
 19cmx24cm/+/- 2 cm
</t>
  </si>
  <si>
    <t>Oszczednośc w rozrabianiu roztworu dezynfekcyjnego przez personel Sekcjhi Higieny Szpitalnej możliwośc dezynfekcji powierzchn dużych małych zanieczyszczonych materiałem biologicznym</t>
  </si>
  <si>
    <t>1+A5:P5+N5</t>
  </si>
  <si>
    <t xml:space="preserve"> Wartość zamowienia netto [zł] </t>
  </si>
  <si>
    <t xml:space="preserve"> Wartość zamówienia brutto [zł] </t>
  </si>
  <si>
    <t xml:space="preserve">Preparat do chirurgicznej i higienicznej dezynfekcji rąk, z dodatkiem gliceryny oraz substancji zmiękczających.Wkład hermetycznie zamknięty (zabezpieczony zestawem zaworów uniemożliwiających zasysanie powietrza wraz z mikroorganizmami do wnętrza opakowania), bez możliwości dolewania
Postać żelu. Jednorazowa doza nie mniejsza niż 2 ml. </t>
  </si>
  <si>
    <t>B, (MRSA),
HCV, ROTA do 30 sekund, POLIO, ADENO, M. TUBERCULOSIS, AVIUM, do 2 minut.</t>
  </si>
  <si>
    <t>na bazie etanolu (45%) izopropanolu (30%)</t>
  </si>
  <si>
    <t xml:space="preserve">Desderman Pure Gel  (Schulke) </t>
  </si>
  <si>
    <t>Dozownik do preparatu w płynie do dezynfekcji rąk, dozowanie automatyczne  bez konieczności dotykania, z  zasilaniem bateryjnym  wielkość wkładu : 1 000 +/_ 100 ml, minimalna ilość doz  20000 na komplecie baterii, wkład hermetycznie zamknięty, bez możliwości ponownego napełnienia i użycia wkładu, ze stałą ilością i wielkością doz z jednego wkładu, z możliwością co najmniej dwóch sposobów montażu do powierzchni ( w tym przyklejenia)</t>
  </si>
  <si>
    <r>
      <t xml:space="preserve"> Butelka ze spryskiwaczem w postaci pianki/spryskiwacza </t>
    </r>
    <r>
      <rPr>
        <sz val="10"/>
        <color indexed="10"/>
        <rFont val="Calibri Light"/>
        <family val="2"/>
      </rPr>
      <t xml:space="preserve"> 1 L.</t>
    </r>
  </si>
  <si>
    <t>Desderman Pure  500 ml  ( Schulke). Zamiana preparatu na tańszy  o bardzo szerokim spektrum działania. Dostarczane będą  butelki ( sale pacjentów) z preparatem z oryginalnym opisem preparatu i z data ważności Co pozwoli zaoszczedzic na prodedurze dezynfekcji butelek .Preparat tanszy niz preparat w 2017 r. Preparat 5 l kosztował w zeszłym roku  do uzupełniania dozowników w sali pacjentów 10,70 zł.Oszczedność na zamawianych naklejkach do opisywania preparatów ( data i nr serii).</t>
  </si>
  <si>
    <t xml:space="preserve">211 l : 10 m-cy=21,10 szt x 12 m-cy= 235,20 szt + 10 %=278,52 l </t>
  </si>
  <si>
    <t>Zadanie Nr  16- Preparaty do mycia i dezynfekcji kuchenek oddziałowych</t>
  </si>
  <si>
    <t>Zadanie Nr  -17  Mycie ciała, mycie skóry B</t>
  </si>
  <si>
    <t>Zadanie Nr  -18  Mycie ciała, mycie skóry C</t>
  </si>
  <si>
    <t>Zadanie Nr   19- Antyseptyka i lawaseptyka RAN  - C</t>
  </si>
  <si>
    <t>Zadanie Nr  20 - Dezynfekcja powierzchni trudnodostępnych, przedmiotów poprzez przecieranie - B</t>
  </si>
  <si>
    <r>
      <rPr>
        <b/>
        <sz val="11"/>
        <color indexed="8"/>
        <rFont val="Corbel"/>
        <family val="2"/>
      </rPr>
      <t>ZAMIENNIK ZA Desmanol Pure (Schulce) Anios 85 NPC zel</t>
    </r>
    <r>
      <rPr>
        <sz val="11"/>
        <color indexed="8"/>
        <rFont val="Corbel"/>
        <family val="2"/>
      </rPr>
      <t xml:space="preserve"> -Medilab</t>
    </r>
  </si>
  <si>
    <t>Lp.A91:P95</t>
  </si>
  <si>
    <t xml:space="preserve">2 szt : 10 m-cy=0,20 szt x 12 m-cy=2,40 Obena cena z przetragu 2017 r  za  1 szt  10,19  zł </t>
  </si>
  <si>
    <t xml:space="preserve">Suche chusteczki przeznaczone do nasączania roztworami środków dezynfekcyjnych wykonane z 100% poliestru o wymiarach max 20 x 30 cm. Chusteczki zalewane  2,5-3  litrami roztworu roboczego, stabilne do 28 dni. Gramatura chusteczek powyżej  45g/m2 . Każda rolka chusteczek w jednorazowym wiadrze zabezpieczonym plombą, do którego wlewany jest roztwór roboczy preparatu. 
Wymagane kompatybilnośc wyrobu z preparatem z pakietu 12 pozycji 1 i 2
</t>
  </si>
  <si>
    <t xml:space="preserve">(+) 1 609,75 zł </t>
  </si>
  <si>
    <r>
      <t xml:space="preserve">Octenilin Zel ( </t>
    </r>
    <r>
      <rPr>
        <b/>
        <sz val="12"/>
        <color indexed="8"/>
        <rFont val="Calibri Light"/>
        <family val="2"/>
      </rPr>
      <t>Schulk</t>
    </r>
    <r>
      <rPr>
        <b/>
        <sz val="11"/>
        <color indexed="8"/>
        <rFont val="Calibri Light"/>
        <family val="2"/>
      </rPr>
      <t xml:space="preserve">e) Nowy- bardziej opłacalne opakowanie </t>
    </r>
  </si>
  <si>
    <r>
      <t xml:space="preserve">720 szt : 7 m-cy=102,85 szt x 12 m-cy= 1224 szt  </t>
    </r>
    <r>
      <rPr>
        <sz val="11"/>
        <color indexed="30"/>
        <rFont val="Corbel"/>
        <family val="2"/>
      </rPr>
      <t xml:space="preserve"> Cena z przetragu 2015 r  za  1 szt   1,43  zł </t>
    </r>
  </si>
  <si>
    <t>Postępowanie nie roztrzygniete w poprzednim roku</t>
  </si>
  <si>
    <t xml:space="preserve">132 l : 10 m-cy= 13,20 l x 12 m-cy= 158,40  Obena cena z przetragu 2015 r  za 1 l  21,50  zł </t>
  </si>
  <si>
    <r>
      <t xml:space="preserve">134 szt : 10 m-cy=13,40 szt x 12 m-cy= 160,80 szt  szt </t>
    </r>
    <r>
      <rPr>
        <sz val="11"/>
        <color indexed="8"/>
        <rFont val="Corbel"/>
        <family val="2"/>
      </rPr>
      <t xml:space="preserve"> </t>
    </r>
    <r>
      <rPr>
        <sz val="11"/>
        <color indexed="30"/>
        <rFont val="Corbel"/>
        <family val="2"/>
      </rPr>
      <t xml:space="preserve">Obena cena z przetragu 2017 r  za szt  56,20   zł </t>
    </r>
  </si>
  <si>
    <r>
      <t xml:space="preserve">370 szt : 10 m-cy=37,00 szt x 12 m-cy= 444 szt </t>
    </r>
    <r>
      <rPr>
        <b/>
        <sz val="11"/>
        <color indexed="8"/>
        <rFont val="Corbel"/>
        <family val="2"/>
      </rPr>
      <t>+</t>
    </r>
    <r>
      <rPr>
        <sz val="11"/>
        <color indexed="8"/>
        <rFont val="Corbel"/>
        <family val="2"/>
      </rPr>
      <t xml:space="preserve"> </t>
    </r>
    <r>
      <rPr>
        <sz val="11"/>
        <rFont val="Corbel"/>
        <family val="2"/>
      </rPr>
      <t xml:space="preserve"> </t>
    </r>
    <r>
      <rPr>
        <sz val="11"/>
        <color indexed="30"/>
        <rFont val="Corbel"/>
        <family val="2"/>
      </rPr>
      <t xml:space="preserve">Obena cena z przetragu 2017 r  za 250 l  7,50  zł </t>
    </r>
  </si>
  <si>
    <r>
      <t xml:space="preserve">188 szt : 10 m-cy=18,80szt x 12 m-cy= 225,60 szt </t>
    </r>
    <r>
      <rPr>
        <sz val="11"/>
        <color indexed="8"/>
        <rFont val="Corbel"/>
        <family val="2"/>
      </rPr>
      <t>.</t>
    </r>
    <r>
      <rPr>
        <sz val="11"/>
        <color indexed="30"/>
        <rFont val="Corbel"/>
        <family val="2"/>
      </rPr>
      <t xml:space="preserve">Obena cena z przetragu 2017 r  za 1 l  48,20 zł </t>
    </r>
  </si>
  <si>
    <r>
      <t xml:space="preserve">21 szt : 10 m-cy=2,10 szt x 12 m-cy=25,20 szt  szt </t>
    </r>
    <r>
      <rPr>
        <sz val="11"/>
        <color indexed="30"/>
        <rFont val="Corbel"/>
        <family val="2"/>
      </rPr>
      <t>Obena cena z przetragu 2017 r za 1 l  49,45 zł</t>
    </r>
  </si>
  <si>
    <r>
      <t xml:space="preserve">8 230 szt  : 10 m-cy= 823 szt x 12 m-cy= 9876  szt.  </t>
    </r>
    <r>
      <rPr>
        <sz val="11"/>
        <color indexed="40"/>
        <rFont val="Corbel"/>
        <family val="2"/>
      </rPr>
      <t xml:space="preserve">Obena cena z przetragu 2017 r  za 1 op  6,50  zł </t>
    </r>
  </si>
  <si>
    <r>
      <t>58 op : 10 m-cy=5,80 op x 12 m-cy=69,60 op +.</t>
    </r>
    <r>
      <rPr>
        <sz val="11"/>
        <color indexed="30"/>
        <rFont val="Corbel"/>
        <family val="2"/>
      </rPr>
      <t>Obenop1 l 22,52 zł</t>
    </r>
  </si>
  <si>
    <r>
      <t>23 000 szt : 10 m-cy=2300 szt x 12 m-cy=27 600  szt  ( d .</t>
    </r>
    <r>
      <rPr>
        <sz val="11"/>
        <color indexed="30"/>
        <rFont val="Corbel"/>
        <family val="2"/>
      </rPr>
      <t>Obena cena z przetragu 2017 r za szt  0,11 zł</t>
    </r>
  </si>
  <si>
    <t>Gab.endoskopowy</t>
  </si>
  <si>
    <r>
      <t xml:space="preserve">77 szt : 10 m-cy= 7,7 szt x 12 m-cy= 92,40 szt . </t>
    </r>
    <r>
      <rPr>
        <sz val="11"/>
        <color indexed="30"/>
        <rFont val="Corbel"/>
        <family val="2"/>
      </rPr>
      <t xml:space="preserve">Obena cena z przetragu 2017 r za 750   25,35 zł </t>
    </r>
  </si>
  <si>
    <r>
      <t xml:space="preserve">264 op: 10 m-cy=26,40 szt x 12 m-cy= 316,80 szt   ( uwzględniono wieksze zuzycie w 2017 r ) . </t>
    </r>
    <r>
      <rPr>
        <sz val="11"/>
        <color indexed="30"/>
        <rFont val="Corbel"/>
        <family val="2"/>
      </rPr>
      <t>Obena cena z przetragu 2017 r  za 1 l   = 11,00  zł  netto</t>
    </r>
  </si>
  <si>
    <r>
      <t xml:space="preserve">139 op: 10 m-cy=13,90 op x 12 m-cy= 166,80 op  . </t>
    </r>
    <r>
      <rPr>
        <sz val="11"/>
        <color indexed="30"/>
        <rFont val="Corbel"/>
        <family val="2"/>
      </rPr>
      <t>Obena cena z przetragu 2017 r  za 5 l  op  = 58,50 zł  netto</t>
    </r>
  </si>
  <si>
    <r>
      <t xml:space="preserve">50 op: 10 m-cy=5,00 op x 12 m-cy= 60 op. </t>
    </r>
    <r>
      <rPr>
        <sz val="11"/>
        <color indexed="30"/>
        <rFont val="Corbel"/>
        <family val="2"/>
      </rPr>
      <t>Obena cena z przetragu 2017 r  za 5 l  op  = 155,15 zł  netto</t>
    </r>
  </si>
  <si>
    <r>
      <rPr>
        <sz val="11"/>
        <color indexed="8"/>
        <rFont val="Corbel"/>
        <family val="2"/>
      </rPr>
      <t xml:space="preserve">27 l: 10 m-cy=2,70 l x 12 m-cy= 32,40 </t>
    </r>
    <r>
      <rPr>
        <sz val="11"/>
        <color indexed="10"/>
        <rFont val="Corbel"/>
        <family val="2"/>
      </rPr>
      <t xml:space="preserve"> </t>
    </r>
    <r>
      <rPr>
        <sz val="11"/>
        <color indexed="40"/>
        <rFont val="Corbel"/>
        <family val="2"/>
      </rPr>
      <t>Obena cena z przetragu 2017 r  za  l  op  = 37,15 zł  netto</t>
    </r>
  </si>
  <si>
    <r>
      <rPr>
        <sz val="11"/>
        <rFont val="Corbel"/>
        <family val="2"/>
      </rPr>
      <t xml:space="preserve">23 100  szt : 10 m-cy= 2 310 szt  x 12 m-cy= 27 720 szt </t>
    </r>
    <r>
      <rPr>
        <sz val="11"/>
        <color indexed="40"/>
        <rFont val="Corbel"/>
        <family val="2"/>
      </rPr>
      <t>Obena cena z przetragu 2017 r  za 1 300 szt  tabl  0,09 zł</t>
    </r>
  </si>
  <si>
    <r>
      <t xml:space="preserve">69 op: 10 m-cy=6,90 szt x 12 m-cy= 82,08 szt  ( uwzględniono wieksze zuzycie w 2017 r ) . </t>
    </r>
    <r>
      <rPr>
        <sz val="11"/>
        <color indexed="30"/>
        <rFont val="Corbel"/>
        <family val="2"/>
      </rPr>
      <t xml:space="preserve">Obena cena z przetragu 2017 r  za 1 szt  netto = 85,60  zł </t>
    </r>
  </si>
  <si>
    <r>
      <t xml:space="preserve">12 op : 10 m-cy=1,20 szt x 12 m-cy= 14, 14 szt  </t>
    </r>
    <r>
      <rPr>
        <sz val="11"/>
        <color indexed="30"/>
        <rFont val="Corbel"/>
        <family val="2"/>
      </rPr>
      <t>Obena cena z przetragu 2017 r  za preparat  op 5 l  - 157,25 zł</t>
    </r>
  </si>
  <si>
    <r>
      <t>15 op : 10 m-cy=1,50 op x 12 m-cy= 18,00 szt .</t>
    </r>
    <r>
      <rPr>
        <sz val="11"/>
        <color indexed="30"/>
        <rFont val="Corbel"/>
        <family val="2"/>
      </rPr>
      <t>Obena cena z przetragu 2017 r  za preparat  z op 5 l  - 3161,05  zł</t>
    </r>
  </si>
  <si>
    <r>
      <t xml:space="preserve">23 op : 10 m-cy=2,30 op x 12 m =27,60 sztwskazanie na większą liczbę badań .  </t>
    </r>
    <r>
      <rPr>
        <sz val="11"/>
        <color indexed="30"/>
        <rFont val="Corbel"/>
        <family val="2"/>
      </rPr>
      <t xml:space="preserve">Obena cena z przetragu 2015 r  za  1 l  33,75  zł </t>
    </r>
  </si>
  <si>
    <r>
      <t>34 szt : 10 m-cy=3,40 szt x 12 m-cy= 40,80 szt</t>
    </r>
    <r>
      <rPr>
        <sz val="11"/>
        <color indexed="30"/>
        <rFont val="Corbel"/>
        <family val="2"/>
      </rPr>
      <t>.Obena cena z przetragu 2017 r  za 5 l   = 105,00  zł  netto</t>
    </r>
  </si>
  <si>
    <r>
      <t xml:space="preserve">7 szt : 10 m-cy=0,70 szt x 12 m-cy= 8,40 szt </t>
    </r>
    <r>
      <rPr>
        <sz val="11"/>
        <color indexed="30"/>
        <rFont val="Corbel"/>
        <family val="2"/>
      </rPr>
      <t>.Obena cena z przetragu 2017 r  za 400 ml  = 21,00  zł  netto</t>
    </r>
  </si>
  <si>
    <r>
      <t xml:space="preserve">9 szt : 10 m-cy=0,90 szt x 12 m-cy= 10,80 szt  </t>
    </r>
    <r>
      <rPr>
        <sz val="11"/>
        <color indexed="30"/>
        <rFont val="Corbel"/>
        <family val="2"/>
      </rPr>
      <t>.Obena cena z przetragu 2017 r  za 5 l   = 119,00  zł  netto</t>
    </r>
  </si>
  <si>
    <r>
      <t xml:space="preserve">20 szt : 10 m-cy=2,00 szt x 12 m-cy= 24,00 szt </t>
    </r>
    <r>
      <rPr>
        <sz val="11"/>
        <color indexed="30"/>
        <rFont val="Corbel"/>
        <family val="2"/>
      </rPr>
      <t>.Obena cena z przetragu 2017 r  za 5 l   = 190,00  zł  netto</t>
    </r>
  </si>
  <si>
    <r>
      <t xml:space="preserve">62 szt : 11 m-cy=5,63 szt x 12 m-cy=67,56 szt. </t>
    </r>
    <r>
      <rPr>
        <sz val="11"/>
        <color indexed="30"/>
        <rFont val="Corbel"/>
        <family val="2"/>
      </rPr>
      <t xml:space="preserve">Obena cena z przetragu 2017 r  za  1 szt  10,19  zł </t>
    </r>
  </si>
  <si>
    <r>
      <t xml:space="preserve">14 szt : 10 m-cy= 1,40 szt x 12 m-cy= 16,80  szt . </t>
    </r>
    <r>
      <rPr>
        <sz val="11"/>
        <color indexed="30"/>
        <rFont val="Corbel"/>
        <family val="2"/>
      </rPr>
      <t xml:space="preserve">Obena cena z przetragu 2017 r za 750   25,35 zł </t>
    </r>
  </si>
  <si>
    <t>RAZEM:</t>
  </si>
  <si>
    <t>2 l</t>
  </si>
  <si>
    <t xml:space="preserve"> wolny od enzymów z ph neutralnym </t>
  </si>
  <si>
    <t>koncentrat</t>
  </si>
  <si>
    <t>Preparat przeznaczony  do myjni  - dezynfekatorów basenów, kaczek, butelek na mocz, misek. Preparat czyszczący do urządzenia czyszczącego i dezynfekującego typu LISCHKA Geysir CDD 1050.</t>
  </si>
  <si>
    <t>Zawierający propan-2-ol  + substancje pielęgnujące (dexpanthenol
+ ethylhexyglicerol)</t>
  </si>
  <si>
    <t>1 L</t>
  </si>
  <si>
    <t>Zawierający alkohol propan-2-ol  nie  mniej niż 75g/100g produktu + substancje pielęgnujące (dexpanthenol
+ ethylhexyglicerol)</t>
  </si>
  <si>
    <t>Preparat do higienicznej i chirurgicznej dezynfekcji rąk – do szczególnie wrażliwej skóry, o właściwościach natłuszczająco nawilżających,o przedłużonym działaniu.Bez zawartości barwników oraz substyancji zapachowych. Testowany dermatologicznie. Higieniczna dezynfekcja rąk 30 sek., chirurgicznadezynfekcja rąk 90 sek.</t>
  </si>
  <si>
    <t xml:space="preserve">Bakteriobójcze, grzybobójcze, prątkobójcze, bójcze wobec prątków gruźlicy oraz wirusobójcze (wobec wirusów BVDV/vaccinia, noro, rota i adeno) w stężeniu od 0,1 do 1% w czasie 5-60 min ( +/- 5 min ) </t>
  </si>
  <si>
    <t xml:space="preserve">  
Substancje czynne: Alkil  chlorku dimetylobenzyloamonu,
2-Fenoksyetanol , 3-aminopropylo,dodecylopropano, Chlorek didecylodimetyloamonu,niejonowe środki powierzchniowo czynne
</t>
  </si>
  <si>
    <t>Bakterie 0,5%- 5 min., Drożdże 0,5%-5 min;Grzyby 1%-60min,2%-10 min;Wirusy(Polio,Adeno)-0,5%-30 min,2%-10min; Noro, Rota,M.Tuberculosis2%-10min,Spory( Clostridium difficile)-0,5%-60 min,1%-30min,2%-10 min.Skuteczny wobec C.difficile</t>
  </si>
  <si>
    <t xml:space="preserve"> Generowany kwas nadoctowy,
Zawierający nadwęglan sodu, TAED, kompleks enzymatyczny (lipaza, amylaza, proteaza), inhibitory korozji, surfakanty</t>
  </si>
  <si>
    <t>neutralnym pH,  na  bazie kompleksu enzymów i niejonowych substancji
powierzchniowo czynnych,  związki kompleksujace, alkaiczne substancje pomocnicze</t>
  </si>
  <si>
    <t xml:space="preserve">Tabletki </t>
  </si>
  <si>
    <t xml:space="preserve">na bazie aktywnego chloru </t>
  </si>
  <si>
    <t>Preparat w postaci tabletek do dezynfekcji sprzętu medycznego ( baseny, kaczki, słoje na mocz itp.. ) oraz powierzchni . Łatwe i precyzyjne przygotowanie roztwór
roboczych bez konieczność stosowania urządzeń
dozujących.</t>
  </si>
  <si>
    <t>1l</t>
  </si>
  <si>
    <t>x</t>
  </si>
  <si>
    <t xml:space="preserve">Preparat dezynfekcyjny przeznaczony do dezynfekcji chemiczno-termicznej , endoskopów. Szerokie spektrum działania, skuteczność mikrobiologiczna w temp.55ºC , nie pieniący się. Kompatybilny zpozostałymi zaoferowanymi preparatami Zamawiajacy posiada myjnie endoskopowe   firmy OLYMPUS. Zaoferowany preparat musi być kompatybilny z posiadana przez Zamawijącego myjnia, ewentualnie koszty kalibracji myjni w kosztach ofert. </t>
  </si>
  <si>
    <t>B(EN 14561), F(EN 14562), V(HIV, HBV, HCV - BVDV, Vaccinia) w czasie do 15 min. w stężeniu 0,5%. Wyrób medyczny</t>
  </si>
  <si>
    <t>Preparat   mycia i dezynfekcji  narzędzi  i endoskopów.  Płynny, w koncentracie, oparty na synergistycznym kompleksie enzymatycznym (enzymy różnych klas) oraz substancji powierzchniowo czynnych, QAC oraz pochodnej guanidyny. Nie zawierający w składzie aldehydów, fenoli, chloru, związków tlenowych, pochodnych amin. Możliwość użycia w ultradźwiękowych urządzeniach myjących.</t>
  </si>
  <si>
    <t>Zawierający enzymy, glikole, inhibitory korozji, niejonowe związki powierzchniowo czynne, polikarboksylany.</t>
  </si>
  <si>
    <t>X</t>
  </si>
  <si>
    <t>5g kwasu nadoctowego, nadtlenek wodoru, kwas octowy.</t>
  </si>
  <si>
    <t>wodorotlenek potasu, fosforany, inhibitory korozji.</t>
  </si>
  <si>
    <t>7,7g chlorku didecylodimetyloamonowego, 0,4g chlorowodorku poli(heksametylenobiguanidu), 5 - 15 % niejonowe środki powierzchniowo czynne, enzymy, kompozycje</t>
  </si>
  <si>
    <t xml:space="preserve">4 L </t>
  </si>
  <si>
    <t xml:space="preserve">B, F, Tbc, V, S, </t>
  </si>
  <si>
    <r>
      <t xml:space="preserve">Płynny w koncentracie, lekko alkaliczny preparat myjący do maszynowego, termicznego oraz chemiczno-termicznego mycia wyrobów medycznych w tym endoskopów giętkich, fiberoskopów. Posiadający rekomendacje producenta endoskopów.  Gęstość (20°C): 1,1g/cm3. Nie pieniący, wartość pH koncentratu ok.11. Zalecane stężenie roztworu roboczego od 0,3%-1% (w zakresie temperatur 35°C - 55°C).  Wyrób medyczny kl. I.
Zamawiajacy posiada myjnie endoskopowe   firmy OLYMPUS. Zaoferowany preparat musi być kompatybilny z posiadana przez Zamawijącego myjnia, ewentualnie koszty kalibracji myjni w kosztach ofert. </t>
    </r>
    <r>
      <rPr>
        <b/>
        <sz val="10"/>
        <rFont val="Arial"/>
        <family val="2"/>
      </rPr>
      <t>.</t>
    </r>
    <r>
      <rPr>
        <sz val="10"/>
        <rFont val="Arial"/>
        <family val="2"/>
      </rPr>
      <t>Kompatybilny z poz.2,3. Kanister kompatybilny z szufladą Myjni firmy Olympus.</t>
    </r>
  </si>
  <si>
    <t>Żel do higienicznej i chirurgicznej dezynfekcji rąk metodą wcierania dozowany z dozownika bezdotykowego (automatycznie - fotokomórka). Działa bakteriobójczo i wirusobójczo i grzybobójczo. Spełnia wymagania norm EN 14476 (wirusobójcza) lub równoważną, EN 1040 lub równoważną i EN 13727 (bakteriobójcze) lub równoważną, EN 1275 (drożdżo- i grzybobójcza) lub równoważną, EN 14348 (przewciwko TbC) lub równoważną, EN 1500 lub równoważną, EN 12791 (dla zastosowań chirurgicznych) lub równoważną. Nie mniej niż 1000 doz z wkładu. Wkład hermetycznie zamknięty (zabezpieczony zestawem zaworów uniemożliwiających zasysanie powietrza wraz z mikroorganizmami do wnętrza opakowania), bez możliwości dolewania. Zawiera składniki nawilżające, które poprawiają stan skóry rąk, testowany dermatologicznie, hipoalergiczny. Nie wymaga spłukiwania ani wycierania, dobrze wchłanialny.</t>
  </si>
  <si>
    <t>70% etanol, 
propan-2-ol, 
glukonian miedzi</t>
  </si>
  <si>
    <t>Nazwa/ Producent</t>
  </si>
  <si>
    <t xml:space="preserve">Zadanie Nr 1 Mycie i dezynfekcja rąk (system -zamknięty) </t>
  </si>
  <si>
    <t>op.</t>
  </si>
  <si>
    <t>UWAGA: Wykonawca w ramach oferty dostarczy dozowniki  z możliwością co najmniej dwóch sposobów montażu do powierzchni ( w tym przyklejenia ). Wykonawca w ramach oferty zamontuje dozowniki w szpitalu. Wykonawca w ramach oferty obejmie dozowniki obsługa gwarancyjnaw czasie trwania umowy. System pasujący do obecnego systemu funkcjonujacego w szpitalu.</t>
  </si>
  <si>
    <t xml:space="preserve">Zadanie Nr 2 Mycie i dezynfekcja rąk (system łokciowy) </t>
  </si>
  <si>
    <t>B,drożdzakobójcze, Tbc, 
 V ( w tym HBV,
HIV ,HCV), Rota,
 Vaccinia
, Noro), produkt biobóczy.</t>
  </si>
  <si>
    <t>Zadanie Nr 3 Dezynfekcja narzędzi A</t>
  </si>
  <si>
    <t>Koncentrat do mycia i dezynfekcji powierzchni, przedmiotów, wyrobów medycznych. Możliwość stosowania do powierzchni ze stali nierdzewnej, cynku,polietylenu. Stabilność nieużywanego roztworu min 28 dni. W komplecie testy do sprawdzenia używalności preparatu.Wysoka wydajność preparatu (niskie stężenia). Do stosowania w zakładach opieki zdrowotnej.</t>
  </si>
  <si>
    <t>Zadanie Nr 4 Dezynfekcja narzędzi B</t>
  </si>
  <si>
    <t xml:space="preserve">Preparat w postaci proszku do mycia i dezynfekcji narzędzi, sprzętu medycznego, powierzchni, endoskopów, manualnego czyszczenia i dezynfekcji, łatwa aplikacja . Szybka likwidacja zanieczyszczeń organicznych i nieorganicznych. Stabilność roztworu roboczego- 36 godzin - możliwość sprawdzenia aktywności roztworu paskami testowymi. W ramach oferty Wykonawca dostraczy paski restowe
</t>
  </si>
  <si>
    <t xml:space="preserve">Wiadro </t>
  </si>
  <si>
    <t xml:space="preserve">Zadanie Nr 5 Preparaty do maszynowego mycia i dezynfekcji narzędzi chirurgicznych, endoskopów,kolonoskopów (Endoskopia - B) </t>
  </si>
  <si>
    <t xml:space="preserve">Preparat przeznaczony  do maszynowego mycia sztywnych, giętkich endoskopów oraz oprzyrządowania endoskopowego. Koncentrat o wysokiej wydajności. Kompatybilny z zoferowanymi preparatami. Zamawiajacy posiada myjnie endoskopowe firmy OLYMPUS. Zaoferowany preparat musi być kompatybilny z posiadana przez Zamawijącego myjnia, ewentualnie koszty kalibracji myjni w kosztach ofert. </t>
  </si>
  <si>
    <t xml:space="preserve">Kanister </t>
  </si>
  <si>
    <t>Trójenzymatyczny preparat do manualnego i półautomatycznego mycia endoskopów oraz manulanego mycia wszelkiego rodzaju narzędzi chirurgicznych, wyrobów medycznych oraz oprzyrządowania anestezjologicznego. Bez  ograniczeń materiałowych odnośnie zastosowania preparatu, zapewnia ochronę przed korozją, nie wytwarza piany</t>
  </si>
  <si>
    <t>Zadanie Nr 6 Preparaty do mycia i dezynfekcji kuchenek oddziałowych</t>
  </si>
  <si>
    <t xml:space="preserve">Bezalkoholowy  preparat w postaci piany do szybkiej dezynfekcji i mycia delikatnych powierzchni, wyposażenia i innych wyrobów medycznych zanieczyszczonych organicznie. Szczególnie zalecany do powierzchni delikatnych - nieodpornych na działanie alkoholu.  Posiadający   właściwości myjące. Możliwość stosowania do powierzchni kontaktujących się z żywnością. Po użyciu preparat nie pozostawia smug i osadów, a wydezynfekowana powierzchnia nie klei się i nie wymaga spłukiwania.
    </t>
  </si>
  <si>
    <t xml:space="preserve"> bakterie, prątki, grzyby, wirusy, w tym wirusy krwiopochodne, m.in.: HCV, HBV i HIV. Skuteczny w obecności substancji organicznych już w 5 minut</t>
  </si>
  <si>
    <t xml:space="preserve"> Butelka ze spryskiwaczem w postaci pianki/spryskiwacza  
1 L.</t>
  </si>
  <si>
    <t>Zadanie Nr 7 Dezynfekcja myjki- dezynfekatora</t>
  </si>
  <si>
    <t xml:space="preserve">Zadanie Nr 8 Dezynfekcja powierzchni/ sprzetu </t>
  </si>
  <si>
    <r>
      <t>Zadanie Nr 9 Mycie ciała pacjenta, włosów, mycie skóry pacjenta przed zabiegami operacyjnymi</t>
    </r>
    <r>
      <rPr>
        <b/>
        <sz val="12"/>
        <color indexed="8"/>
        <rFont val="Arial"/>
        <family val="2"/>
      </rPr>
      <t xml:space="preserve"> </t>
    </r>
  </si>
  <si>
    <t xml:space="preserve">Preparat do higienicznego mycia ciała, włosów,okolic intymnych  pacjenta przed zabiegami operacyjnymi nie zawierający mydła, neutralne pH 5,5. </t>
  </si>
  <si>
    <t>Bakteriobójczy (włącznie z MRSA), grzybobójczy
wirusobójczy</t>
  </si>
  <si>
    <t>Szerokie spektrum mikrobiologiczne łącznie ze sporami Clostridium di_x001D_cle w krótkim czasie działania. aktywny zarówno w warunkach czystych jak i w
obecności zanieczyszczeń organicznych.</t>
  </si>
  <si>
    <t>Aktywator do preparatu dezynfekcyjnego na bazie wodorotlenku potasu i fosforanów. 
Zamawiajacy posiada myjnie endoskopowe   firmy OLYMPUS. Zaoferowany preparat musi być kompatybilny z posiadana przez Zamawijącego myjnia, ewentualnie koszty kalibracji myjni w kosztach ofert. .Kompatybilny z poz.2,3</t>
  </si>
  <si>
    <t>Preparat dezynfekcyjny do myjni endoskopowej Olympus. Przeznaczony do dezynfekcji chemiczno-termicznej w myjniach.  Opakowanie kompatybilne z szufladą myjni Olympus) Zamawiajacy posiada myjnie endoskopowe   firmy OLYMPUS. Zaoferowany preparat musi być kompatybilny z posiadana przez Zamawijącego myjnia, ewentualnie koszty kalibracji myjni w kosztach ofert. .Kompatybilny z zoferowanymi preparatami.</t>
  </si>
  <si>
    <t xml:space="preserve">Zadanie Nr 10 Preparaty do maszynowego mycia i dezynfekcji, endoskopów, endoskopów gietkich (Endoskopia A)  </t>
  </si>
  <si>
    <t>Sprawa nr 27/2023</t>
  </si>
  <si>
    <t>Załącznik nr 2 do SWZ</t>
  </si>
  <si>
    <t>ARKUSZ ASORTYMENTOWO - CENOWY</t>
  </si>
  <si>
    <t>dotyczy: Dostawa preparatów dezynfekcyjnych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</si>
</sst>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"/>
    <numFmt numFmtId="169" formatCode="0.000"/>
    <numFmt numFmtId="170" formatCode="[$-415]d\ mmmm\ yyyy"/>
    <numFmt numFmtId="171" formatCode="#,##0.00&quot; &quot;[$zł-415];[Red]&quot;-&quot;#,##0.00&quot; &quot;[$zł-415]"/>
    <numFmt numFmtId="172" formatCode="#,##0.00&quot; &quot;[$€-407];[Red]&quot;-&quot;#,##0.00&quot; &quot;[$€-407]"/>
    <numFmt numFmtId="173" formatCode="_-* #,##0.00\ [$zł-415]_-;\-* #,##0.00\ [$zł-415]_-;_-* &quot;-&quot;??\ [$zł-415]_-;_-@_-"/>
    <numFmt numFmtId="174" formatCode="_-* #,##0.00&quot; zł&quot;_-;\-* #,##0.00&quot; zł&quot;_-;_-* \-??&quot; zł&quot;_-;_-@_-"/>
  </numFmts>
  <fonts count="11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orbel"/>
      <family val="2"/>
    </font>
    <font>
      <sz val="10"/>
      <name val="Calibri Light"/>
      <family val="2"/>
    </font>
    <font>
      <b/>
      <sz val="10"/>
      <name val="Calibri Light"/>
      <family val="2"/>
    </font>
    <font>
      <b/>
      <sz val="10"/>
      <color indexed="8"/>
      <name val="Calibri Light"/>
      <family val="2"/>
    </font>
    <font>
      <b/>
      <sz val="12"/>
      <color indexed="8"/>
      <name val="Calibri Light"/>
      <family val="2"/>
    </font>
    <font>
      <b/>
      <sz val="20"/>
      <name val="Calibri Light"/>
      <family val="2"/>
    </font>
    <font>
      <b/>
      <sz val="20"/>
      <color indexed="8"/>
      <name val="Calibri Light"/>
      <family val="2"/>
    </font>
    <font>
      <sz val="10"/>
      <color indexed="8"/>
      <name val="Calibri"/>
      <family val="2"/>
    </font>
    <font>
      <b/>
      <sz val="10"/>
      <color indexed="40"/>
      <name val="Calibri Light"/>
      <family val="2"/>
    </font>
    <font>
      <sz val="11"/>
      <color indexed="8"/>
      <name val="Corbel"/>
      <family val="2"/>
    </font>
    <font>
      <b/>
      <sz val="11"/>
      <color indexed="8"/>
      <name val="Corbel"/>
      <family val="2"/>
    </font>
    <font>
      <sz val="11"/>
      <color indexed="30"/>
      <name val="Corbel"/>
      <family val="2"/>
    </font>
    <font>
      <sz val="10"/>
      <color indexed="10"/>
      <name val="Calibri Light"/>
      <family val="2"/>
    </font>
    <font>
      <sz val="10"/>
      <color indexed="8"/>
      <name val="Calibri Light"/>
      <family val="2"/>
    </font>
    <font>
      <b/>
      <sz val="10"/>
      <color indexed="10"/>
      <name val="Calibri Light"/>
      <family val="2"/>
    </font>
    <font>
      <sz val="11"/>
      <color indexed="10"/>
      <name val="Corbel"/>
      <family val="2"/>
    </font>
    <font>
      <sz val="11"/>
      <color indexed="40"/>
      <name val="Corbel"/>
      <family val="2"/>
    </font>
    <font>
      <b/>
      <sz val="11"/>
      <color indexed="10"/>
      <name val="Corbel"/>
      <family val="2"/>
    </font>
    <font>
      <sz val="9"/>
      <name val="Calibri Light"/>
      <family val="2"/>
    </font>
    <font>
      <u val="single"/>
      <sz val="10"/>
      <color indexed="8"/>
      <name val="Calibri Light"/>
      <family val="2"/>
    </font>
    <font>
      <b/>
      <sz val="11"/>
      <color indexed="8"/>
      <name val="Calibri Light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Arial1"/>
      <family val="0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i/>
      <u val="single"/>
      <sz val="11"/>
      <color indexed="8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6"/>
      <color indexed="8"/>
      <name val="Corbel"/>
      <family val="2"/>
    </font>
    <font>
      <b/>
      <sz val="9"/>
      <color indexed="10"/>
      <name val="Calibri Light"/>
      <family val="2"/>
    </font>
    <font>
      <b/>
      <sz val="14"/>
      <color indexed="10"/>
      <name val="Corbel"/>
      <family val="2"/>
    </font>
    <font>
      <b/>
      <sz val="12"/>
      <color indexed="10"/>
      <name val="Calibri Light"/>
      <family val="2"/>
    </font>
    <font>
      <sz val="9"/>
      <color indexed="8"/>
      <name val="Calibri Light"/>
      <family val="2"/>
    </font>
    <font>
      <b/>
      <sz val="11"/>
      <color indexed="10"/>
      <name val="Calibri Light"/>
      <family val="2"/>
    </font>
    <font>
      <b/>
      <sz val="10"/>
      <color indexed="60"/>
      <name val="Calibri Light"/>
      <family val="2"/>
    </font>
    <font>
      <sz val="12"/>
      <color indexed="8"/>
      <name val="Calibri Light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i/>
      <sz val="11"/>
      <color indexed="30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1"/>
      <family val="0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Arial1"/>
      <family val="0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Corbel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sz val="10"/>
      <color rgb="FFFF0000"/>
      <name val="Calibri Light"/>
      <family val="2"/>
    </font>
    <font>
      <b/>
      <sz val="10"/>
      <color rgb="FFFF0000"/>
      <name val="Calibri Light"/>
      <family val="2"/>
    </font>
    <font>
      <sz val="10"/>
      <color rgb="FF000000"/>
      <name val="Calibri Light"/>
      <family val="2"/>
    </font>
    <font>
      <b/>
      <sz val="16"/>
      <color theme="1"/>
      <name val="Corbel"/>
      <family val="2"/>
    </font>
    <font>
      <b/>
      <sz val="11"/>
      <color theme="1"/>
      <name val="Corbel"/>
      <family val="2"/>
    </font>
    <font>
      <b/>
      <sz val="9"/>
      <color rgb="FFFF0000"/>
      <name val="Calibri Light"/>
      <family val="2"/>
    </font>
    <font>
      <b/>
      <sz val="14"/>
      <color rgb="FFFF0000"/>
      <name val="Corbel"/>
      <family val="2"/>
    </font>
    <font>
      <b/>
      <sz val="11"/>
      <color rgb="FFFF0000"/>
      <name val="Corbel"/>
      <family val="2"/>
    </font>
    <font>
      <sz val="11"/>
      <color rgb="FFFF0000"/>
      <name val="Corbel"/>
      <family val="2"/>
    </font>
    <font>
      <b/>
      <sz val="12"/>
      <color rgb="FFFF0000"/>
      <name val="Calibri Light"/>
      <family val="2"/>
    </font>
    <font>
      <sz val="9"/>
      <color theme="1"/>
      <name val="Calibri Light"/>
      <family val="2"/>
    </font>
    <font>
      <b/>
      <sz val="11"/>
      <color rgb="FFFF0000"/>
      <name val="Calibri Light"/>
      <family val="2"/>
    </font>
    <font>
      <b/>
      <sz val="10"/>
      <color rgb="FFC00000"/>
      <name val="Calibri Light"/>
      <family val="2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B0F0"/>
      <name val="Calibri Light"/>
      <family val="2"/>
    </font>
    <font>
      <i/>
      <sz val="11"/>
      <color rgb="FF0070C0"/>
      <name val="Arial"/>
      <family val="2"/>
    </font>
    <font>
      <b/>
      <u val="single"/>
      <sz val="11"/>
      <color theme="1"/>
      <name val="Arial"/>
      <family val="2"/>
    </font>
    <font>
      <b/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0">
      <alignment horizontal="center"/>
      <protection/>
    </xf>
    <xf numFmtId="0" fontId="71" fillId="0" borderId="0">
      <alignment horizontal="center" textRotation="90"/>
      <protection/>
    </xf>
    <xf numFmtId="0" fontId="72" fillId="0" borderId="0" applyNumberFormat="0" applyFill="0" applyBorder="0" applyAlignment="0" applyProtection="0"/>
    <xf numFmtId="0" fontId="73" fillId="0" borderId="3" applyNumberFormat="0" applyFill="0" applyAlignment="0" applyProtection="0"/>
    <xf numFmtId="0" fontId="74" fillId="29" borderId="4" applyNumberFormat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>
      <alignment/>
      <protection/>
    </xf>
    <xf numFmtId="0" fontId="80" fillId="27" borderId="1" applyNumberFormat="0" applyAlignment="0" applyProtection="0"/>
    <xf numFmtId="0" fontId="8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2" fillId="0" borderId="0">
      <alignment/>
      <protection/>
    </xf>
    <xf numFmtId="172" fontId="82" fillId="0" borderId="0">
      <alignment/>
      <protection/>
    </xf>
    <xf numFmtId="0" fontId="83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262">
    <xf numFmtId="0" fontId="0" fillId="0" borderId="0" xfId="0" applyFont="1" applyAlignment="1">
      <alignment/>
    </xf>
    <xf numFmtId="0" fontId="88" fillId="0" borderId="0" xfId="0" applyFont="1" applyAlignment="1">
      <alignment/>
    </xf>
    <xf numFmtId="0" fontId="2" fillId="0" borderId="0" xfId="0" applyFont="1" applyAlignment="1">
      <alignment/>
    </xf>
    <xf numFmtId="0" fontId="89" fillId="0" borderId="10" xfId="0" applyFont="1" applyBorder="1" applyAlignment="1">
      <alignment vertical="center"/>
    </xf>
    <xf numFmtId="44" fontId="89" fillId="0" borderId="10" xfId="0" applyNumberFormat="1" applyFont="1" applyBorder="1" applyAlignment="1">
      <alignment vertical="center"/>
    </xf>
    <xf numFmtId="44" fontId="90" fillId="0" borderId="10" xfId="0" applyNumberFormat="1" applyFont="1" applyBorder="1" applyAlignment="1">
      <alignment vertical="center"/>
    </xf>
    <xf numFmtId="0" fontId="89" fillId="0" borderId="0" xfId="0" applyFont="1" applyAlignment="1">
      <alignment vertical="center"/>
    </xf>
    <xf numFmtId="44" fontId="89" fillId="0" borderId="0" xfId="0" applyNumberFormat="1" applyFont="1" applyAlignment="1">
      <alignment vertical="center"/>
    </xf>
    <xf numFmtId="0" fontId="89" fillId="0" borderId="0" xfId="0" applyFont="1" applyAlignment="1">
      <alignment vertical="center"/>
    </xf>
    <xf numFmtId="0" fontId="91" fillId="0" borderId="10" xfId="0" applyFont="1" applyBorder="1" applyAlignment="1">
      <alignment vertical="center"/>
    </xf>
    <xf numFmtId="0" fontId="89" fillId="33" borderId="10" xfId="0" applyFont="1" applyFill="1" applyBorder="1" applyAlignment="1">
      <alignment vertical="center"/>
    </xf>
    <xf numFmtId="0" fontId="88" fillId="0" borderId="10" xfId="0" applyFont="1" applyBorder="1" applyAlignment="1">
      <alignment/>
    </xf>
    <xf numFmtId="0" fontId="92" fillId="0" borderId="10" xfId="0" applyFont="1" applyBorder="1" applyAlignment="1">
      <alignment vertical="center"/>
    </xf>
    <xf numFmtId="44" fontId="91" fillId="0" borderId="10" xfId="0" applyNumberFormat="1" applyFont="1" applyBorder="1" applyAlignment="1">
      <alignment vertical="center"/>
    </xf>
    <xf numFmtId="0" fontId="91" fillId="0" borderId="10" xfId="0" applyFont="1" applyFill="1" applyBorder="1" applyAlignment="1">
      <alignment vertical="center"/>
    </xf>
    <xf numFmtId="0" fontId="90" fillId="0" borderId="10" xfId="0" applyFont="1" applyBorder="1" applyAlignment="1">
      <alignment vertical="center"/>
    </xf>
    <xf numFmtId="0" fontId="90" fillId="0" borderId="10" xfId="0" applyFont="1" applyBorder="1" applyAlignment="1">
      <alignment horizontal="center" vertical="center" wrapText="1"/>
    </xf>
    <xf numFmtId="44" fontId="90" fillId="0" borderId="10" xfId="0" applyNumberFormat="1" applyFont="1" applyBorder="1" applyAlignment="1">
      <alignment horizontal="center" vertical="center" wrapText="1"/>
    </xf>
    <xf numFmtId="0" fontId="92" fillId="0" borderId="0" xfId="0" applyFont="1" applyAlignment="1">
      <alignment vertical="center"/>
    </xf>
    <xf numFmtId="0" fontId="90" fillId="33" borderId="10" xfId="0" applyFont="1" applyFill="1" applyBorder="1" applyAlignment="1">
      <alignment horizontal="center" vertical="center" wrapText="1"/>
    </xf>
    <xf numFmtId="44" fontId="90" fillId="33" borderId="10" xfId="0" applyNumberFormat="1" applyFont="1" applyFill="1" applyBorder="1" applyAlignment="1">
      <alignment horizontal="center" vertical="center" wrapText="1"/>
    </xf>
    <xf numFmtId="0" fontId="88" fillId="0" borderId="0" xfId="0" applyFont="1" applyAlignment="1">
      <alignment/>
    </xf>
    <xf numFmtId="0" fontId="89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vertical="center"/>
    </xf>
    <xf numFmtId="9" fontId="3" fillId="33" borderId="10" xfId="0" applyNumberFormat="1" applyFont="1" applyFill="1" applyBorder="1" applyAlignment="1">
      <alignment vertical="center"/>
    </xf>
    <xf numFmtId="0" fontId="89" fillId="33" borderId="10" xfId="0" applyFont="1" applyFill="1" applyBorder="1" applyAlignment="1">
      <alignment vertical="center"/>
    </xf>
    <xf numFmtId="0" fontId="89" fillId="33" borderId="10" xfId="0" applyFont="1" applyFill="1" applyBorder="1" applyAlignment="1">
      <alignment vertical="center" wrapText="1"/>
    </xf>
    <xf numFmtId="9" fontId="89" fillId="33" borderId="10" xfId="0" applyNumberFormat="1" applyFont="1" applyFill="1" applyBorder="1" applyAlignment="1">
      <alignment vertical="center"/>
    </xf>
    <xf numFmtId="44" fontId="89" fillId="33" borderId="10" xfId="0" applyNumberFormat="1" applyFont="1" applyFill="1" applyBorder="1" applyAlignment="1">
      <alignment vertical="center"/>
    </xf>
    <xf numFmtId="44" fontId="90" fillId="33" borderId="10" xfId="0" applyNumberFormat="1" applyFont="1" applyFill="1" applyBorder="1" applyAlignment="1">
      <alignment vertical="center"/>
    </xf>
    <xf numFmtId="3" fontId="89" fillId="33" borderId="10" xfId="0" applyNumberFormat="1" applyFont="1" applyFill="1" applyBorder="1" applyAlignment="1">
      <alignment vertical="center"/>
    </xf>
    <xf numFmtId="0" fontId="93" fillId="33" borderId="10" xfId="0" applyFont="1" applyFill="1" applyBorder="1" applyAlignment="1">
      <alignment vertical="center" wrapText="1"/>
    </xf>
    <xf numFmtId="0" fontId="90" fillId="33" borderId="10" xfId="0" applyFont="1" applyFill="1" applyBorder="1" applyAlignment="1">
      <alignment vertical="center" wrapText="1"/>
    </xf>
    <xf numFmtId="44" fontId="3" fillId="33" borderId="10" xfId="0" applyNumberFormat="1" applyFont="1" applyFill="1" applyBorder="1" applyAlignment="1">
      <alignment vertical="center"/>
    </xf>
    <xf numFmtId="44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92" fillId="33" borderId="10" xfId="0" applyFont="1" applyFill="1" applyBorder="1" applyAlignment="1">
      <alignment vertical="center"/>
    </xf>
    <xf numFmtId="0" fontId="88" fillId="0" borderId="10" xfId="0" applyFont="1" applyBorder="1" applyAlignment="1">
      <alignment wrapText="1"/>
    </xf>
    <xf numFmtId="0" fontId="94" fillId="0" borderId="10" xfId="0" applyFont="1" applyBorder="1" applyAlignment="1">
      <alignment/>
    </xf>
    <xf numFmtId="0" fontId="95" fillId="0" borderId="0" xfId="0" applyFont="1" applyAlignment="1">
      <alignment/>
    </xf>
    <xf numFmtId="0" fontId="88" fillId="34" borderId="0" xfId="0" applyFont="1" applyFill="1" applyAlignment="1">
      <alignment/>
    </xf>
    <xf numFmtId="0" fontId="95" fillId="0" borderId="11" xfId="0" applyFont="1" applyBorder="1" applyAlignment="1">
      <alignment horizontal="center" wrapText="1"/>
    </xf>
    <xf numFmtId="0" fontId="95" fillId="0" borderId="10" xfId="0" applyFont="1" applyBorder="1" applyAlignment="1">
      <alignment horizontal="center"/>
    </xf>
    <xf numFmtId="44" fontId="90" fillId="33" borderId="11" xfId="0" applyNumberFormat="1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vertical="center"/>
    </xf>
    <xf numFmtId="9" fontId="90" fillId="33" borderId="10" xfId="0" applyNumberFormat="1" applyFont="1" applyFill="1" applyBorder="1" applyAlignment="1">
      <alignment vertical="center" wrapText="1"/>
    </xf>
    <xf numFmtId="0" fontId="89" fillId="33" borderId="11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88" fillId="0" borderId="13" xfId="0" applyFont="1" applyBorder="1" applyAlignment="1">
      <alignment/>
    </xf>
    <xf numFmtId="0" fontId="88" fillId="0" borderId="0" xfId="0" applyFont="1" applyBorder="1" applyAlignment="1">
      <alignment/>
    </xf>
    <xf numFmtId="0" fontId="88" fillId="33" borderId="10" xfId="0" applyFont="1" applyFill="1" applyBorder="1" applyAlignment="1">
      <alignment wrapText="1"/>
    </xf>
    <xf numFmtId="0" fontId="88" fillId="33" borderId="10" xfId="0" applyFont="1" applyFill="1" applyBorder="1" applyAlignment="1">
      <alignment/>
    </xf>
    <xf numFmtId="44" fontId="89" fillId="33" borderId="13" xfId="0" applyNumberFormat="1" applyFont="1" applyFill="1" applyBorder="1" applyAlignment="1">
      <alignment vertical="center"/>
    </xf>
    <xf numFmtId="8" fontId="89" fillId="33" borderId="10" xfId="0" applyNumberFormat="1" applyFont="1" applyFill="1" applyBorder="1" applyAlignment="1">
      <alignment vertical="center"/>
    </xf>
    <xf numFmtId="8" fontId="90" fillId="0" borderId="10" xfId="0" applyNumberFormat="1" applyFont="1" applyBorder="1" applyAlignment="1">
      <alignment vertical="center"/>
    </xf>
    <xf numFmtId="8" fontId="89" fillId="0" borderId="12" xfId="0" applyNumberFormat="1" applyFont="1" applyBorder="1" applyAlignment="1">
      <alignment vertical="center"/>
    </xf>
    <xf numFmtId="8" fontId="90" fillId="0" borderId="11" xfId="0" applyNumberFormat="1" applyFont="1" applyBorder="1" applyAlignment="1">
      <alignment vertical="center"/>
    </xf>
    <xf numFmtId="0" fontId="95" fillId="33" borderId="11" xfId="0" applyFont="1" applyFill="1" applyBorder="1" applyAlignment="1">
      <alignment horizontal="center" wrapText="1"/>
    </xf>
    <xf numFmtId="0" fontId="96" fillId="33" borderId="11" xfId="0" applyFont="1" applyFill="1" applyBorder="1" applyAlignment="1">
      <alignment horizontal="center" vertical="center" wrapText="1"/>
    </xf>
    <xf numFmtId="8" fontId="97" fillId="0" borderId="10" xfId="0" applyNumberFormat="1" applyFont="1" applyBorder="1" applyAlignment="1">
      <alignment horizontal="right"/>
    </xf>
    <xf numFmtId="0" fontId="88" fillId="34" borderId="10" xfId="0" applyFont="1" applyFill="1" applyBorder="1" applyAlignment="1">
      <alignment/>
    </xf>
    <xf numFmtId="0" fontId="95" fillId="33" borderId="10" xfId="0" applyFont="1" applyFill="1" applyBorder="1" applyAlignment="1">
      <alignment horizontal="center"/>
    </xf>
    <xf numFmtId="0" fontId="98" fillId="0" borderId="10" xfId="0" applyFont="1" applyBorder="1" applyAlignment="1">
      <alignment/>
    </xf>
    <xf numFmtId="0" fontId="95" fillId="0" borderId="10" xfId="0" applyFont="1" applyBorder="1" applyAlignment="1">
      <alignment horizontal="right"/>
    </xf>
    <xf numFmtId="0" fontId="97" fillId="0" borderId="10" xfId="0" applyFont="1" applyBorder="1" applyAlignment="1">
      <alignment horizontal="right"/>
    </xf>
    <xf numFmtId="0" fontId="90" fillId="0" borderId="10" xfId="0" applyFont="1" applyBorder="1" applyAlignment="1">
      <alignment vertical="center"/>
    </xf>
    <xf numFmtId="0" fontId="3" fillId="33" borderId="13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91" fillId="33" borderId="10" xfId="0" applyFont="1" applyFill="1" applyBorder="1" applyAlignment="1">
      <alignment vertical="center" wrapText="1"/>
    </xf>
    <xf numFmtId="0" fontId="99" fillId="0" borderId="0" xfId="0" applyFont="1" applyAlignment="1">
      <alignment/>
    </xf>
    <xf numFmtId="0" fontId="90" fillId="0" borderId="11" xfId="0" applyFont="1" applyBorder="1" applyAlignment="1">
      <alignment vertical="center"/>
    </xf>
    <xf numFmtId="0" fontId="90" fillId="0" borderId="14" xfId="0" applyFont="1" applyBorder="1" applyAlignment="1">
      <alignment vertical="center"/>
    </xf>
    <xf numFmtId="0" fontId="90" fillId="0" borderId="15" xfId="0" applyFont="1" applyBorder="1" applyAlignment="1">
      <alignment vertical="center"/>
    </xf>
    <xf numFmtId="0" fontId="90" fillId="34" borderId="16" xfId="0" applyFont="1" applyFill="1" applyBorder="1" applyAlignment="1">
      <alignment vertical="center"/>
    </xf>
    <xf numFmtId="0" fontId="90" fillId="34" borderId="0" xfId="0" applyFont="1" applyFill="1" applyBorder="1" applyAlignment="1">
      <alignment vertical="center"/>
    </xf>
    <xf numFmtId="0" fontId="90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89" fillId="35" borderId="10" xfId="0" applyFont="1" applyFill="1" applyBorder="1" applyAlignment="1">
      <alignment vertical="center"/>
    </xf>
    <xf numFmtId="0" fontId="90" fillId="33" borderId="11" xfId="0" applyFont="1" applyFill="1" applyBorder="1" applyAlignment="1">
      <alignment vertical="center"/>
    </xf>
    <xf numFmtId="0" fontId="88" fillId="33" borderId="11" xfId="0" applyFont="1" applyFill="1" applyBorder="1" applyAlignment="1">
      <alignment wrapText="1"/>
    </xf>
    <xf numFmtId="0" fontId="88" fillId="33" borderId="0" xfId="0" applyFont="1" applyFill="1" applyAlignment="1">
      <alignment/>
    </xf>
    <xf numFmtId="0" fontId="89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0" fontId="90" fillId="33" borderId="11" xfId="0" applyFont="1" applyFill="1" applyBorder="1" applyAlignment="1">
      <alignment vertical="center" wrapText="1"/>
    </xf>
    <xf numFmtId="0" fontId="99" fillId="33" borderId="10" xfId="0" applyFont="1" applyFill="1" applyBorder="1" applyAlignment="1">
      <alignment wrapText="1"/>
    </xf>
    <xf numFmtId="3" fontId="4" fillId="33" borderId="10" xfId="0" applyNumberFormat="1" applyFont="1" applyFill="1" applyBorder="1" applyAlignment="1">
      <alignment vertical="center"/>
    </xf>
    <xf numFmtId="3" fontId="100" fillId="33" borderId="10" xfId="0" applyNumberFormat="1" applyFont="1" applyFill="1" applyBorder="1" applyAlignment="1">
      <alignment vertical="center"/>
    </xf>
    <xf numFmtId="0" fontId="89" fillId="33" borderId="0" xfId="0" applyFont="1" applyFill="1" applyAlignment="1">
      <alignment vertical="center"/>
    </xf>
    <xf numFmtId="0" fontId="101" fillId="33" borderId="10" xfId="0" applyFont="1" applyFill="1" applyBorder="1" applyAlignment="1">
      <alignment vertical="center" wrapText="1"/>
    </xf>
    <xf numFmtId="8" fontId="89" fillId="33" borderId="11" xfId="0" applyNumberFormat="1" applyFont="1" applyFill="1" applyBorder="1" applyAlignment="1">
      <alignment vertical="center"/>
    </xf>
    <xf numFmtId="0" fontId="102" fillId="33" borderId="10" xfId="0" applyFont="1" applyFill="1" applyBorder="1" applyAlignment="1">
      <alignment vertical="center"/>
    </xf>
    <xf numFmtId="0" fontId="102" fillId="33" borderId="10" xfId="0" applyFont="1" applyFill="1" applyBorder="1" applyAlignment="1">
      <alignment vertical="center" wrapText="1"/>
    </xf>
    <xf numFmtId="0" fontId="92" fillId="33" borderId="11" xfId="0" applyFont="1" applyFill="1" applyBorder="1" applyAlignment="1">
      <alignment vertical="center"/>
    </xf>
    <xf numFmtId="0" fontId="89" fillId="33" borderId="0" xfId="0" applyFont="1" applyFill="1" applyAlignment="1">
      <alignment vertical="center" wrapText="1"/>
    </xf>
    <xf numFmtId="3" fontId="103" fillId="33" borderId="10" xfId="0" applyNumberFormat="1" applyFont="1" applyFill="1" applyBorder="1" applyAlignment="1">
      <alignment vertical="center"/>
    </xf>
    <xf numFmtId="4" fontId="89" fillId="33" borderId="10" xfId="0" applyNumberFormat="1" applyFont="1" applyFill="1" applyBorder="1" applyAlignment="1">
      <alignment vertical="center"/>
    </xf>
    <xf numFmtId="44" fontId="89" fillId="33" borderId="10" xfId="0" applyNumberFormat="1" applyFont="1" applyFill="1" applyBorder="1" applyAlignment="1">
      <alignment vertical="center" wrapText="1"/>
    </xf>
    <xf numFmtId="9" fontId="89" fillId="33" borderId="10" xfId="0" applyNumberFormat="1" applyFont="1" applyFill="1" applyBorder="1" applyAlignment="1">
      <alignment vertical="center" wrapText="1"/>
    </xf>
    <xf numFmtId="0" fontId="89" fillId="33" borderId="0" xfId="0" applyFont="1" applyFill="1" applyAlignment="1">
      <alignment wrapText="1"/>
    </xf>
    <xf numFmtId="0" fontId="90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 wrapText="1"/>
    </xf>
    <xf numFmtId="0" fontId="98" fillId="33" borderId="10" xfId="0" applyFont="1" applyFill="1" applyBorder="1" applyAlignment="1">
      <alignment wrapText="1"/>
    </xf>
    <xf numFmtId="0" fontId="89" fillId="33" borderId="10" xfId="0" applyFont="1" applyFill="1" applyBorder="1" applyAlignment="1">
      <alignment horizontal="center" vertical="center" wrapText="1"/>
    </xf>
    <xf numFmtId="3" fontId="89" fillId="33" borderId="10" xfId="0" applyNumberFormat="1" applyFont="1" applyFill="1" applyBorder="1" applyAlignment="1">
      <alignment horizontal="center" vertical="center"/>
    </xf>
    <xf numFmtId="0" fontId="89" fillId="33" borderId="10" xfId="0" applyFont="1" applyFill="1" applyBorder="1" applyAlignment="1">
      <alignment horizontal="center" vertical="center"/>
    </xf>
    <xf numFmtId="4" fontId="89" fillId="33" borderId="10" xfId="0" applyNumberFormat="1" applyFont="1" applyFill="1" applyBorder="1" applyAlignment="1">
      <alignment horizontal="center" vertical="center"/>
    </xf>
    <xf numFmtId="8" fontId="97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93" fillId="33" borderId="10" xfId="0" applyFont="1" applyFill="1" applyBorder="1" applyAlignment="1">
      <alignment horizontal="left" vertical="center" wrapText="1"/>
    </xf>
    <xf numFmtId="0" fontId="89" fillId="33" borderId="0" xfId="0" applyFont="1" applyFill="1" applyAlignment="1">
      <alignment horizontal="left" vertical="center" wrapText="1"/>
    </xf>
    <xf numFmtId="0" fontId="90" fillId="33" borderId="17" xfId="0" applyFont="1" applyFill="1" applyBorder="1" applyAlignment="1">
      <alignment vertical="center"/>
    </xf>
    <xf numFmtId="9" fontId="89" fillId="33" borderId="10" xfId="57" applyFont="1" applyFill="1" applyBorder="1" applyAlignment="1">
      <alignment vertical="center"/>
    </xf>
    <xf numFmtId="0" fontId="89" fillId="33" borderId="13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4" fontId="4" fillId="33" borderId="10" xfId="0" applyNumberFormat="1" applyFont="1" applyFill="1" applyBorder="1" applyAlignment="1">
      <alignment horizontal="center" vertical="center" wrapText="1"/>
    </xf>
    <xf numFmtId="0" fontId="90" fillId="33" borderId="12" xfId="0" applyFont="1" applyFill="1" applyBorder="1" applyAlignment="1">
      <alignment horizontal="center" vertical="center" wrapText="1"/>
    </xf>
    <xf numFmtId="44" fontId="90" fillId="33" borderId="12" xfId="0" applyNumberFormat="1" applyFont="1" applyFill="1" applyBorder="1" applyAlignment="1">
      <alignment horizontal="center" vertical="center" wrapText="1"/>
    </xf>
    <xf numFmtId="0" fontId="98" fillId="33" borderId="10" xfId="0" applyFont="1" applyFill="1" applyBorder="1" applyAlignment="1">
      <alignment/>
    </xf>
    <xf numFmtId="0" fontId="95" fillId="33" borderId="0" xfId="0" applyFont="1" applyFill="1" applyAlignment="1">
      <alignment horizontal="right"/>
    </xf>
    <xf numFmtId="44" fontId="89" fillId="33" borderId="10" xfId="0" applyNumberFormat="1" applyFont="1" applyFill="1" applyBorder="1" applyAlignment="1">
      <alignment horizontal="center" vertical="center" wrapText="1"/>
    </xf>
    <xf numFmtId="0" fontId="90" fillId="33" borderId="11" xfId="0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vertical="center" wrapText="1"/>
    </xf>
    <xf numFmtId="0" fontId="88" fillId="33" borderId="0" xfId="0" applyFont="1" applyFill="1" applyAlignment="1">
      <alignment wrapText="1"/>
    </xf>
    <xf numFmtId="0" fontId="89" fillId="0" borderId="0" xfId="0" applyFont="1" applyBorder="1" applyAlignment="1">
      <alignment vertical="center"/>
    </xf>
    <xf numFmtId="44" fontId="89" fillId="0" borderId="0" xfId="0" applyNumberFormat="1" applyFont="1" applyBorder="1" applyAlignment="1">
      <alignment vertical="center"/>
    </xf>
    <xf numFmtId="0" fontId="104" fillId="0" borderId="0" xfId="0" applyFont="1" applyBorder="1" applyAlignment="1">
      <alignment vertical="center" wrapText="1"/>
    </xf>
    <xf numFmtId="0" fontId="89" fillId="0" borderId="0" xfId="0" applyFont="1" applyBorder="1" applyAlignment="1">
      <alignment vertical="center" wrapText="1"/>
    </xf>
    <xf numFmtId="0" fontId="88" fillId="0" borderId="18" xfId="0" applyFont="1" applyBorder="1" applyAlignment="1">
      <alignment/>
    </xf>
    <xf numFmtId="0" fontId="88" fillId="36" borderId="13" xfId="0" applyFont="1" applyFill="1" applyBorder="1" applyAlignment="1">
      <alignment/>
    </xf>
    <xf numFmtId="0" fontId="3" fillId="33" borderId="0" xfId="0" applyFont="1" applyFill="1" applyAlignment="1">
      <alignment vertical="center" wrapText="1"/>
    </xf>
    <xf numFmtId="3" fontId="90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8" fontId="90" fillId="33" borderId="10" xfId="0" applyNumberFormat="1" applyFont="1" applyFill="1" applyBorder="1" applyAlignment="1">
      <alignment vertical="center"/>
    </xf>
    <xf numFmtId="0" fontId="105" fillId="0" borderId="0" xfId="0" applyFont="1" applyBorder="1" applyAlignment="1">
      <alignment vertical="center"/>
    </xf>
    <xf numFmtId="8" fontId="90" fillId="0" borderId="0" xfId="0" applyNumberFormat="1" applyFont="1" applyBorder="1" applyAlignment="1">
      <alignment vertical="center"/>
    </xf>
    <xf numFmtId="9" fontId="24" fillId="37" borderId="19" xfId="57" applyFont="1" applyFill="1" applyBorder="1" applyAlignment="1">
      <alignment horizontal="center" vertical="center"/>
    </xf>
    <xf numFmtId="4" fontId="24" fillId="37" borderId="10" xfId="0" applyNumberFormat="1" applyFont="1" applyFill="1" applyBorder="1" applyAlignment="1">
      <alignment horizontal="center" vertical="center"/>
    </xf>
    <xf numFmtId="9" fontId="24" fillId="37" borderId="20" xfId="57" applyFont="1" applyFill="1" applyBorder="1" applyAlignment="1">
      <alignment horizontal="center" vertical="center"/>
    </xf>
    <xf numFmtId="3" fontId="24" fillId="37" borderId="10" xfId="0" applyNumberFormat="1" applyFont="1" applyFill="1" applyBorder="1" applyAlignment="1">
      <alignment horizontal="center" vertical="center"/>
    </xf>
    <xf numFmtId="4" fontId="24" fillId="37" borderId="10" xfId="0" applyNumberFormat="1" applyFont="1" applyFill="1" applyBorder="1" applyAlignment="1">
      <alignment horizontal="center" vertical="center" wrapText="1"/>
    </xf>
    <xf numFmtId="9" fontId="24" fillId="37" borderId="10" xfId="57" applyFont="1" applyFill="1" applyBorder="1" applyAlignment="1">
      <alignment horizontal="center" vertical="center"/>
    </xf>
    <xf numFmtId="0" fontId="106" fillId="0" borderId="0" xfId="0" applyFont="1" applyAlignment="1">
      <alignment/>
    </xf>
    <xf numFmtId="0" fontId="106" fillId="0" borderId="0" xfId="0" applyFont="1" applyAlignment="1">
      <alignment/>
    </xf>
    <xf numFmtId="0" fontId="107" fillId="0" borderId="10" xfId="0" applyFont="1" applyFill="1" applyBorder="1" applyAlignment="1">
      <alignment horizontal="center" vertical="center" wrapText="1"/>
    </xf>
    <xf numFmtId="173" fontId="107" fillId="0" borderId="10" xfId="0" applyNumberFormat="1" applyFont="1" applyFill="1" applyBorder="1" applyAlignment="1">
      <alignment horizontal="center" vertical="center" wrapText="1"/>
    </xf>
    <xf numFmtId="173" fontId="107" fillId="0" borderId="10" xfId="65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107" fillId="0" borderId="0" xfId="0" applyFont="1" applyFill="1" applyBorder="1" applyAlignment="1">
      <alignment vertical="center" wrapText="1"/>
    </xf>
    <xf numFmtId="44" fontId="107" fillId="0" borderId="10" xfId="65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08" fillId="33" borderId="10" xfId="0" applyFont="1" applyFill="1" applyBorder="1" applyAlignment="1">
      <alignment horizontal="center" vertical="center" wrapText="1"/>
    </xf>
    <xf numFmtId="0" fontId="107" fillId="33" borderId="10" xfId="0" applyFont="1" applyFill="1" applyBorder="1" applyAlignment="1">
      <alignment horizontal="center" vertical="center" wrapText="1"/>
    </xf>
    <xf numFmtId="173" fontId="107" fillId="33" borderId="10" xfId="0" applyNumberFormat="1" applyFont="1" applyFill="1" applyBorder="1" applyAlignment="1">
      <alignment horizontal="center" vertical="center" wrapText="1"/>
    </xf>
    <xf numFmtId="173" fontId="107" fillId="33" borderId="10" xfId="65" applyNumberFormat="1" applyFont="1" applyFill="1" applyBorder="1" applyAlignment="1">
      <alignment horizontal="center" vertical="center" wrapText="1"/>
    </xf>
    <xf numFmtId="44" fontId="107" fillId="33" borderId="10" xfId="65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vertical="center"/>
    </xf>
    <xf numFmtId="0" fontId="108" fillId="33" borderId="0" xfId="0" applyFont="1" applyFill="1" applyAlignment="1">
      <alignment vertical="center"/>
    </xf>
    <xf numFmtId="173" fontId="108" fillId="33" borderId="0" xfId="0" applyNumberFormat="1" applyFont="1" applyFill="1" applyAlignment="1">
      <alignment vertical="center"/>
    </xf>
    <xf numFmtId="173" fontId="108" fillId="33" borderId="0" xfId="65" applyNumberFormat="1" applyFont="1" applyFill="1" applyAlignment="1">
      <alignment vertical="center"/>
    </xf>
    <xf numFmtId="44" fontId="108" fillId="33" borderId="0" xfId="65" applyFont="1" applyFill="1" applyAlignment="1">
      <alignment vertical="center"/>
    </xf>
    <xf numFmtId="0" fontId="23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3" fontId="24" fillId="33" borderId="10" xfId="0" applyNumberFormat="1" applyFont="1" applyFill="1" applyBorder="1" applyAlignment="1">
      <alignment horizontal="center" vertical="center"/>
    </xf>
    <xf numFmtId="173" fontId="24" fillId="33" borderId="10" xfId="65" applyNumberFormat="1" applyFont="1" applyFill="1" applyBorder="1" applyAlignment="1">
      <alignment horizontal="center" vertical="center"/>
    </xf>
    <xf numFmtId="8" fontId="24" fillId="33" borderId="10" xfId="65" applyNumberFormat="1" applyFont="1" applyFill="1" applyBorder="1" applyAlignment="1">
      <alignment horizontal="center" vertical="center"/>
    </xf>
    <xf numFmtId="0" fontId="108" fillId="0" borderId="0" xfId="0" applyFont="1" applyBorder="1" applyAlignment="1">
      <alignment vertical="center"/>
    </xf>
    <xf numFmtId="173" fontId="108" fillId="0" borderId="0" xfId="0" applyNumberFormat="1" applyFont="1" applyBorder="1" applyAlignment="1">
      <alignment vertical="center"/>
    </xf>
    <xf numFmtId="173" fontId="108" fillId="0" borderId="0" xfId="65" applyNumberFormat="1" applyFont="1" applyBorder="1" applyAlignment="1">
      <alignment vertical="center"/>
    </xf>
    <xf numFmtId="44" fontId="108" fillId="0" borderId="0" xfId="65" applyFont="1" applyBorder="1" applyAlignment="1">
      <alignment vertical="center"/>
    </xf>
    <xf numFmtId="0" fontId="24" fillId="33" borderId="20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vertical="center" wrapText="1"/>
    </xf>
    <xf numFmtId="0" fontId="24" fillId="37" borderId="19" xfId="0" applyFont="1" applyFill="1" applyBorder="1" applyAlignment="1">
      <alignment horizontal="center" vertical="center" wrapText="1"/>
    </xf>
    <xf numFmtId="4" fontId="24" fillId="37" borderId="19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wrapText="1"/>
    </xf>
    <xf numFmtId="0" fontId="24" fillId="33" borderId="21" xfId="0" applyFont="1" applyFill="1" applyBorder="1" applyAlignment="1">
      <alignment horizontal="center" vertical="center" wrapText="1"/>
    </xf>
    <xf numFmtId="0" fontId="24" fillId="37" borderId="20" xfId="0" applyFont="1" applyFill="1" applyBorder="1" applyAlignment="1">
      <alignment horizontal="center" vertical="center" wrapText="1"/>
    </xf>
    <xf numFmtId="4" fontId="24" fillId="37" borderId="20" xfId="0" applyNumberFormat="1" applyFont="1" applyFill="1" applyBorder="1" applyAlignment="1">
      <alignment horizontal="center" vertical="center" wrapText="1"/>
    </xf>
    <xf numFmtId="4" fontId="24" fillId="37" borderId="13" xfId="0" applyNumberFormat="1" applyFont="1" applyFill="1" applyBorder="1" applyAlignment="1">
      <alignment horizontal="center" vertical="center" wrapText="1"/>
    </xf>
    <xf numFmtId="0" fontId="24" fillId="38" borderId="10" xfId="0" applyFont="1" applyFill="1" applyBorder="1" applyAlignment="1">
      <alignment horizontal="center" vertical="center"/>
    </xf>
    <xf numFmtId="0" fontId="108" fillId="0" borderId="0" xfId="0" applyFont="1" applyAlignment="1">
      <alignment vertical="center"/>
    </xf>
    <xf numFmtId="173" fontId="108" fillId="0" borderId="0" xfId="0" applyNumberFormat="1" applyFont="1" applyAlignment="1">
      <alignment vertical="center"/>
    </xf>
    <xf numFmtId="173" fontId="108" fillId="0" borderId="0" xfId="65" applyNumberFormat="1" applyFont="1" applyAlignment="1">
      <alignment vertical="center"/>
    </xf>
    <xf numFmtId="44" fontId="108" fillId="0" borderId="0" xfId="65" applyFont="1" applyAlignment="1">
      <alignment vertical="center"/>
    </xf>
    <xf numFmtId="3" fontId="24" fillId="0" borderId="10" xfId="0" applyNumberFormat="1" applyFont="1" applyFill="1" applyBorder="1" applyAlignment="1">
      <alignment horizontal="center" vertical="center"/>
    </xf>
    <xf numFmtId="44" fontId="24" fillId="0" borderId="10" xfId="0" applyNumberFormat="1" applyFont="1" applyFill="1" applyBorder="1" applyAlignment="1">
      <alignment horizontal="center" vertical="center"/>
    </xf>
    <xf numFmtId="9" fontId="24" fillId="0" borderId="10" xfId="0" applyNumberFormat="1" applyFont="1" applyFill="1" applyBorder="1" applyAlignment="1">
      <alignment horizontal="center" vertical="center"/>
    </xf>
    <xf numFmtId="173" fontId="24" fillId="0" borderId="10" xfId="0" applyNumberFormat="1" applyFont="1" applyFill="1" applyBorder="1" applyAlignment="1">
      <alignment horizontal="center" vertical="center"/>
    </xf>
    <xf numFmtId="173" fontId="24" fillId="0" borderId="10" xfId="65" applyNumberFormat="1" applyFont="1" applyFill="1" applyBorder="1" applyAlignment="1">
      <alignment horizontal="center" vertical="center"/>
    </xf>
    <xf numFmtId="8" fontId="24" fillId="0" borderId="10" xfId="65" applyNumberFormat="1" applyFont="1" applyFill="1" applyBorder="1" applyAlignment="1">
      <alignment horizontal="center" vertical="center"/>
    </xf>
    <xf numFmtId="173" fontId="24" fillId="33" borderId="10" xfId="0" applyNumberFormat="1" applyFont="1" applyFill="1" applyBorder="1" applyAlignment="1">
      <alignment horizontal="center" vertical="center"/>
    </xf>
    <xf numFmtId="9" fontId="24" fillId="33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29" fillId="33" borderId="10" xfId="0" applyFont="1" applyFill="1" applyBorder="1" applyAlignment="1">
      <alignment horizontal="center" vertical="center" wrapText="1"/>
    </xf>
    <xf numFmtId="44" fontId="24" fillId="33" borderId="10" xfId="65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109" fillId="33" borderId="10" xfId="0" applyFont="1" applyFill="1" applyBorder="1" applyAlignment="1">
      <alignment vertical="center" wrapText="1"/>
    </xf>
    <xf numFmtId="0" fontId="110" fillId="33" borderId="10" xfId="0" applyFont="1" applyFill="1" applyBorder="1" applyAlignment="1">
      <alignment horizontal="center" vertical="center"/>
    </xf>
    <xf numFmtId="0" fontId="109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vertical="center" wrapText="1"/>
    </xf>
    <xf numFmtId="44" fontId="24" fillId="33" borderId="10" xfId="0" applyNumberFormat="1" applyFont="1" applyFill="1" applyBorder="1" applyAlignment="1">
      <alignment horizontal="center" vertical="center" wrapText="1"/>
    </xf>
    <xf numFmtId="173" fontId="24" fillId="33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4" fillId="33" borderId="0" xfId="0" applyFont="1" applyFill="1" applyAlignment="1">
      <alignment horizontal="left" vertical="center" wrapText="1"/>
    </xf>
    <xf numFmtId="0" fontId="24" fillId="33" borderId="20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center" vertical="center" wrapText="1"/>
    </xf>
    <xf numFmtId="0" fontId="24" fillId="38" borderId="20" xfId="0" applyFont="1" applyFill="1" applyBorder="1" applyAlignment="1">
      <alignment horizontal="center" vertical="center" wrapText="1"/>
    </xf>
    <xf numFmtId="0" fontId="24" fillId="38" borderId="10" xfId="0" applyFont="1" applyFill="1" applyBorder="1" applyAlignment="1">
      <alignment horizontal="center" vertical="center" wrapText="1"/>
    </xf>
    <xf numFmtId="0" fontId="111" fillId="0" borderId="0" xfId="0" applyFont="1" applyAlignment="1">
      <alignment horizontal="center" vertical="center"/>
    </xf>
    <xf numFmtId="0" fontId="111" fillId="0" borderId="0" xfId="0" applyFont="1" applyAlignment="1">
      <alignment horizontal="left" vertical="center"/>
    </xf>
    <xf numFmtId="0" fontId="90" fillId="0" borderId="11" xfId="0" applyFont="1" applyBorder="1" applyAlignment="1">
      <alignment vertical="center"/>
    </xf>
    <xf numFmtId="0" fontId="90" fillId="0" borderId="14" xfId="0" applyFont="1" applyBorder="1" applyAlignment="1">
      <alignment vertical="center"/>
    </xf>
    <xf numFmtId="0" fontId="90" fillId="0" borderId="15" xfId="0" applyFont="1" applyBorder="1" applyAlignment="1">
      <alignment vertical="center"/>
    </xf>
    <xf numFmtId="0" fontId="90" fillId="34" borderId="16" xfId="0" applyFont="1" applyFill="1" applyBorder="1" applyAlignment="1">
      <alignment vertical="center"/>
    </xf>
    <xf numFmtId="0" fontId="92" fillId="34" borderId="16" xfId="0" applyFont="1" applyFill="1" applyBorder="1" applyAlignment="1">
      <alignment vertical="center"/>
    </xf>
    <xf numFmtId="0" fontId="90" fillId="33" borderId="11" xfId="0" applyFont="1" applyFill="1" applyBorder="1" applyAlignment="1">
      <alignment vertical="center"/>
    </xf>
    <xf numFmtId="0" fontId="90" fillId="33" borderId="14" xfId="0" applyFont="1" applyFill="1" applyBorder="1" applyAlignment="1">
      <alignment vertical="center"/>
    </xf>
    <xf numFmtId="0" fontId="90" fillId="33" borderId="15" xfId="0" applyFont="1" applyFill="1" applyBorder="1" applyAlignment="1">
      <alignment vertical="center"/>
    </xf>
    <xf numFmtId="0" fontId="89" fillId="0" borderId="0" xfId="0" applyFont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90" fillId="0" borderId="22" xfId="0" applyFont="1" applyBorder="1" applyAlignment="1">
      <alignment vertical="center" wrapText="1"/>
    </xf>
    <xf numFmtId="0" fontId="90" fillId="0" borderId="0" xfId="0" applyFont="1" applyBorder="1" applyAlignment="1">
      <alignment vertical="center" wrapText="1"/>
    </xf>
    <xf numFmtId="0" fontId="90" fillId="34" borderId="0" xfId="0" applyFont="1" applyFill="1" applyBorder="1" applyAlignment="1">
      <alignment vertical="center"/>
    </xf>
    <xf numFmtId="0" fontId="90" fillId="34" borderId="10" xfId="0" applyFont="1" applyFill="1" applyBorder="1" applyAlignment="1">
      <alignment vertical="center"/>
    </xf>
    <xf numFmtId="0" fontId="105" fillId="0" borderId="0" xfId="0" applyFont="1" applyAlignment="1">
      <alignment horizontal="center" vertical="center"/>
    </xf>
    <xf numFmtId="0" fontId="90" fillId="0" borderId="22" xfId="0" applyFont="1" applyBorder="1" applyAlignment="1">
      <alignment vertical="center"/>
    </xf>
    <xf numFmtId="0" fontId="90" fillId="0" borderId="0" xfId="0" applyFont="1" applyBorder="1" applyAlignment="1">
      <alignment vertical="center"/>
    </xf>
    <xf numFmtId="0" fontId="112" fillId="0" borderId="11" xfId="0" applyFont="1" applyBorder="1" applyAlignment="1">
      <alignment vertical="center"/>
    </xf>
    <xf numFmtId="0" fontId="112" fillId="0" borderId="14" xfId="0" applyFont="1" applyBorder="1" applyAlignment="1">
      <alignment vertical="center"/>
    </xf>
    <xf numFmtId="0" fontId="112" fillId="0" borderId="15" xfId="0" applyFont="1" applyBorder="1" applyAlignment="1">
      <alignment vertical="center"/>
    </xf>
    <xf numFmtId="0" fontId="90" fillId="36" borderId="10" xfId="0" applyFont="1" applyFill="1" applyBorder="1" applyAlignment="1">
      <alignment vertical="center"/>
    </xf>
    <xf numFmtId="0" fontId="101" fillId="33" borderId="13" xfId="0" applyFont="1" applyFill="1" applyBorder="1" applyAlignment="1">
      <alignment vertical="center" wrapText="1"/>
    </xf>
    <xf numFmtId="0" fontId="101" fillId="33" borderId="12" xfId="0" applyFont="1" applyFill="1" applyBorder="1" applyAlignment="1">
      <alignment vertical="center" wrapText="1"/>
    </xf>
    <xf numFmtId="0" fontId="90" fillId="0" borderId="10" xfId="0" applyFont="1" applyBorder="1" applyAlignment="1">
      <alignment vertical="center"/>
    </xf>
    <xf numFmtId="0" fontId="113" fillId="0" borderId="0" xfId="0" applyFont="1" applyAlignment="1">
      <alignment horizontal="right" vertical="center"/>
    </xf>
    <xf numFmtId="0" fontId="111" fillId="0" borderId="0" xfId="0" applyFont="1" applyAlignment="1">
      <alignment horizontal="center" vertical="center"/>
    </xf>
    <xf numFmtId="0" fontId="114" fillId="0" borderId="0" xfId="0" applyFont="1" applyAlignment="1">
      <alignment horizontal="center" vertical="center"/>
    </xf>
    <xf numFmtId="0" fontId="28" fillId="0" borderId="10" xfId="0" applyFont="1" applyFill="1" applyBorder="1" applyAlignment="1">
      <alignment horizontal="right" vertical="center"/>
    </xf>
    <xf numFmtId="0" fontId="28" fillId="39" borderId="10" xfId="0" applyFont="1" applyFill="1" applyBorder="1" applyAlignment="1">
      <alignment vertical="center"/>
    </xf>
    <xf numFmtId="0" fontId="115" fillId="3" borderId="10" xfId="0" applyFont="1" applyFill="1" applyBorder="1" applyAlignment="1">
      <alignment vertical="center"/>
    </xf>
    <xf numFmtId="0" fontId="108" fillId="33" borderId="0" xfId="0" applyFont="1" applyFill="1" applyAlignment="1">
      <alignment vertical="center"/>
    </xf>
    <xf numFmtId="0" fontId="115" fillId="3" borderId="10" xfId="0" applyFont="1" applyFill="1" applyBorder="1" applyAlignment="1">
      <alignment horizontal="left" vertical="center"/>
    </xf>
    <xf numFmtId="0" fontId="115" fillId="3" borderId="11" xfId="0" applyFont="1" applyFill="1" applyBorder="1" applyAlignment="1">
      <alignment horizontal="left" vertical="center"/>
    </xf>
    <xf numFmtId="0" fontId="115" fillId="3" borderId="14" xfId="0" applyFont="1" applyFill="1" applyBorder="1" applyAlignment="1">
      <alignment horizontal="left" vertical="center"/>
    </xf>
    <xf numFmtId="0" fontId="115" fillId="3" borderId="15" xfId="0" applyFont="1" applyFill="1" applyBorder="1" applyAlignment="1">
      <alignment horizontal="left" vertical="center"/>
    </xf>
    <xf numFmtId="0" fontId="108" fillId="0" borderId="10" xfId="0" applyFont="1" applyFill="1" applyBorder="1" applyAlignment="1">
      <alignment vertical="center" wrapText="1"/>
    </xf>
    <xf numFmtId="0" fontId="0" fillId="0" borderId="0" xfId="0" applyAlignment="1">
      <alignment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Followed Hyperlink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6"/>
  <sheetViews>
    <sheetView zoomScale="72" zoomScaleNormal="72" workbookViewId="0" topLeftCell="A1">
      <selection activeCell="A1" sqref="A1:IV16384"/>
    </sheetView>
  </sheetViews>
  <sheetFormatPr defaultColWidth="25.7109375" defaultRowHeight="15"/>
  <cols>
    <col min="1" max="1" width="4.8515625" style="6" customWidth="1"/>
    <col min="2" max="3" width="25.28125" style="6" customWidth="1"/>
    <col min="4" max="4" width="10.28125" style="6" customWidth="1"/>
    <col min="5" max="5" width="26.00390625" style="6" customWidth="1"/>
    <col min="6" max="6" width="12.28125" style="6" customWidth="1"/>
    <col min="7" max="7" width="13.57421875" style="6" customWidth="1"/>
    <col min="8" max="8" width="15.8515625" style="6" customWidth="1"/>
    <col min="9" max="9" width="7.140625" style="6" customWidth="1"/>
    <col min="10" max="10" width="14.57421875" style="6" customWidth="1"/>
    <col min="11" max="11" width="18.7109375" style="7" customWidth="1"/>
    <col min="12" max="12" width="8.57421875" style="6" customWidth="1"/>
    <col min="13" max="13" width="16.28125" style="7" customWidth="1"/>
    <col min="14" max="14" width="29.421875" style="6" customWidth="1"/>
    <col min="15" max="15" width="33.28125" style="1" customWidth="1"/>
    <col min="16" max="16" width="44.8515625" style="1" customWidth="1"/>
    <col min="17" max="16384" width="25.7109375" style="1" customWidth="1"/>
  </cols>
  <sheetData>
    <row r="1" spans="1:14" ht="15">
      <c r="A1" s="8"/>
      <c r="B1" s="8"/>
      <c r="C1" s="8"/>
      <c r="D1" s="8"/>
      <c r="E1" s="8"/>
      <c r="F1" s="8"/>
      <c r="G1" s="8"/>
      <c r="H1" s="8"/>
      <c r="I1" s="8"/>
      <c r="J1" s="8"/>
      <c r="L1" s="8"/>
      <c r="N1" s="8"/>
    </row>
    <row r="2" spans="1:14" ht="20.25" customHeight="1">
      <c r="A2" s="239" t="s">
        <v>127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</row>
    <row r="3" spans="1:16" ht="15">
      <c r="A3" s="226" t="s">
        <v>87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37"/>
      <c r="O3" s="42"/>
      <c r="P3" s="11"/>
    </row>
    <row r="4" spans="1:16" s="41" customFormat="1" ht="39" customHeight="1">
      <c r="A4" s="16" t="s">
        <v>0</v>
      </c>
      <c r="B4" s="16" t="s">
        <v>1</v>
      </c>
      <c r="C4" s="16" t="s">
        <v>14</v>
      </c>
      <c r="D4" s="16" t="s">
        <v>15</v>
      </c>
      <c r="E4" s="16" t="s">
        <v>19</v>
      </c>
      <c r="F4" s="16" t="s">
        <v>2</v>
      </c>
      <c r="G4" s="16" t="s">
        <v>16</v>
      </c>
      <c r="H4" s="16" t="s">
        <v>17</v>
      </c>
      <c r="I4" s="16" t="s">
        <v>3</v>
      </c>
      <c r="J4" s="16" t="s">
        <v>4</v>
      </c>
      <c r="K4" s="17" t="s">
        <v>5</v>
      </c>
      <c r="L4" s="16" t="s">
        <v>6</v>
      </c>
      <c r="M4" s="17" t="s">
        <v>7</v>
      </c>
      <c r="N4" s="16" t="s">
        <v>170</v>
      </c>
      <c r="O4" s="43" t="s">
        <v>208</v>
      </c>
      <c r="P4" s="44" t="s">
        <v>171</v>
      </c>
    </row>
    <row r="5" spans="1:16" s="72" customFormat="1" ht="207" customHeight="1">
      <c r="A5" s="23" t="s">
        <v>267</v>
      </c>
      <c r="B5" s="24" t="s">
        <v>250</v>
      </c>
      <c r="C5" s="24" t="s">
        <v>249</v>
      </c>
      <c r="D5" s="24" t="s">
        <v>18</v>
      </c>
      <c r="E5" s="24" t="s">
        <v>248</v>
      </c>
      <c r="F5" s="23" t="s">
        <v>20</v>
      </c>
      <c r="G5" s="23" t="s">
        <v>22</v>
      </c>
      <c r="H5" s="23" t="s">
        <v>129</v>
      </c>
      <c r="I5" s="88">
        <v>300</v>
      </c>
      <c r="J5" s="23">
        <v>7.9</v>
      </c>
      <c r="K5" s="35">
        <f>I5*J5</f>
        <v>2370</v>
      </c>
      <c r="L5" s="26">
        <v>0.08</v>
      </c>
      <c r="M5" s="35">
        <f>K5+(K5*8%)</f>
        <v>2559.6</v>
      </c>
      <c r="N5" s="127" t="s">
        <v>283</v>
      </c>
      <c r="O5" s="82" t="s">
        <v>277</v>
      </c>
      <c r="P5" s="28" t="s">
        <v>276</v>
      </c>
    </row>
    <row r="6" spans="1:15" ht="15.75">
      <c r="A6" s="228" t="s">
        <v>181</v>
      </c>
      <c r="B6" s="229"/>
      <c r="C6" s="229"/>
      <c r="D6" s="229"/>
      <c r="E6" s="229"/>
      <c r="F6" s="229"/>
      <c r="G6" s="229"/>
      <c r="H6" s="229"/>
      <c r="I6" s="229"/>
      <c r="J6" s="230"/>
      <c r="K6" s="31">
        <f>SUM(K5:K5)</f>
        <v>2370</v>
      </c>
      <c r="L6" s="27"/>
      <c r="M6" s="31">
        <f>SUM(M5:M5)</f>
        <v>2559.6</v>
      </c>
      <c r="N6" s="89"/>
      <c r="O6" s="11"/>
    </row>
    <row r="7" spans="1:14" ht="23.25" customHeight="1">
      <c r="A7" s="240"/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1"/>
    </row>
    <row r="8" spans="1:15" ht="15">
      <c r="A8" s="76" t="s">
        <v>140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7"/>
      <c r="O8" s="21"/>
    </row>
    <row r="9" spans="1:16" ht="47.25" customHeight="1">
      <c r="A9" s="19" t="s">
        <v>0</v>
      </c>
      <c r="B9" s="19" t="s">
        <v>1</v>
      </c>
      <c r="C9" s="19" t="s">
        <v>14</v>
      </c>
      <c r="D9" s="19" t="s">
        <v>15</v>
      </c>
      <c r="E9" s="19" t="s">
        <v>19</v>
      </c>
      <c r="F9" s="19" t="s">
        <v>2</v>
      </c>
      <c r="G9" s="19" t="s">
        <v>16</v>
      </c>
      <c r="H9" s="19" t="s">
        <v>17</v>
      </c>
      <c r="I9" s="19" t="s">
        <v>3</v>
      </c>
      <c r="J9" s="19" t="s">
        <v>4</v>
      </c>
      <c r="K9" s="20" t="s">
        <v>268</v>
      </c>
      <c r="L9" s="19" t="s">
        <v>6</v>
      </c>
      <c r="M9" s="45" t="s">
        <v>269</v>
      </c>
      <c r="N9" s="16" t="s">
        <v>170</v>
      </c>
      <c r="O9" s="43" t="s">
        <v>208</v>
      </c>
      <c r="P9" s="44" t="s">
        <v>171</v>
      </c>
    </row>
    <row r="10" spans="1:16" ht="162" customHeight="1">
      <c r="A10" s="90" t="s">
        <v>9</v>
      </c>
      <c r="B10" s="91" t="s">
        <v>270</v>
      </c>
      <c r="C10" s="28" t="s">
        <v>271</v>
      </c>
      <c r="D10" s="28" t="s">
        <v>18</v>
      </c>
      <c r="E10" s="28" t="s">
        <v>272</v>
      </c>
      <c r="F10" s="27" t="s">
        <v>13</v>
      </c>
      <c r="G10" s="27" t="s">
        <v>24</v>
      </c>
      <c r="H10" s="27" t="s">
        <v>25</v>
      </c>
      <c r="I10" s="32">
        <v>170</v>
      </c>
      <c r="J10" s="27">
        <v>21.5</v>
      </c>
      <c r="K10" s="56">
        <v>3655</v>
      </c>
      <c r="L10" s="29">
        <v>0.08</v>
      </c>
      <c r="M10" s="56">
        <v>4411.8</v>
      </c>
      <c r="N10" s="27" t="s">
        <v>273</v>
      </c>
      <c r="O10" s="85" t="s">
        <v>291</v>
      </c>
      <c r="P10" s="34"/>
    </row>
    <row r="11" spans="1:16" s="21" customFormat="1" ht="217.5" customHeight="1">
      <c r="A11" s="27"/>
      <c r="B11" s="28" t="s">
        <v>274</v>
      </c>
      <c r="C11" s="28"/>
      <c r="D11" s="28"/>
      <c r="E11" s="33"/>
      <c r="F11" s="27" t="s">
        <v>13</v>
      </c>
      <c r="G11" s="27"/>
      <c r="H11" s="27"/>
      <c r="I11" s="32">
        <v>30</v>
      </c>
      <c r="J11" s="27">
        <v>1</v>
      </c>
      <c r="K11" s="56">
        <v>30</v>
      </c>
      <c r="L11" s="29">
        <v>0.23</v>
      </c>
      <c r="M11" s="92">
        <v>36.9</v>
      </c>
      <c r="N11" s="27"/>
      <c r="O11" s="54"/>
      <c r="P11" s="54"/>
    </row>
    <row r="12" spans="1:16" ht="2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11"/>
      <c r="O12" s="40"/>
      <c r="P12" s="11"/>
    </row>
    <row r="13" spans="1:16" ht="15">
      <c r="A13" s="73"/>
      <c r="B13" s="74"/>
      <c r="C13" s="74"/>
      <c r="D13" s="74"/>
      <c r="E13" s="74"/>
      <c r="F13" s="74"/>
      <c r="G13" s="74"/>
      <c r="H13" s="74"/>
      <c r="I13" s="74"/>
      <c r="J13" s="75"/>
      <c r="K13" s="57">
        <v>3685</v>
      </c>
      <c r="L13" s="3"/>
      <c r="M13" s="59">
        <v>4448.7</v>
      </c>
      <c r="N13" s="94"/>
      <c r="O13" s="11"/>
      <c r="P13" s="11"/>
    </row>
    <row r="14" spans="1:14" ht="23.25" customHeight="1">
      <c r="A14" s="235" t="s">
        <v>160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6"/>
    </row>
    <row r="15" ht="23.25" customHeight="1"/>
    <row r="16" spans="1:14" ht="15">
      <c r="A16" s="226" t="s">
        <v>141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37"/>
    </row>
    <row r="17" spans="1:16" ht="37.5" customHeight="1">
      <c r="A17" s="16" t="e">
        <f>A17:O19Lp.</f>
        <v>#NAME?</v>
      </c>
      <c r="B17" s="16" t="s">
        <v>1</v>
      </c>
      <c r="C17" s="16" t="s">
        <v>14</v>
      </c>
      <c r="D17" s="16" t="s">
        <v>15</v>
      </c>
      <c r="E17" s="16" t="s">
        <v>19</v>
      </c>
      <c r="F17" s="16" t="s">
        <v>2</v>
      </c>
      <c r="G17" s="16" t="s">
        <v>16</v>
      </c>
      <c r="H17" s="16" t="s">
        <v>17</v>
      </c>
      <c r="I17" s="16" t="s">
        <v>3</v>
      </c>
      <c r="J17" s="16" t="s">
        <v>4</v>
      </c>
      <c r="K17" s="17" t="s">
        <v>5</v>
      </c>
      <c r="L17" s="16" t="s">
        <v>6</v>
      </c>
      <c r="M17" s="17" t="s">
        <v>7</v>
      </c>
      <c r="N17" s="16" t="s">
        <v>170</v>
      </c>
      <c r="O17" s="43" t="s">
        <v>208</v>
      </c>
      <c r="P17" s="44" t="s">
        <v>171</v>
      </c>
    </row>
    <row r="18" spans="1:16" ht="372" customHeight="1">
      <c r="A18" s="27" t="s">
        <v>10</v>
      </c>
      <c r="B18" s="33" t="s">
        <v>111</v>
      </c>
      <c r="C18" s="28" t="s">
        <v>26</v>
      </c>
      <c r="D18" s="28" t="s">
        <v>27</v>
      </c>
      <c r="E18" s="33" t="s">
        <v>28</v>
      </c>
      <c r="F18" s="27" t="s">
        <v>109</v>
      </c>
      <c r="G18" s="27" t="s">
        <v>29</v>
      </c>
      <c r="H18" s="28" t="s">
        <v>121</v>
      </c>
      <c r="I18" s="32">
        <v>180</v>
      </c>
      <c r="J18" s="27">
        <v>56.25</v>
      </c>
      <c r="K18" s="30">
        <f>I18*J18</f>
        <v>10125</v>
      </c>
      <c r="L18" s="29">
        <v>0.08</v>
      </c>
      <c r="M18" s="30">
        <f>K18*L18+K18</f>
        <v>10935</v>
      </c>
      <c r="N18" s="47" t="s">
        <v>172</v>
      </c>
      <c r="O18" s="82" t="s">
        <v>292</v>
      </c>
      <c r="P18" s="39"/>
    </row>
    <row r="19" spans="1:16" s="21" customFormat="1" ht="340.5" customHeight="1">
      <c r="A19" s="27"/>
      <c r="B19" s="24" t="s">
        <v>110</v>
      </c>
      <c r="C19" s="28"/>
      <c r="D19" s="28" t="s">
        <v>95</v>
      </c>
      <c r="E19" s="28"/>
      <c r="F19" s="27"/>
      <c r="G19" s="27"/>
      <c r="H19" s="27"/>
      <c r="I19" s="32">
        <v>60</v>
      </c>
      <c r="J19" s="27">
        <v>1</v>
      </c>
      <c r="K19" s="56">
        <v>60</v>
      </c>
      <c r="L19" s="29">
        <v>0.23</v>
      </c>
      <c r="M19" s="56">
        <v>73.8</v>
      </c>
      <c r="N19" s="46"/>
      <c r="O19" s="54"/>
      <c r="P19" s="11"/>
    </row>
    <row r="20" spans="1:15" ht="15">
      <c r="A20" s="228"/>
      <c r="B20" s="229"/>
      <c r="C20" s="229"/>
      <c r="D20" s="229"/>
      <c r="E20" s="229"/>
      <c r="F20" s="229"/>
      <c r="G20" s="229"/>
      <c r="H20" s="229"/>
      <c r="I20" s="229"/>
      <c r="J20" s="230"/>
      <c r="K20" s="30">
        <f>SUM(K18:K19)</f>
        <v>10185</v>
      </c>
      <c r="L20" s="27"/>
      <c r="M20" s="30">
        <f>SUM(M18:M19)</f>
        <v>11008.8</v>
      </c>
      <c r="N20" s="94"/>
      <c r="O20" s="83"/>
    </row>
    <row r="21" spans="3:14" ht="15">
      <c r="C21" s="22"/>
      <c r="N21" s="18"/>
    </row>
    <row r="22" spans="1:14" ht="15">
      <c r="A22" s="226" t="s">
        <v>229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</row>
    <row r="23" spans="1:16" ht="42" customHeight="1">
      <c r="A23" s="16" t="s">
        <v>0</v>
      </c>
      <c r="B23" s="16" t="s">
        <v>1</v>
      </c>
      <c r="C23" s="16" t="s">
        <v>14</v>
      </c>
      <c r="D23" s="16" t="s">
        <v>15</v>
      </c>
      <c r="E23" s="16" t="s">
        <v>19</v>
      </c>
      <c r="F23" s="16" t="s">
        <v>2</v>
      </c>
      <c r="G23" s="16" t="s">
        <v>16</v>
      </c>
      <c r="H23" s="16" t="s">
        <v>17</v>
      </c>
      <c r="I23" s="16" t="s">
        <v>3</v>
      </c>
      <c r="J23" s="16" t="s">
        <v>4</v>
      </c>
      <c r="K23" s="17" t="s">
        <v>5</v>
      </c>
      <c r="L23" s="16" t="s">
        <v>6</v>
      </c>
      <c r="M23" s="17" t="s">
        <v>7</v>
      </c>
      <c r="N23" s="16" t="s">
        <v>170</v>
      </c>
      <c r="O23" s="43" t="s">
        <v>208</v>
      </c>
      <c r="P23" s="44" t="s">
        <v>171</v>
      </c>
    </row>
    <row r="24" spans="1:16" ht="105.75" customHeight="1">
      <c r="A24" s="34">
        <v>1</v>
      </c>
      <c r="B24" s="24" t="s">
        <v>143</v>
      </c>
      <c r="C24" s="28" t="s">
        <v>30</v>
      </c>
      <c r="D24" s="28" t="s">
        <v>18</v>
      </c>
      <c r="E24" s="28" t="s">
        <v>33</v>
      </c>
      <c r="F24" s="28" t="s">
        <v>20</v>
      </c>
      <c r="G24" s="28" t="s">
        <v>91</v>
      </c>
      <c r="H24" s="28" t="s">
        <v>46</v>
      </c>
      <c r="I24" s="28">
        <v>80</v>
      </c>
      <c r="J24" s="28">
        <v>9.5</v>
      </c>
      <c r="K24" s="99">
        <f>J24*I24</f>
        <v>760</v>
      </c>
      <c r="L24" s="100">
        <v>0.08</v>
      </c>
      <c r="M24" s="30">
        <f>K24*L24+K24</f>
        <v>820.8</v>
      </c>
      <c r="N24" s="34" t="s">
        <v>234</v>
      </c>
      <c r="O24" s="82" t="s">
        <v>235</v>
      </c>
      <c r="P24" s="11"/>
    </row>
    <row r="25" spans="1:16" ht="114" customHeight="1">
      <c r="A25" s="27">
        <v>2</v>
      </c>
      <c r="B25" s="24" t="s">
        <v>143</v>
      </c>
      <c r="C25" s="28" t="s">
        <v>30</v>
      </c>
      <c r="D25" s="28" t="s">
        <v>18</v>
      </c>
      <c r="E25" s="28" t="s">
        <v>33</v>
      </c>
      <c r="F25" s="27" t="s">
        <v>13</v>
      </c>
      <c r="G25" s="28" t="s">
        <v>34</v>
      </c>
      <c r="H25" s="27" t="s">
        <v>90</v>
      </c>
      <c r="I25" s="32">
        <v>460</v>
      </c>
      <c r="J25" s="27">
        <v>7.95</v>
      </c>
      <c r="K25" s="99">
        <f>J25*I25</f>
        <v>3657</v>
      </c>
      <c r="L25" s="29">
        <v>0.08</v>
      </c>
      <c r="M25" s="30">
        <f>K25*L25+K25</f>
        <v>3949.56</v>
      </c>
      <c r="N25" s="34" t="s">
        <v>233</v>
      </c>
      <c r="O25" s="82" t="s">
        <v>293</v>
      </c>
      <c r="P25" s="11"/>
    </row>
    <row r="26" spans="1:16" ht="109.5" customHeight="1">
      <c r="A26" s="27">
        <v>3</v>
      </c>
      <c r="B26" s="24" t="s">
        <v>144</v>
      </c>
      <c r="C26" s="28" t="s">
        <v>31</v>
      </c>
      <c r="D26" s="28" t="s">
        <v>18</v>
      </c>
      <c r="E26" s="28" t="s">
        <v>33</v>
      </c>
      <c r="F26" s="27" t="s">
        <v>20</v>
      </c>
      <c r="G26" s="28" t="s">
        <v>22</v>
      </c>
      <c r="H26" s="27" t="s">
        <v>46</v>
      </c>
      <c r="I26" s="32">
        <v>100</v>
      </c>
      <c r="J26" s="27">
        <v>9.5</v>
      </c>
      <c r="K26" s="99">
        <f>J26*I26</f>
        <v>950</v>
      </c>
      <c r="L26" s="29">
        <v>0.08</v>
      </c>
      <c r="M26" s="30">
        <f>K26*L26+K26</f>
        <v>1026</v>
      </c>
      <c r="N26" s="34" t="s">
        <v>173</v>
      </c>
      <c r="O26" s="53" t="s">
        <v>239</v>
      </c>
      <c r="P26" s="11"/>
    </row>
    <row r="27" spans="1:16" s="21" customFormat="1" ht="96" customHeight="1">
      <c r="A27" s="27">
        <v>4</v>
      </c>
      <c r="B27" s="24" t="s">
        <v>144</v>
      </c>
      <c r="C27" s="28" t="s">
        <v>31</v>
      </c>
      <c r="D27" s="28" t="s">
        <v>18</v>
      </c>
      <c r="E27" s="33" t="s">
        <v>33</v>
      </c>
      <c r="F27" s="27" t="s">
        <v>13</v>
      </c>
      <c r="G27" s="28" t="s">
        <v>34</v>
      </c>
      <c r="H27" s="27" t="s">
        <v>35</v>
      </c>
      <c r="I27" s="32">
        <v>130</v>
      </c>
      <c r="J27" s="27">
        <v>7.95</v>
      </c>
      <c r="K27" s="99">
        <f>J27*I27</f>
        <v>1033.5</v>
      </c>
      <c r="L27" s="29">
        <v>0.08</v>
      </c>
      <c r="M27" s="30">
        <f>K27*L27+K27</f>
        <v>1116.18</v>
      </c>
      <c r="N27" s="34" t="s">
        <v>173</v>
      </c>
      <c r="O27" s="53" t="s">
        <v>236</v>
      </c>
      <c r="P27" s="11"/>
    </row>
    <row r="28" spans="1:19" ht="189.75" customHeight="1">
      <c r="A28" s="27">
        <v>5</v>
      </c>
      <c r="B28" s="24" t="s">
        <v>231</v>
      </c>
      <c r="C28" s="101" t="s">
        <v>230</v>
      </c>
      <c r="D28" s="28" t="s">
        <v>18</v>
      </c>
      <c r="E28" s="28" t="s">
        <v>40</v>
      </c>
      <c r="F28" s="27" t="s">
        <v>13</v>
      </c>
      <c r="G28" s="28" t="s">
        <v>22</v>
      </c>
      <c r="H28" s="27" t="s">
        <v>35</v>
      </c>
      <c r="I28" s="32">
        <v>140</v>
      </c>
      <c r="J28" s="27">
        <v>23.5</v>
      </c>
      <c r="K28" s="30">
        <f>J28*I28</f>
        <v>3290</v>
      </c>
      <c r="L28" s="29">
        <v>0.23</v>
      </c>
      <c r="M28" s="30">
        <f>K28*L28+K28</f>
        <v>4046.7</v>
      </c>
      <c r="N28" s="102" t="s">
        <v>130</v>
      </c>
      <c r="O28" s="53" t="s">
        <v>232</v>
      </c>
      <c r="P28" s="24"/>
      <c r="S28" s="1" t="s">
        <v>137</v>
      </c>
    </row>
    <row r="29" spans="1:16" ht="15">
      <c r="A29" s="242" t="s">
        <v>137</v>
      </c>
      <c r="B29" s="243"/>
      <c r="C29" s="243"/>
      <c r="D29" s="243"/>
      <c r="E29" s="243"/>
      <c r="F29" s="243"/>
      <c r="G29" s="243"/>
      <c r="H29" s="243"/>
      <c r="I29" s="243"/>
      <c r="J29" s="244"/>
      <c r="K29" s="5">
        <f>SUM(K24:K28)</f>
        <v>9690.5</v>
      </c>
      <c r="L29" s="3"/>
      <c r="M29" s="5">
        <f>SUM(M24:M27)</f>
        <v>6912.54</v>
      </c>
      <c r="N29" s="93"/>
      <c r="O29" s="11"/>
      <c r="P29" s="11"/>
    </row>
    <row r="31" spans="1:16" ht="15">
      <c r="A31" s="226" t="s">
        <v>93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11"/>
      <c r="P31" s="11"/>
    </row>
    <row r="32" spans="1:16" ht="39" customHeight="1">
      <c r="A32" s="19" t="s">
        <v>0</v>
      </c>
      <c r="B32" s="19" t="s">
        <v>1</v>
      </c>
      <c r="C32" s="19" t="s">
        <v>14</v>
      </c>
      <c r="D32" s="19" t="s">
        <v>15</v>
      </c>
      <c r="E32" s="19" t="s">
        <v>19</v>
      </c>
      <c r="F32" s="19" t="s">
        <v>2</v>
      </c>
      <c r="G32" s="19" t="s">
        <v>16</v>
      </c>
      <c r="H32" s="19" t="s">
        <v>17</v>
      </c>
      <c r="I32" s="19" t="s">
        <v>3</v>
      </c>
      <c r="J32" s="19" t="s">
        <v>4</v>
      </c>
      <c r="K32" s="20" t="s">
        <v>5</v>
      </c>
      <c r="L32" s="19" t="s">
        <v>6</v>
      </c>
      <c r="M32" s="20" t="s">
        <v>7</v>
      </c>
      <c r="N32" s="19" t="s">
        <v>170</v>
      </c>
      <c r="O32" s="60" t="s">
        <v>208</v>
      </c>
      <c r="P32" s="44" t="s">
        <v>171</v>
      </c>
    </row>
    <row r="33" spans="1:16" ht="102">
      <c r="A33" s="27" t="s">
        <v>9</v>
      </c>
      <c r="B33" s="24" t="s">
        <v>113</v>
      </c>
      <c r="C33" s="28" t="s">
        <v>96</v>
      </c>
      <c r="D33" s="28" t="s">
        <v>94</v>
      </c>
      <c r="E33" s="96" t="s">
        <v>32</v>
      </c>
      <c r="F33" s="27" t="s">
        <v>188</v>
      </c>
      <c r="G33" s="28" t="s">
        <v>37</v>
      </c>
      <c r="H33" s="28" t="s">
        <v>119</v>
      </c>
      <c r="I33" s="97">
        <v>10</v>
      </c>
      <c r="J33" s="98">
        <v>26.5</v>
      </c>
      <c r="K33" s="30">
        <f>J33*I33</f>
        <v>265</v>
      </c>
      <c r="L33" s="29">
        <v>0.08</v>
      </c>
      <c r="M33" s="30">
        <f>K33*L33+K33</f>
        <v>286.2</v>
      </c>
      <c r="N33" s="86" t="s">
        <v>145</v>
      </c>
      <c r="O33" s="53" t="s">
        <v>209</v>
      </c>
      <c r="P33" s="39"/>
    </row>
    <row r="34" spans="1:14" ht="15">
      <c r="A34" s="223"/>
      <c r="B34" s="224"/>
      <c r="C34" s="224"/>
      <c r="D34" s="224"/>
      <c r="E34" s="224"/>
      <c r="F34" s="224"/>
      <c r="G34" s="224"/>
      <c r="H34" s="224"/>
      <c r="I34" s="224"/>
      <c r="J34" s="225"/>
      <c r="K34" s="5">
        <f>SUM(K33)</f>
        <v>265</v>
      </c>
      <c r="L34" s="68"/>
      <c r="M34" s="5">
        <f>SUM(M33)</f>
        <v>286.2</v>
      </c>
      <c r="N34" s="93"/>
    </row>
    <row r="36" spans="1:16" ht="15">
      <c r="A36" s="226" t="s">
        <v>38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11"/>
      <c r="P36" s="11"/>
    </row>
    <row r="37" spans="1:16" ht="45" customHeight="1">
      <c r="A37" s="19" t="s">
        <v>0</v>
      </c>
      <c r="B37" s="19" t="s">
        <v>1</v>
      </c>
      <c r="C37" s="19" t="s">
        <v>14</v>
      </c>
      <c r="D37" s="19" t="s">
        <v>15</v>
      </c>
      <c r="E37" s="19" t="s">
        <v>19</v>
      </c>
      <c r="F37" s="19" t="s">
        <v>2</v>
      </c>
      <c r="G37" s="19" t="s">
        <v>16</v>
      </c>
      <c r="H37" s="19" t="s">
        <v>17</v>
      </c>
      <c r="I37" s="19" t="s">
        <v>3</v>
      </c>
      <c r="J37" s="19" t="s">
        <v>4</v>
      </c>
      <c r="K37" s="20" t="s">
        <v>5</v>
      </c>
      <c r="L37" s="19" t="s">
        <v>6</v>
      </c>
      <c r="M37" s="20" t="s">
        <v>7</v>
      </c>
      <c r="N37" s="19" t="s">
        <v>170</v>
      </c>
      <c r="O37" s="60" t="s">
        <v>208</v>
      </c>
      <c r="P37" s="44" t="s">
        <v>171</v>
      </c>
    </row>
    <row r="38" spans="1:16" ht="109.5" customHeight="1">
      <c r="A38" s="27" t="s">
        <v>9</v>
      </c>
      <c r="B38" s="24" t="s">
        <v>104</v>
      </c>
      <c r="C38" s="28" t="s">
        <v>39</v>
      </c>
      <c r="D38" s="28" t="s">
        <v>18</v>
      </c>
      <c r="E38" s="28" t="s">
        <v>92</v>
      </c>
      <c r="F38" s="27" t="s">
        <v>20</v>
      </c>
      <c r="G38" s="28" t="s">
        <v>22</v>
      </c>
      <c r="H38" s="27" t="s">
        <v>25</v>
      </c>
      <c r="I38" s="32">
        <v>260</v>
      </c>
      <c r="J38" s="27">
        <v>48.2</v>
      </c>
      <c r="K38" s="30">
        <f>J38*I38</f>
        <v>12532</v>
      </c>
      <c r="L38" s="29">
        <v>0.08</v>
      </c>
      <c r="M38" s="30">
        <f>K38*L38+K38</f>
        <v>13534.56</v>
      </c>
      <c r="N38" s="78" t="s">
        <v>174</v>
      </c>
      <c r="O38" s="53" t="s">
        <v>294</v>
      </c>
      <c r="P38" s="11"/>
    </row>
    <row r="39" spans="1:16" ht="15">
      <c r="A39" s="223"/>
      <c r="B39" s="224"/>
      <c r="C39" s="224"/>
      <c r="D39" s="224"/>
      <c r="E39" s="224"/>
      <c r="F39" s="224"/>
      <c r="G39" s="224"/>
      <c r="H39" s="224"/>
      <c r="I39" s="224"/>
      <c r="J39" s="225"/>
      <c r="K39" s="5">
        <f>SUM(K38:K38)</f>
        <v>12532</v>
      </c>
      <c r="L39" s="15"/>
      <c r="M39" s="5">
        <f>SUM(M38:M38)</f>
        <v>13534.56</v>
      </c>
      <c r="N39" s="95"/>
      <c r="O39" s="11"/>
      <c r="P39" s="11"/>
    </row>
    <row r="41" spans="1:16" ht="15">
      <c r="A41" s="226" t="s">
        <v>48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11"/>
      <c r="P41" s="11"/>
    </row>
    <row r="42" spans="1:16" ht="40.5" customHeight="1">
      <c r="A42" s="19" t="s">
        <v>0</v>
      </c>
      <c r="B42" s="19" t="s">
        <v>1</v>
      </c>
      <c r="C42" s="19" t="s">
        <v>14</v>
      </c>
      <c r="D42" s="19" t="s">
        <v>15</v>
      </c>
      <c r="E42" s="19" t="s">
        <v>19</v>
      </c>
      <c r="F42" s="19" t="s">
        <v>2</v>
      </c>
      <c r="G42" s="19" t="s">
        <v>16</v>
      </c>
      <c r="H42" s="19" t="s">
        <v>17</v>
      </c>
      <c r="I42" s="19" t="s">
        <v>3</v>
      </c>
      <c r="J42" s="19" t="s">
        <v>4</v>
      </c>
      <c r="K42" s="20" t="s">
        <v>5</v>
      </c>
      <c r="L42" s="19" t="s">
        <v>6</v>
      </c>
      <c r="M42" s="20" t="s">
        <v>7</v>
      </c>
      <c r="N42" s="19" t="s">
        <v>170</v>
      </c>
      <c r="O42" s="60" t="s">
        <v>202</v>
      </c>
      <c r="P42" s="44" t="s">
        <v>171</v>
      </c>
    </row>
    <row r="43" spans="1:16" ht="161.25" customHeight="1">
      <c r="A43" s="27" t="s">
        <v>9</v>
      </c>
      <c r="B43" s="33" t="s">
        <v>41</v>
      </c>
      <c r="C43" s="28" t="s">
        <v>43</v>
      </c>
      <c r="D43" s="28" t="s">
        <v>36</v>
      </c>
      <c r="E43" s="28" t="s">
        <v>44</v>
      </c>
      <c r="F43" s="27" t="s">
        <v>46</v>
      </c>
      <c r="G43" s="28" t="s">
        <v>22</v>
      </c>
      <c r="H43" s="27" t="s">
        <v>25</v>
      </c>
      <c r="I43" s="32">
        <v>30</v>
      </c>
      <c r="J43" s="27">
        <v>49.45</v>
      </c>
      <c r="K43" s="30">
        <f>I43*J43</f>
        <v>1483.5</v>
      </c>
      <c r="L43" s="29">
        <v>0.08</v>
      </c>
      <c r="M43" s="30">
        <f>K43*L43+K43</f>
        <v>1602.18</v>
      </c>
      <c r="N43" s="78" t="s">
        <v>175</v>
      </c>
      <c r="O43" s="53" t="s">
        <v>295</v>
      </c>
      <c r="P43" s="11"/>
    </row>
    <row r="44" spans="1:16" ht="135.75" customHeight="1">
      <c r="A44" s="27" t="s">
        <v>10</v>
      </c>
      <c r="B44" s="33" t="s">
        <v>42</v>
      </c>
      <c r="C44" s="28" t="s">
        <v>23</v>
      </c>
      <c r="D44" s="28" t="s">
        <v>36</v>
      </c>
      <c r="E44" s="28" t="s">
        <v>45</v>
      </c>
      <c r="F44" s="27" t="s">
        <v>13</v>
      </c>
      <c r="G44" s="28" t="s">
        <v>22</v>
      </c>
      <c r="H44" s="27" t="s">
        <v>47</v>
      </c>
      <c r="I44" s="32">
        <v>75</v>
      </c>
      <c r="J44" s="27">
        <v>33.15</v>
      </c>
      <c r="K44" s="30">
        <f>I44*J44</f>
        <v>2486.25</v>
      </c>
      <c r="L44" s="29">
        <v>0.08</v>
      </c>
      <c r="M44" s="30">
        <f>K44*L44+K44</f>
        <v>2685.15</v>
      </c>
      <c r="N44" s="78" t="s">
        <v>204</v>
      </c>
      <c r="O44" s="53" t="s">
        <v>203</v>
      </c>
      <c r="P44" s="11" t="s">
        <v>137</v>
      </c>
    </row>
    <row r="45" spans="1:16" ht="18.75">
      <c r="A45" s="223"/>
      <c r="B45" s="224"/>
      <c r="C45" s="224"/>
      <c r="D45" s="224"/>
      <c r="E45" s="224"/>
      <c r="F45" s="224"/>
      <c r="G45" s="224"/>
      <c r="H45" s="224"/>
      <c r="I45" s="224"/>
      <c r="J45" s="225"/>
      <c r="K45" s="5">
        <f>SUM(K43:K44)</f>
        <v>3969.75</v>
      </c>
      <c r="L45" s="15"/>
      <c r="M45" s="5">
        <f>SUM(M43:M44)</f>
        <v>4287.33</v>
      </c>
      <c r="N45" s="65" t="s">
        <v>201</v>
      </c>
      <c r="O45" s="67"/>
      <c r="P45" s="11"/>
    </row>
    <row r="47" spans="1:16" ht="15">
      <c r="A47" s="226" t="s">
        <v>49</v>
      </c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11"/>
      <c r="P47" s="11"/>
    </row>
    <row r="48" spans="1:16" ht="44.25" customHeight="1">
      <c r="A48" s="19" t="s">
        <v>0</v>
      </c>
      <c r="B48" s="19" t="s">
        <v>1</v>
      </c>
      <c r="C48" s="19" t="s">
        <v>14</v>
      </c>
      <c r="D48" s="19" t="s">
        <v>15</v>
      </c>
      <c r="E48" s="19" t="s">
        <v>19</v>
      </c>
      <c r="F48" s="19" t="s">
        <v>2</v>
      </c>
      <c r="G48" s="19" t="s">
        <v>16</v>
      </c>
      <c r="H48" s="19" t="s">
        <v>17</v>
      </c>
      <c r="I48" s="19" t="s">
        <v>3</v>
      </c>
      <c r="J48" s="19" t="s">
        <v>4</v>
      </c>
      <c r="K48" s="20" t="s">
        <v>5</v>
      </c>
      <c r="L48" s="19" t="s">
        <v>6</v>
      </c>
      <c r="M48" s="20" t="s">
        <v>7</v>
      </c>
      <c r="N48" s="19" t="s">
        <v>170</v>
      </c>
      <c r="O48" s="60" t="s">
        <v>194</v>
      </c>
      <c r="P48" s="44" t="s">
        <v>171</v>
      </c>
    </row>
    <row r="49" spans="1:16" s="2" customFormat="1" ht="89.25" customHeight="1">
      <c r="A49" s="23" t="s">
        <v>9</v>
      </c>
      <c r="B49" s="24" t="s">
        <v>51</v>
      </c>
      <c r="C49" s="24" t="s">
        <v>53</v>
      </c>
      <c r="D49" s="24" t="s">
        <v>54</v>
      </c>
      <c r="E49" s="24" t="s">
        <v>56</v>
      </c>
      <c r="F49" s="23" t="s">
        <v>109</v>
      </c>
      <c r="G49" s="24" t="s">
        <v>57</v>
      </c>
      <c r="H49" s="23" t="s">
        <v>23</v>
      </c>
      <c r="I49" s="25">
        <v>10000</v>
      </c>
      <c r="J49" s="23">
        <v>0.65</v>
      </c>
      <c r="K49" s="35">
        <f>J49*I49</f>
        <v>6500</v>
      </c>
      <c r="L49" s="26">
        <v>0.23</v>
      </c>
      <c r="M49" s="35">
        <f>K49*L49+K49</f>
        <v>7995</v>
      </c>
      <c r="N49" s="103" t="s">
        <v>182</v>
      </c>
      <c r="O49" s="87" t="s">
        <v>296</v>
      </c>
      <c r="P49" s="50"/>
    </row>
    <row r="50" spans="1:16" ht="15">
      <c r="A50" s="228" t="s">
        <v>8</v>
      </c>
      <c r="B50" s="229"/>
      <c r="C50" s="229"/>
      <c r="D50" s="229"/>
      <c r="E50" s="229"/>
      <c r="F50" s="229"/>
      <c r="G50" s="229"/>
      <c r="H50" s="229"/>
      <c r="I50" s="229"/>
      <c r="J50" s="230"/>
      <c r="K50" s="30">
        <f>SUM(K49)</f>
        <v>6500</v>
      </c>
      <c r="L50" s="27"/>
      <c r="M50" s="30">
        <f>SUM(M49)</f>
        <v>7995</v>
      </c>
      <c r="N50" s="104"/>
      <c r="O50" s="54"/>
      <c r="P50" s="11"/>
    </row>
    <row r="52" spans="1:15" ht="15">
      <c r="A52" s="238" t="s">
        <v>112</v>
      </c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51"/>
    </row>
    <row r="53" spans="1:16" ht="46.5" customHeight="1">
      <c r="A53" s="19" t="s">
        <v>0</v>
      </c>
      <c r="B53" s="19" t="s">
        <v>1</v>
      </c>
      <c r="C53" s="19" t="s">
        <v>14</v>
      </c>
      <c r="D53" s="19" t="s">
        <v>15</v>
      </c>
      <c r="E53" s="19" t="s">
        <v>19</v>
      </c>
      <c r="F53" s="19" t="s">
        <v>2</v>
      </c>
      <c r="G53" s="19" t="s">
        <v>16</v>
      </c>
      <c r="H53" s="19" t="s">
        <v>17</v>
      </c>
      <c r="I53" s="19" t="s">
        <v>3</v>
      </c>
      <c r="J53" s="19" t="s">
        <v>4</v>
      </c>
      <c r="K53" s="20" t="s">
        <v>5</v>
      </c>
      <c r="L53" s="19" t="s">
        <v>6</v>
      </c>
      <c r="M53" s="20" t="s">
        <v>7</v>
      </c>
      <c r="N53" s="19" t="s">
        <v>170</v>
      </c>
      <c r="O53" s="60" t="s">
        <v>194</v>
      </c>
      <c r="P53" s="64" t="s">
        <v>171</v>
      </c>
    </row>
    <row r="54" spans="1:16" ht="100.5" customHeight="1">
      <c r="A54" s="27" t="s">
        <v>9</v>
      </c>
      <c r="B54" s="28" t="s">
        <v>237</v>
      </c>
      <c r="C54" s="28" t="s">
        <v>238</v>
      </c>
      <c r="D54" s="28" t="s">
        <v>58</v>
      </c>
      <c r="E54" s="33" t="s">
        <v>154</v>
      </c>
      <c r="F54" s="27" t="s">
        <v>109</v>
      </c>
      <c r="G54" s="28" t="s">
        <v>245</v>
      </c>
      <c r="H54" s="28" t="s">
        <v>191</v>
      </c>
      <c r="I54" s="32">
        <v>80</v>
      </c>
      <c r="J54" s="27">
        <v>22.52</v>
      </c>
      <c r="K54" s="30">
        <f>I54*J54</f>
        <v>1801.6</v>
      </c>
      <c r="L54" s="29">
        <v>0.08</v>
      </c>
      <c r="M54" s="55">
        <f>K54*L54+K54</f>
        <v>1945.7279999999998</v>
      </c>
      <c r="N54" s="34" t="s">
        <v>240</v>
      </c>
      <c r="O54" s="53" t="s">
        <v>297</v>
      </c>
      <c r="P54" s="53"/>
    </row>
    <row r="55" spans="1:16" s="21" customFormat="1" ht="100.5" customHeight="1">
      <c r="A55" s="27">
        <v>2</v>
      </c>
      <c r="B55" s="28" t="s">
        <v>241</v>
      </c>
      <c r="C55" s="28" t="s">
        <v>106</v>
      </c>
      <c r="D55" s="28" t="s">
        <v>58</v>
      </c>
      <c r="E55" s="33" t="s">
        <v>190</v>
      </c>
      <c r="F55" s="23" t="s">
        <v>107</v>
      </c>
      <c r="G55" s="28" t="s">
        <v>59</v>
      </c>
      <c r="H55" s="28" t="s">
        <v>246</v>
      </c>
      <c r="I55" s="32">
        <v>35000</v>
      </c>
      <c r="J55" s="27">
        <v>0.1</v>
      </c>
      <c r="K55" s="56">
        <v>3300</v>
      </c>
      <c r="L55" s="29">
        <v>0.08</v>
      </c>
      <c r="M55" s="55"/>
      <c r="N55" s="34" t="s">
        <v>240</v>
      </c>
      <c r="O55" s="53" t="s">
        <v>298</v>
      </c>
      <c r="P55" s="53"/>
    </row>
    <row r="56" spans="1:16" s="21" customFormat="1" ht="224.25" customHeight="1">
      <c r="A56" s="27">
        <v>3</v>
      </c>
      <c r="B56" s="117" t="s">
        <v>286</v>
      </c>
      <c r="C56" s="28"/>
      <c r="D56" s="69" t="s">
        <v>242</v>
      </c>
      <c r="E56" s="33"/>
      <c r="F56" s="23" t="s">
        <v>107</v>
      </c>
      <c r="G56" s="70" t="s">
        <v>243</v>
      </c>
      <c r="H56" s="28" t="s">
        <v>247</v>
      </c>
      <c r="I56" s="32">
        <v>4500</v>
      </c>
      <c r="J56" s="27">
        <v>0.23</v>
      </c>
      <c r="K56" s="56">
        <v>1035</v>
      </c>
      <c r="L56" s="29">
        <v>0.08</v>
      </c>
      <c r="M56" s="55"/>
      <c r="N56" s="34" t="s">
        <v>244</v>
      </c>
      <c r="O56" s="83" t="s">
        <v>299</v>
      </c>
      <c r="P56" s="53" t="s">
        <v>258</v>
      </c>
    </row>
    <row r="57" spans="1:15" ht="15">
      <c r="A57" s="248"/>
      <c r="B57" s="248"/>
      <c r="C57" s="248"/>
      <c r="D57" s="248"/>
      <c r="E57" s="248"/>
      <c r="F57" s="248"/>
      <c r="G57" s="248"/>
      <c r="H57" s="248"/>
      <c r="I57" s="248"/>
      <c r="J57" s="248"/>
      <c r="K57" s="5">
        <f>SUM(K54:K56)</f>
        <v>6136.6</v>
      </c>
      <c r="L57" s="3"/>
      <c r="M57" s="58"/>
      <c r="N57" s="104"/>
      <c r="O57" s="53"/>
    </row>
    <row r="58" spans="1:15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3"/>
      <c r="L58" s="9"/>
      <c r="M58" s="13"/>
      <c r="N58" s="14"/>
      <c r="O58" s="11"/>
    </row>
    <row r="59" spans="1:15" ht="15">
      <c r="A59" s="238" t="s">
        <v>114</v>
      </c>
      <c r="B59" s="238"/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51"/>
    </row>
    <row r="60" spans="1:16" ht="45.75" customHeight="1">
      <c r="A60" s="120" t="s">
        <v>0</v>
      </c>
      <c r="B60" s="120" t="s">
        <v>1</v>
      </c>
      <c r="C60" s="120" t="s">
        <v>14</v>
      </c>
      <c r="D60" s="120" t="s">
        <v>15</v>
      </c>
      <c r="E60" s="120" t="s">
        <v>19</v>
      </c>
      <c r="F60" s="120" t="s">
        <v>2</v>
      </c>
      <c r="G60" s="120" t="s">
        <v>16</v>
      </c>
      <c r="H60" s="120" t="s">
        <v>17</v>
      </c>
      <c r="I60" s="120" t="s">
        <v>3</v>
      </c>
      <c r="J60" s="120" t="s">
        <v>4</v>
      </c>
      <c r="K60" s="121" t="s">
        <v>5</v>
      </c>
      <c r="L60" s="120" t="s">
        <v>6</v>
      </c>
      <c r="M60" s="121" t="s">
        <v>7</v>
      </c>
      <c r="N60" s="19" t="s">
        <v>170</v>
      </c>
      <c r="O60" s="60" t="s">
        <v>208</v>
      </c>
      <c r="P60" s="44" t="s">
        <v>171</v>
      </c>
    </row>
    <row r="61" spans="1:16" ht="103.5" customHeight="1">
      <c r="A61" s="27" t="s">
        <v>9</v>
      </c>
      <c r="B61" s="33" t="s">
        <v>60</v>
      </c>
      <c r="C61" s="28" t="s">
        <v>62</v>
      </c>
      <c r="D61" s="28" t="s">
        <v>64</v>
      </c>
      <c r="E61" s="28" t="s">
        <v>66</v>
      </c>
      <c r="F61" s="27" t="s">
        <v>13</v>
      </c>
      <c r="G61" s="28" t="s">
        <v>67</v>
      </c>
      <c r="H61" s="28" t="s">
        <v>69</v>
      </c>
      <c r="I61" s="32">
        <v>100</v>
      </c>
      <c r="J61" s="27">
        <v>25.35</v>
      </c>
      <c r="K61" s="30">
        <f>I61*J61</f>
        <v>2535</v>
      </c>
      <c r="L61" s="29">
        <v>0.08</v>
      </c>
      <c r="M61" s="30">
        <f>K61*L61+K61</f>
        <v>2737.8</v>
      </c>
      <c r="N61" s="34" t="s">
        <v>228</v>
      </c>
      <c r="O61" s="53" t="s">
        <v>300</v>
      </c>
      <c r="P61" s="39"/>
    </row>
    <row r="62" spans="1:16" ht="124.5" customHeight="1">
      <c r="A62" s="27" t="s">
        <v>10</v>
      </c>
      <c r="B62" s="33" t="s">
        <v>61</v>
      </c>
      <c r="C62" s="28" t="s">
        <v>63</v>
      </c>
      <c r="D62" s="28" t="s">
        <v>65</v>
      </c>
      <c r="E62" s="28" t="s">
        <v>66</v>
      </c>
      <c r="F62" s="27" t="s">
        <v>109</v>
      </c>
      <c r="G62" s="28" t="s">
        <v>68</v>
      </c>
      <c r="H62" s="28" t="s">
        <v>70</v>
      </c>
      <c r="I62" s="32">
        <v>20</v>
      </c>
      <c r="J62" s="27">
        <v>148.4</v>
      </c>
      <c r="K62" s="30">
        <f>I62*J62</f>
        <v>2968</v>
      </c>
      <c r="L62" s="29">
        <v>0.08</v>
      </c>
      <c r="M62" s="30">
        <f>K62*L62+K62</f>
        <v>3205.44</v>
      </c>
      <c r="N62" s="102" t="s">
        <v>139</v>
      </c>
      <c r="O62" s="53" t="s">
        <v>315</v>
      </c>
      <c r="P62" s="39"/>
    </row>
    <row r="63" spans="1:15" ht="15">
      <c r="A63" s="228" t="s">
        <v>184</v>
      </c>
      <c r="B63" s="229"/>
      <c r="C63" s="229"/>
      <c r="D63" s="229"/>
      <c r="E63" s="229"/>
      <c r="F63" s="229"/>
      <c r="G63" s="229"/>
      <c r="H63" s="229"/>
      <c r="I63" s="229"/>
      <c r="J63" s="230"/>
      <c r="K63" s="30">
        <f>SUM(K61:K62)</f>
        <v>5503</v>
      </c>
      <c r="L63" s="27"/>
      <c r="M63" s="30">
        <f>SUM(M61:M62)</f>
        <v>5943.24</v>
      </c>
      <c r="N63" s="122" t="s">
        <v>201</v>
      </c>
      <c r="O63" s="123"/>
    </row>
    <row r="65" spans="1:16" ht="15">
      <c r="A65" s="226" t="s">
        <v>115</v>
      </c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11"/>
      <c r="P65" s="11"/>
    </row>
    <row r="66" spans="1:16" ht="46.5" customHeight="1">
      <c r="A66" s="19" t="s">
        <v>0</v>
      </c>
      <c r="B66" s="19" t="s">
        <v>1</v>
      </c>
      <c r="C66" s="19" t="s">
        <v>14</v>
      </c>
      <c r="D66" s="19" t="s">
        <v>15</v>
      </c>
      <c r="E66" s="19" t="s">
        <v>19</v>
      </c>
      <c r="F66" s="19" t="s">
        <v>2</v>
      </c>
      <c r="G66" s="19" t="s">
        <v>16</v>
      </c>
      <c r="H66" s="19" t="s">
        <v>17</v>
      </c>
      <c r="I66" s="19" t="s">
        <v>3</v>
      </c>
      <c r="J66" s="19" t="s">
        <v>4</v>
      </c>
      <c r="K66" s="20" t="s">
        <v>5</v>
      </c>
      <c r="L66" s="19" t="s">
        <v>6</v>
      </c>
      <c r="M66" s="20" t="s">
        <v>7</v>
      </c>
      <c r="N66" s="19" t="s">
        <v>170</v>
      </c>
      <c r="O66" s="60" t="s">
        <v>194</v>
      </c>
      <c r="P66" s="64" t="s">
        <v>171</v>
      </c>
    </row>
    <row r="67" spans="1:16" ht="167.25" customHeight="1">
      <c r="A67" s="27" t="s">
        <v>9</v>
      </c>
      <c r="B67" s="28" t="s">
        <v>152</v>
      </c>
      <c r="C67" s="28" t="s">
        <v>153</v>
      </c>
      <c r="D67" s="28" t="s">
        <v>71</v>
      </c>
      <c r="E67" s="28" t="s">
        <v>142</v>
      </c>
      <c r="F67" s="27" t="s">
        <v>20</v>
      </c>
      <c r="G67" s="28" t="s">
        <v>72</v>
      </c>
      <c r="H67" s="105" t="s">
        <v>25</v>
      </c>
      <c r="I67" s="106">
        <v>350</v>
      </c>
      <c r="J67" s="107">
        <v>11</v>
      </c>
      <c r="K67" s="30">
        <f>I67*J67</f>
        <v>3850</v>
      </c>
      <c r="L67" s="29">
        <v>0.08</v>
      </c>
      <c r="M67" s="30">
        <f>K67*L67+K67</f>
        <v>4158</v>
      </c>
      <c r="N67" s="86" t="s">
        <v>176</v>
      </c>
      <c r="O67" s="85" t="s">
        <v>301</v>
      </c>
      <c r="P67" s="53"/>
    </row>
    <row r="68" spans="1:16" ht="155.25" customHeight="1">
      <c r="A68" s="27" t="s">
        <v>10</v>
      </c>
      <c r="B68" s="28" t="s">
        <v>152</v>
      </c>
      <c r="C68" s="28" t="s">
        <v>153</v>
      </c>
      <c r="D68" s="28" t="s">
        <v>71</v>
      </c>
      <c r="E68" s="28" t="s">
        <v>142</v>
      </c>
      <c r="F68" s="84" t="s">
        <v>192</v>
      </c>
      <c r="G68" s="28" t="s">
        <v>68</v>
      </c>
      <c r="H68" s="105" t="s">
        <v>70</v>
      </c>
      <c r="I68" s="106">
        <v>175</v>
      </c>
      <c r="J68" s="108">
        <v>58.5</v>
      </c>
      <c r="K68" s="30">
        <f>I68*J68</f>
        <v>10237.5</v>
      </c>
      <c r="L68" s="29">
        <v>0.08</v>
      </c>
      <c r="M68" s="30">
        <f>K68*L68+K68</f>
        <v>11056.5</v>
      </c>
      <c r="N68" s="86" t="s">
        <v>176</v>
      </c>
      <c r="O68" s="85" t="s">
        <v>302</v>
      </c>
      <c r="P68" s="53"/>
    </row>
    <row r="69" spans="1:16" ht="18.75">
      <c r="A69" s="228"/>
      <c r="B69" s="229"/>
      <c r="C69" s="229"/>
      <c r="D69" s="229"/>
      <c r="E69" s="229"/>
      <c r="F69" s="229"/>
      <c r="G69" s="229"/>
      <c r="H69" s="229"/>
      <c r="I69" s="229"/>
      <c r="J69" s="230"/>
      <c r="K69" s="31">
        <f>SUM(K67:K68)</f>
        <v>14087.5</v>
      </c>
      <c r="L69" s="102"/>
      <c r="M69" s="31">
        <f>SUM(M67:M68)</f>
        <v>15214.5</v>
      </c>
      <c r="N69" s="61"/>
      <c r="O69" s="109"/>
      <c r="P69" s="53"/>
    </row>
    <row r="70" ht="15">
      <c r="P70" s="1" t="s">
        <v>200</v>
      </c>
    </row>
    <row r="71" spans="1:16" ht="15">
      <c r="A71" s="226" t="s">
        <v>116</v>
      </c>
      <c r="B71" s="226"/>
      <c r="C71" s="226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63"/>
      <c r="P71" s="63"/>
    </row>
    <row r="72" spans="1:16" ht="42.75" customHeight="1">
      <c r="A72" s="16" t="s">
        <v>0</v>
      </c>
      <c r="B72" s="16" t="s">
        <v>1</v>
      </c>
      <c r="C72" s="16" t="s">
        <v>14</v>
      </c>
      <c r="D72" s="16" t="s">
        <v>15</v>
      </c>
      <c r="E72" s="16" t="s">
        <v>19</v>
      </c>
      <c r="F72" s="16" t="s">
        <v>2</v>
      </c>
      <c r="G72" s="16" t="s">
        <v>16</v>
      </c>
      <c r="H72" s="16" t="s">
        <v>17</v>
      </c>
      <c r="I72" s="16" t="s">
        <v>3</v>
      </c>
      <c r="J72" s="16" t="s">
        <v>4</v>
      </c>
      <c r="K72" s="17" t="s">
        <v>5</v>
      </c>
      <c r="L72" s="16" t="s">
        <v>6</v>
      </c>
      <c r="M72" s="17" t="s">
        <v>7</v>
      </c>
      <c r="N72" s="16" t="s">
        <v>170</v>
      </c>
      <c r="O72" s="43" t="s">
        <v>198</v>
      </c>
      <c r="P72" s="44" t="s">
        <v>171</v>
      </c>
    </row>
    <row r="73" spans="1:16" ht="95.25" customHeight="1">
      <c r="A73" s="27" t="s">
        <v>9</v>
      </c>
      <c r="B73" s="28" t="s">
        <v>73</v>
      </c>
      <c r="C73" s="28" t="s">
        <v>148</v>
      </c>
      <c r="D73" s="28" t="s">
        <v>76</v>
      </c>
      <c r="E73" s="28" t="s">
        <v>149</v>
      </c>
      <c r="F73" s="84" t="s">
        <v>192</v>
      </c>
      <c r="G73" s="28" t="s">
        <v>21</v>
      </c>
      <c r="H73" s="28" t="s">
        <v>135</v>
      </c>
      <c r="I73" s="32">
        <v>75</v>
      </c>
      <c r="J73" s="27">
        <v>155.15</v>
      </c>
      <c r="K73" s="30">
        <f>I73*J73</f>
        <v>11636.25</v>
      </c>
      <c r="L73" s="29">
        <v>0.08</v>
      </c>
      <c r="M73" s="30">
        <f>K73*L73+K73</f>
        <v>12567.15</v>
      </c>
      <c r="N73" s="78" t="s">
        <v>177</v>
      </c>
      <c r="O73" s="85" t="s">
        <v>303</v>
      </c>
      <c r="P73" s="53" t="s">
        <v>207</v>
      </c>
    </row>
    <row r="74" spans="1:16" ht="99" customHeight="1">
      <c r="A74" s="27" t="s">
        <v>10</v>
      </c>
      <c r="B74" s="28" t="s">
        <v>74</v>
      </c>
      <c r="C74" s="28" t="s">
        <v>148</v>
      </c>
      <c r="D74" s="28" t="s">
        <v>76</v>
      </c>
      <c r="E74" s="28" t="s">
        <v>149</v>
      </c>
      <c r="F74" s="27" t="s">
        <v>20</v>
      </c>
      <c r="G74" s="28" t="s">
        <v>22</v>
      </c>
      <c r="H74" s="28" t="s">
        <v>25</v>
      </c>
      <c r="I74" s="32">
        <v>35</v>
      </c>
      <c r="J74" s="27">
        <v>37.15</v>
      </c>
      <c r="K74" s="30">
        <f>I74*J74</f>
        <v>1300.25</v>
      </c>
      <c r="L74" s="29">
        <v>0.08</v>
      </c>
      <c r="M74" s="30">
        <f>K74*L74+K74</f>
        <v>1404.27</v>
      </c>
      <c r="N74" s="86" t="s">
        <v>178</v>
      </c>
      <c r="O74" s="87" t="s">
        <v>304</v>
      </c>
      <c r="P74" s="54"/>
    </row>
    <row r="75" spans="1:16" ht="131.25" customHeight="1">
      <c r="A75" s="27" t="s">
        <v>11</v>
      </c>
      <c r="B75" s="28" t="s">
        <v>146</v>
      </c>
      <c r="C75" s="28" t="s">
        <v>75</v>
      </c>
      <c r="D75" s="28" t="s">
        <v>131</v>
      </c>
      <c r="E75" s="28" t="s">
        <v>150</v>
      </c>
      <c r="F75" s="84" t="s">
        <v>192</v>
      </c>
      <c r="G75" s="28" t="s">
        <v>77</v>
      </c>
      <c r="H75" s="28" t="s">
        <v>108</v>
      </c>
      <c r="I75" s="32">
        <v>35000</v>
      </c>
      <c r="J75" s="27">
        <v>0.09</v>
      </c>
      <c r="K75" s="30">
        <f>I75*J75</f>
        <v>3150</v>
      </c>
      <c r="L75" s="29">
        <v>0.08</v>
      </c>
      <c r="M75" s="30">
        <f>K75*L75+K75</f>
        <v>3402</v>
      </c>
      <c r="N75" s="86" t="s">
        <v>147</v>
      </c>
      <c r="O75" s="53" t="s">
        <v>305</v>
      </c>
      <c r="P75" s="54"/>
    </row>
    <row r="76" spans="1:16" ht="24">
      <c r="A76" s="223"/>
      <c r="B76" s="224"/>
      <c r="C76" s="224"/>
      <c r="D76" s="224"/>
      <c r="E76" s="224"/>
      <c r="F76" s="224"/>
      <c r="G76" s="224"/>
      <c r="H76" s="224"/>
      <c r="I76" s="224"/>
      <c r="J76" s="225"/>
      <c r="K76" s="5">
        <f>SUM(K73:K75)</f>
        <v>16086.5</v>
      </c>
      <c r="L76" s="15"/>
      <c r="M76" s="5">
        <f>SUM(M73:M75)</f>
        <v>17373.42</v>
      </c>
      <c r="N76" s="61" t="s">
        <v>199</v>
      </c>
      <c r="O76" s="62"/>
      <c r="P76" s="39"/>
    </row>
    <row r="77" spans="11:14" ht="15.75" customHeight="1">
      <c r="K77" s="231"/>
      <c r="L77" s="231"/>
      <c r="M77" s="231"/>
      <c r="N77" s="231"/>
    </row>
    <row r="78" spans="1:16" ht="15">
      <c r="A78" s="226" t="s">
        <v>117</v>
      </c>
      <c r="B78" s="226"/>
      <c r="C78" s="226"/>
      <c r="D78" s="226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11"/>
      <c r="P78" s="11"/>
    </row>
    <row r="79" spans="1:16" ht="48" customHeight="1">
      <c r="A79" s="19" t="s">
        <v>0</v>
      </c>
      <c r="B79" s="19" t="s">
        <v>1</v>
      </c>
      <c r="C79" s="19" t="s">
        <v>14</v>
      </c>
      <c r="D79" s="19" t="s">
        <v>15</v>
      </c>
      <c r="E79" s="19" t="s">
        <v>19</v>
      </c>
      <c r="F79" s="19" t="s">
        <v>2</v>
      </c>
      <c r="G79" s="19" t="s">
        <v>16</v>
      </c>
      <c r="H79" s="19" t="s">
        <v>17</v>
      </c>
      <c r="I79" s="19" t="s">
        <v>3</v>
      </c>
      <c r="J79" s="19" t="s">
        <v>4</v>
      </c>
      <c r="K79" s="20" t="s">
        <v>5</v>
      </c>
      <c r="L79" s="19" t="s">
        <v>6</v>
      </c>
      <c r="M79" s="20" t="s">
        <v>7</v>
      </c>
      <c r="N79" s="19" t="s">
        <v>170</v>
      </c>
      <c r="O79" s="60" t="s">
        <v>194</v>
      </c>
      <c r="P79" s="44" t="s">
        <v>171</v>
      </c>
    </row>
    <row r="80" spans="1:16" s="2" customFormat="1" ht="180.75" customHeight="1">
      <c r="A80" s="23">
        <v>1</v>
      </c>
      <c r="B80" s="28" t="s">
        <v>161</v>
      </c>
      <c r="C80" s="28" t="s">
        <v>78</v>
      </c>
      <c r="D80" s="28" t="s">
        <v>79</v>
      </c>
      <c r="E80" s="28" t="s">
        <v>151</v>
      </c>
      <c r="F80" s="84" t="s">
        <v>192</v>
      </c>
      <c r="G80" s="24" t="s">
        <v>118</v>
      </c>
      <c r="H80" s="24" t="s">
        <v>80</v>
      </c>
      <c r="I80" s="25">
        <v>90</v>
      </c>
      <c r="J80" s="23">
        <v>85.6</v>
      </c>
      <c r="K80" s="56">
        <v>7704</v>
      </c>
      <c r="L80" s="26">
        <v>0.08</v>
      </c>
      <c r="M80" s="35">
        <f>K80*L80+K80</f>
        <v>8320.32</v>
      </c>
      <c r="N80" s="103" t="s">
        <v>193</v>
      </c>
      <c r="O80" s="85" t="s">
        <v>306</v>
      </c>
      <c r="P80" s="49"/>
    </row>
    <row r="81" spans="1:16" ht="15">
      <c r="A81" s="223"/>
      <c r="B81" s="224"/>
      <c r="C81" s="224"/>
      <c r="D81" s="224"/>
      <c r="E81" s="224"/>
      <c r="F81" s="224"/>
      <c r="G81" s="224"/>
      <c r="H81" s="224"/>
      <c r="I81" s="224"/>
      <c r="J81" s="225"/>
      <c r="K81" s="137">
        <v>7704</v>
      </c>
      <c r="L81" s="15"/>
      <c r="M81" s="5">
        <f>SUM(M80:M80)</f>
        <v>8320.32</v>
      </c>
      <c r="N81" s="65" t="s">
        <v>201</v>
      </c>
      <c r="O81" s="66"/>
      <c r="P81" s="11"/>
    </row>
    <row r="82" spans="11:14" ht="15">
      <c r="K82" s="231"/>
      <c r="L82" s="231"/>
      <c r="M82" s="231"/>
      <c r="N82" s="231"/>
    </row>
    <row r="83" spans="1:14" ht="15">
      <c r="A83" s="226" t="s">
        <v>125</v>
      </c>
      <c r="B83" s="226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</row>
    <row r="84" spans="1:16" ht="46.5" customHeight="1">
      <c r="A84" s="118" t="s">
        <v>0</v>
      </c>
      <c r="B84" s="118" t="s">
        <v>1</v>
      </c>
      <c r="C84" s="118" t="s">
        <v>14</v>
      </c>
      <c r="D84" s="118" t="s">
        <v>15</v>
      </c>
      <c r="E84" s="118" t="s">
        <v>19</v>
      </c>
      <c r="F84" s="118" t="s">
        <v>2</v>
      </c>
      <c r="G84" s="118" t="s">
        <v>16</v>
      </c>
      <c r="H84" s="118" t="s">
        <v>17</v>
      </c>
      <c r="I84" s="118" t="s">
        <v>3</v>
      </c>
      <c r="J84" s="118" t="s">
        <v>4</v>
      </c>
      <c r="K84" s="119" t="s">
        <v>5</v>
      </c>
      <c r="L84" s="118" t="s">
        <v>6</v>
      </c>
      <c r="M84" s="119" t="s">
        <v>7</v>
      </c>
      <c r="N84" s="19" t="s">
        <v>170</v>
      </c>
      <c r="O84" s="60" t="s">
        <v>194</v>
      </c>
      <c r="P84" s="64" t="s">
        <v>171</v>
      </c>
    </row>
    <row r="85" spans="1:16" ht="124.5" customHeight="1">
      <c r="A85" s="23" t="s">
        <v>9</v>
      </c>
      <c r="B85" s="24" t="s">
        <v>167</v>
      </c>
      <c r="C85" s="24" t="s">
        <v>23</v>
      </c>
      <c r="D85" s="24" t="s">
        <v>76</v>
      </c>
      <c r="E85" s="24" t="s">
        <v>84</v>
      </c>
      <c r="F85" s="24" t="s">
        <v>123</v>
      </c>
      <c r="G85" s="24" t="s">
        <v>122</v>
      </c>
      <c r="H85" s="71" t="s">
        <v>109</v>
      </c>
      <c r="I85" s="25">
        <v>25</v>
      </c>
      <c r="J85" s="23">
        <v>157.25</v>
      </c>
      <c r="K85" s="35">
        <f>I85*J85</f>
        <v>3931.25</v>
      </c>
      <c r="L85" s="26">
        <v>0.08</v>
      </c>
      <c r="M85" s="35">
        <f>K85*L85+K85</f>
        <v>4245.75</v>
      </c>
      <c r="N85" s="23" t="s">
        <v>179</v>
      </c>
      <c r="O85" s="53" t="s">
        <v>307</v>
      </c>
      <c r="P85" s="53" t="s">
        <v>206</v>
      </c>
    </row>
    <row r="86" spans="1:16" ht="123" customHeight="1">
      <c r="A86" s="23" t="s">
        <v>10</v>
      </c>
      <c r="B86" s="33" t="s">
        <v>168</v>
      </c>
      <c r="C86" s="28" t="s">
        <v>83</v>
      </c>
      <c r="D86" s="24" t="s">
        <v>76</v>
      </c>
      <c r="E86" s="28" t="s">
        <v>85</v>
      </c>
      <c r="F86" s="24" t="s">
        <v>123</v>
      </c>
      <c r="G86" s="24" t="s">
        <v>122</v>
      </c>
      <c r="H86" s="71" t="s">
        <v>109</v>
      </c>
      <c r="I86" s="25">
        <v>30</v>
      </c>
      <c r="J86" s="27">
        <v>161.05</v>
      </c>
      <c r="K86" s="35">
        <f>I86*J86</f>
        <v>4831.5</v>
      </c>
      <c r="L86" s="26">
        <v>0.08</v>
      </c>
      <c r="M86" s="35">
        <f>K86*L86+K86</f>
        <v>5218.02</v>
      </c>
      <c r="N86" s="102" t="s">
        <v>133</v>
      </c>
      <c r="O86" s="53" t="s">
        <v>308</v>
      </c>
      <c r="P86" s="53" t="s">
        <v>205</v>
      </c>
    </row>
    <row r="87" spans="1:16" ht="76.5">
      <c r="A87" s="23" t="s">
        <v>11</v>
      </c>
      <c r="B87" s="24" t="s">
        <v>88</v>
      </c>
      <c r="C87" s="24" t="s">
        <v>23</v>
      </c>
      <c r="D87" s="24" t="s">
        <v>81</v>
      </c>
      <c r="E87" s="24" t="s">
        <v>82</v>
      </c>
      <c r="F87" s="23" t="s">
        <v>192</v>
      </c>
      <c r="G87" s="24" t="s">
        <v>132</v>
      </c>
      <c r="H87" s="24" t="s">
        <v>189</v>
      </c>
      <c r="I87" s="25">
        <v>40</v>
      </c>
      <c r="J87" s="23">
        <v>33.75</v>
      </c>
      <c r="K87" s="35">
        <f>I87*J87</f>
        <v>1350</v>
      </c>
      <c r="L87" s="26">
        <v>0.08</v>
      </c>
      <c r="M87" s="35">
        <f>K87*L87+K87</f>
        <v>1458</v>
      </c>
      <c r="N87" s="37" t="s">
        <v>138</v>
      </c>
      <c r="O87" s="53" t="s">
        <v>309</v>
      </c>
      <c r="P87" s="53" t="s">
        <v>251</v>
      </c>
    </row>
    <row r="88" spans="1:16" ht="15">
      <c r="A88" s="232" t="s">
        <v>227</v>
      </c>
      <c r="B88" s="233"/>
      <c r="C88" s="233"/>
      <c r="D88" s="233"/>
      <c r="E88" s="233"/>
      <c r="F88" s="233"/>
      <c r="G88" s="233"/>
      <c r="H88" s="233"/>
      <c r="I88" s="233"/>
      <c r="J88" s="234"/>
      <c r="K88" s="36">
        <f>SUM(K85:K87)</f>
        <v>10112.75</v>
      </c>
      <c r="L88" s="37"/>
      <c r="M88" s="36">
        <f>SUM(M85:M87)</f>
        <v>10921.77</v>
      </c>
      <c r="N88" s="38" t="s">
        <v>287</v>
      </c>
      <c r="O88" s="11"/>
      <c r="P88" s="11"/>
    </row>
    <row r="89" ht="29.25" customHeight="1"/>
    <row r="90" spans="1:16" ht="15">
      <c r="A90" s="226" t="s">
        <v>126</v>
      </c>
      <c r="B90" s="226"/>
      <c r="C90" s="226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11"/>
      <c r="P90" s="11"/>
    </row>
    <row r="91" spans="1:16" ht="39.75" customHeight="1">
      <c r="A91" s="19" t="s">
        <v>284</v>
      </c>
      <c r="B91" s="19" t="s">
        <v>1</v>
      </c>
      <c r="C91" s="19" t="s">
        <v>14</v>
      </c>
      <c r="D91" s="19" t="s">
        <v>15</v>
      </c>
      <c r="E91" s="19" t="s">
        <v>19</v>
      </c>
      <c r="F91" s="19" t="s">
        <v>2</v>
      </c>
      <c r="G91" s="19" t="s">
        <v>16</v>
      </c>
      <c r="H91" s="19" t="s">
        <v>17</v>
      </c>
      <c r="I91" s="19" t="s">
        <v>3</v>
      </c>
      <c r="J91" s="19" t="s">
        <v>4</v>
      </c>
      <c r="K91" s="20" t="s">
        <v>5</v>
      </c>
      <c r="L91" s="19" t="s">
        <v>6</v>
      </c>
      <c r="M91" s="20" t="s">
        <v>7</v>
      </c>
      <c r="N91" s="19" t="s">
        <v>170</v>
      </c>
      <c r="O91" s="60" t="s">
        <v>194</v>
      </c>
      <c r="P91" s="64" t="s">
        <v>171</v>
      </c>
    </row>
    <row r="92" spans="1:16" ht="127.5">
      <c r="A92" s="23" t="s">
        <v>9</v>
      </c>
      <c r="B92" s="24" t="s">
        <v>158</v>
      </c>
      <c r="C92" s="24" t="s">
        <v>23</v>
      </c>
      <c r="D92" s="24" t="s">
        <v>76</v>
      </c>
      <c r="E92" s="96" t="s">
        <v>157</v>
      </c>
      <c r="F92" s="24" t="s">
        <v>123</v>
      </c>
      <c r="G92" s="24" t="s">
        <v>134</v>
      </c>
      <c r="H92" s="110" t="s">
        <v>135</v>
      </c>
      <c r="I92" s="111">
        <v>45</v>
      </c>
      <c r="J92" s="112">
        <v>105</v>
      </c>
      <c r="K92" s="35">
        <f>J92*I92</f>
        <v>4725</v>
      </c>
      <c r="L92" s="26">
        <v>0.08</v>
      </c>
      <c r="M92" s="35">
        <v>6410.8</v>
      </c>
      <c r="N92" s="79" t="s">
        <v>185</v>
      </c>
      <c r="O92" s="53" t="s">
        <v>310</v>
      </c>
      <c r="P92" s="53" t="s">
        <v>252</v>
      </c>
    </row>
    <row r="93" spans="1:16" ht="111" customHeight="1">
      <c r="A93" s="27" t="s">
        <v>10</v>
      </c>
      <c r="B93" s="113" t="s">
        <v>155</v>
      </c>
      <c r="C93" s="28" t="s">
        <v>23</v>
      </c>
      <c r="D93" s="28" t="s">
        <v>36</v>
      </c>
      <c r="E93" s="28" t="s">
        <v>156</v>
      </c>
      <c r="F93" s="27" t="s">
        <v>13</v>
      </c>
      <c r="G93" s="28" t="s">
        <v>86</v>
      </c>
      <c r="H93" s="105" t="s">
        <v>99</v>
      </c>
      <c r="I93" s="106">
        <v>10</v>
      </c>
      <c r="J93" s="107">
        <v>21</v>
      </c>
      <c r="K93" s="30">
        <f>J93*I93</f>
        <v>210</v>
      </c>
      <c r="L93" s="29">
        <v>0.08</v>
      </c>
      <c r="M93" s="30">
        <f>K93*L93+K93</f>
        <v>226.8</v>
      </c>
      <c r="N93" s="78" t="s">
        <v>186</v>
      </c>
      <c r="O93" s="53" t="s">
        <v>311</v>
      </c>
      <c r="P93" s="54" t="s">
        <v>252</v>
      </c>
    </row>
    <row r="94" spans="1:16" ht="99.75" customHeight="1">
      <c r="A94" s="27" t="s">
        <v>11</v>
      </c>
      <c r="B94" s="28" t="s">
        <v>162</v>
      </c>
      <c r="C94" s="114" t="s">
        <v>159</v>
      </c>
      <c r="D94" s="28" t="s">
        <v>76</v>
      </c>
      <c r="E94" s="96" t="s">
        <v>163</v>
      </c>
      <c r="F94" s="27" t="s">
        <v>123</v>
      </c>
      <c r="G94" s="28" t="s">
        <v>134</v>
      </c>
      <c r="H94" s="105" t="s">
        <v>136</v>
      </c>
      <c r="I94" s="106">
        <v>20</v>
      </c>
      <c r="J94" s="107">
        <v>119</v>
      </c>
      <c r="K94" s="30">
        <f>J94*I94</f>
        <v>2380</v>
      </c>
      <c r="L94" s="29">
        <v>0.08</v>
      </c>
      <c r="M94" s="30">
        <f>K94*L94+K94</f>
        <v>2570.4</v>
      </c>
      <c r="N94" s="115" t="s">
        <v>196</v>
      </c>
      <c r="O94" s="53" t="s">
        <v>312</v>
      </c>
      <c r="P94" s="53" t="s">
        <v>252</v>
      </c>
    </row>
    <row r="95" spans="1:16" ht="156.75" customHeight="1">
      <c r="A95" s="27" t="s">
        <v>12</v>
      </c>
      <c r="B95" s="33" t="s">
        <v>164</v>
      </c>
      <c r="C95" s="28" t="s">
        <v>165</v>
      </c>
      <c r="D95" s="28" t="s">
        <v>76</v>
      </c>
      <c r="E95" s="28" t="s">
        <v>166</v>
      </c>
      <c r="F95" s="27" t="s">
        <v>123</v>
      </c>
      <c r="G95" s="28" t="s">
        <v>134</v>
      </c>
      <c r="H95" s="105" t="s">
        <v>135</v>
      </c>
      <c r="I95" s="106">
        <v>30</v>
      </c>
      <c r="J95" s="107">
        <v>190</v>
      </c>
      <c r="K95" s="30">
        <f>J95*I95</f>
        <v>5700</v>
      </c>
      <c r="L95" s="29">
        <v>0.08</v>
      </c>
      <c r="M95" s="30">
        <f>K95*L95+K95</f>
        <v>6156</v>
      </c>
      <c r="N95" s="78" t="s">
        <v>197</v>
      </c>
      <c r="O95" s="53" t="s">
        <v>313</v>
      </c>
      <c r="P95" s="54"/>
    </row>
    <row r="96" spans="1:15" ht="15">
      <c r="A96" s="223" t="s">
        <v>195</v>
      </c>
      <c r="B96" s="224"/>
      <c r="C96" s="224"/>
      <c r="D96" s="224"/>
      <c r="E96" s="224"/>
      <c r="F96" s="224"/>
      <c r="G96" s="224"/>
      <c r="H96" s="224"/>
      <c r="I96" s="224"/>
      <c r="J96" s="225"/>
      <c r="K96" s="5">
        <f>SUM(K92:K95)</f>
        <v>13015</v>
      </c>
      <c r="L96" s="15"/>
      <c r="M96" s="5">
        <f>SUM(M92:M95)</f>
        <v>15364</v>
      </c>
      <c r="N96" s="65" t="s">
        <v>201</v>
      </c>
      <c r="O96" s="66"/>
    </row>
    <row r="97" spans="11:14" ht="27.75" customHeight="1">
      <c r="K97" s="231"/>
      <c r="L97" s="231"/>
      <c r="M97" s="231"/>
      <c r="N97" s="231"/>
    </row>
    <row r="98" spans="11:14" ht="15.75" customHeight="1">
      <c r="K98" s="231"/>
      <c r="L98" s="231"/>
      <c r="M98" s="231"/>
      <c r="N98" s="231"/>
    </row>
    <row r="99" ht="4.5" customHeight="1"/>
    <row r="100" spans="1:14" ht="15">
      <c r="A100" s="226" t="s">
        <v>278</v>
      </c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</row>
    <row r="101" spans="1:16" ht="42" customHeight="1">
      <c r="A101" s="16" t="s">
        <v>0</v>
      </c>
      <c r="B101" s="16" t="s">
        <v>1</v>
      </c>
      <c r="C101" s="16" t="s">
        <v>14</v>
      </c>
      <c r="D101" s="16" t="s">
        <v>15</v>
      </c>
      <c r="E101" s="16" t="s">
        <v>19</v>
      </c>
      <c r="F101" s="16" t="s">
        <v>2</v>
      </c>
      <c r="G101" s="16" t="s">
        <v>16</v>
      </c>
      <c r="H101" s="16" t="s">
        <v>17</v>
      </c>
      <c r="I101" s="16" t="s">
        <v>3</v>
      </c>
      <c r="J101" s="16" t="s">
        <v>4</v>
      </c>
      <c r="K101" s="17" t="s">
        <v>5</v>
      </c>
      <c r="L101" s="16" t="s">
        <v>6</v>
      </c>
      <c r="M101" s="17" t="s">
        <v>7</v>
      </c>
      <c r="N101" s="16" t="s">
        <v>170</v>
      </c>
      <c r="O101" s="43" t="s">
        <v>194</v>
      </c>
      <c r="P101" s="44" t="s">
        <v>171</v>
      </c>
    </row>
    <row r="102" spans="1:17" ht="270.75" customHeight="1">
      <c r="A102" s="80" t="s">
        <v>9</v>
      </c>
      <c r="B102" s="24" t="s">
        <v>255</v>
      </c>
      <c r="C102" s="24" t="s">
        <v>263</v>
      </c>
      <c r="D102" s="24" t="s">
        <v>89</v>
      </c>
      <c r="E102" s="24" t="s">
        <v>253</v>
      </c>
      <c r="F102" s="23" t="s">
        <v>13</v>
      </c>
      <c r="G102" s="24" t="s">
        <v>275</v>
      </c>
      <c r="H102" s="24" t="s">
        <v>120</v>
      </c>
      <c r="I102" s="135">
        <v>110</v>
      </c>
      <c r="J102" s="23">
        <v>24</v>
      </c>
      <c r="K102" s="35">
        <f>I102*J102</f>
        <v>2640</v>
      </c>
      <c r="L102" s="26">
        <v>0.08</v>
      </c>
      <c r="M102" s="35">
        <f>K102+(K102*23%)</f>
        <v>3247.2</v>
      </c>
      <c r="N102" s="136" t="s">
        <v>264</v>
      </c>
      <c r="O102" s="53" t="s">
        <v>257</v>
      </c>
      <c r="P102" s="53" t="s">
        <v>256</v>
      </c>
      <c r="Q102" s="83"/>
    </row>
    <row r="103" spans="1:16" ht="15">
      <c r="A103" s="223" t="s">
        <v>254</v>
      </c>
      <c r="B103" s="224"/>
      <c r="C103" s="224"/>
      <c r="D103" s="224"/>
      <c r="E103" s="224"/>
      <c r="F103" s="224"/>
      <c r="G103" s="224"/>
      <c r="H103" s="224"/>
      <c r="I103" s="224"/>
      <c r="J103" s="225"/>
      <c r="K103" s="5">
        <f>SUM(K102)</f>
        <v>2640</v>
      </c>
      <c r="L103" s="3"/>
      <c r="M103" s="5">
        <f>M102</f>
        <v>3247.2</v>
      </c>
      <c r="N103" s="38"/>
      <c r="O103" s="11"/>
      <c r="P103" s="11"/>
    </row>
    <row r="106" spans="1:16" ht="15">
      <c r="A106" s="226" t="s">
        <v>279</v>
      </c>
      <c r="B106" s="227"/>
      <c r="C106" s="227"/>
      <c r="D106" s="227"/>
      <c r="E106" s="227"/>
      <c r="F106" s="227"/>
      <c r="G106" s="227"/>
      <c r="H106" s="227"/>
      <c r="I106" s="227"/>
      <c r="J106" s="227"/>
      <c r="K106" s="227"/>
      <c r="L106" s="227"/>
      <c r="M106" s="227"/>
      <c r="N106" s="227"/>
      <c r="O106" s="11"/>
      <c r="P106" s="11"/>
    </row>
    <row r="107" spans="1:16" ht="38.25">
      <c r="A107" s="16" t="s">
        <v>0</v>
      </c>
      <c r="B107" s="16" t="s">
        <v>1</v>
      </c>
      <c r="C107" s="16" t="s">
        <v>14</v>
      </c>
      <c r="D107" s="16" t="s">
        <v>15</v>
      </c>
      <c r="E107" s="16" t="s">
        <v>19</v>
      </c>
      <c r="F107" s="16" t="s">
        <v>2</v>
      </c>
      <c r="G107" s="16" t="s">
        <v>16</v>
      </c>
      <c r="H107" s="16" t="s">
        <v>17</v>
      </c>
      <c r="I107" s="16" t="s">
        <v>3</v>
      </c>
      <c r="J107" s="16" t="s">
        <v>4</v>
      </c>
      <c r="K107" s="17" t="s">
        <v>5</v>
      </c>
      <c r="L107" s="16" t="s">
        <v>6</v>
      </c>
      <c r="M107" s="17" t="s">
        <v>7</v>
      </c>
      <c r="N107" s="16" t="s">
        <v>170</v>
      </c>
      <c r="O107" s="43" t="s">
        <v>208</v>
      </c>
      <c r="P107" s="44" t="s">
        <v>171</v>
      </c>
    </row>
    <row r="108" spans="1:16" ht="123.75" customHeight="1">
      <c r="A108" s="23" t="s">
        <v>9</v>
      </c>
      <c r="B108" s="24" t="s">
        <v>103</v>
      </c>
      <c r="C108" s="24"/>
      <c r="D108" s="24" t="s">
        <v>98</v>
      </c>
      <c r="E108" s="134" t="s">
        <v>97</v>
      </c>
      <c r="F108" s="23" t="s">
        <v>124</v>
      </c>
      <c r="G108" s="24" t="s">
        <v>123</v>
      </c>
      <c r="H108" s="24" t="s">
        <v>128</v>
      </c>
      <c r="I108" s="25">
        <v>30</v>
      </c>
      <c r="J108" s="23">
        <v>34.32</v>
      </c>
      <c r="K108" s="35">
        <f>I108*J108</f>
        <v>1029.6</v>
      </c>
      <c r="L108" s="26">
        <v>0.08</v>
      </c>
      <c r="M108" s="35">
        <f>K108*L108+K108</f>
        <v>1111.9679999999998</v>
      </c>
      <c r="N108" s="103" t="s">
        <v>180</v>
      </c>
      <c r="O108" s="53" t="s">
        <v>289</v>
      </c>
      <c r="P108" s="53" t="s">
        <v>290</v>
      </c>
    </row>
    <row r="109" spans="1:14" ht="15">
      <c r="A109" s="223"/>
      <c r="B109" s="224"/>
      <c r="C109" s="224"/>
      <c r="D109" s="224"/>
      <c r="E109" s="224"/>
      <c r="F109" s="224"/>
      <c r="G109" s="224"/>
      <c r="H109" s="224"/>
      <c r="I109" s="224"/>
      <c r="J109" s="225"/>
      <c r="K109" s="5">
        <f>SUM(K108)</f>
        <v>1029.6</v>
      </c>
      <c r="L109" s="15"/>
      <c r="M109" s="5">
        <f>SUM(M108)</f>
        <v>1111.9679999999998</v>
      </c>
      <c r="N109" s="10"/>
    </row>
    <row r="112" spans="1:16" ht="15">
      <c r="A112" s="226" t="s">
        <v>280</v>
      </c>
      <c r="B112" s="227"/>
      <c r="C112" s="227"/>
      <c r="D112" s="227"/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11"/>
      <c r="P112" s="11"/>
    </row>
    <row r="113" spans="1:16" ht="38.25">
      <c r="A113" s="19" t="s">
        <v>0</v>
      </c>
      <c r="B113" s="19" t="s">
        <v>1</v>
      </c>
      <c r="C113" s="19" t="s">
        <v>14</v>
      </c>
      <c r="D113" s="19" t="s">
        <v>15</v>
      </c>
      <c r="E113" s="19" t="s">
        <v>19</v>
      </c>
      <c r="F113" s="19" t="s">
        <v>2</v>
      </c>
      <c r="G113" s="19" t="s">
        <v>16</v>
      </c>
      <c r="H113" s="19" t="s">
        <v>17</v>
      </c>
      <c r="I113" s="19" t="s">
        <v>3</v>
      </c>
      <c r="J113" s="19" t="s">
        <v>4</v>
      </c>
      <c r="K113" s="20" t="s">
        <v>5</v>
      </c>
      <c r="L113" s="19" t="s">
        <v>6</v>
      </c>
      <c r="M113" s="20" t="s">
        <v>7</v>
      </c>
      <c r="N113" s="19" t="s">
        <v>170</v>
      </c>
      <c r="O113" s="60" t="s">
        <v>169</v>
      </c>
      <c r="P113" s="64" t="s">
        <v>171</v>
      </c>
    </row>
    <row r="114" spans="1:16" ht="89.25">
      <c r="A114" s="27" t="s">
        <v>9</v>
      </c>
      <c r="B114" s="33" t="s">
        <v>105</v>
      </c>
      <c r="C114" s="28"/>
      <c r="D114" s="28" t="s">
        <v>100</v>
      </c>
      <c r="E114" s="96" t="s">
        <v>101</v>
      </c>
      <c r="F114" s="27" t="s">
        <v>95</v>
      </c>
      <c r="G114" s="28" t="s">
        <v>102</v>
      </c>
      <c r="H114" s="27" t="s">
        <v>99</v>
      </c>
      <c r="I114" s="32">
        <v>75</v>
      </c>
      <c r="J114" s="27">
        <v>10.19</v>
      </c>
      <c r="K114" s="30">
        <f>I114*J114</f>
        <v>764.25</v>
      </c>
      <c r="L114" s="29">
        <v>0.23</v>
      </c>
      <c r="M114" s="30">
        <f>K114*L114+K114</f>
        <v>940.0275</v>
      </c>
      <c r="N114" s="81" t="s">
        <v>187</v>
      </c>
      <c r="O114" s="53" t="s">
        <v>314</v>
      </c>
      <c r="P114" s="54"/>
    </row>
    <row r="115" spans="1:16" ht="15">
      <c r="A115" s="223" t="s">
        <v>8</v>
      </c>
      <c r="B115" s="224"/>
      <c r="C115" s="224"/>
      <c r="D115" s="224"/>
      <c r="E115" s="224"/>
      <c r="F115" s="224"/>
      <c r="G115" s="224"/>
      <c r="H115" s="224"/>
      <c r="I115" s="224"/>
      <c r="J115" s="225"/>
      <c r="K115" s="4">
        <f>SUM(K114)</f>
        <v>764.25</v>
      </c>
      <c r="L115" s="3"/>
      <c r="M115" s="4">
        <f>SUM(M114)</f>
        <v>940.0275</v>
      </c>
      <c r="N115" s="48"/>
      <c r="O115" s="11"/>
      <c r="P115" s="11"/>
    </row>
    <row r="118" spans="1:16" ht="15">
      <c r="A118" s="226" t="s">
        <v>281</v>
      </c>
      <c r="B118" s="227"/>
      <c r="C118" s="227"/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  <c r="N118" s="227"/>
      <c r="O118" s="11"/>
      <c r="P118" s="11"/>
    </row>
    <row r="119" spans="1:16" ht="38.25">
      <c r="A119" s="16" t="s">
        <v>0</v>
      </c>
      <c r="B119" s="16" t="s">
        <v>1</v>
      </c>
      <c r="C119" s="16" t="s">
        <v>14</v>
      </c>
      <c r="D119" s="16" t="s">
        <v>15</v>
      </c>
      <c r="E119" s="16" t="s">
        <v>19</v>
      </c>
      <c r="F119" s="16" t="s">
        <v>2</v>
      </c>
      <c r="G119" s="16" t="s">
        <v>16</v>
      </c>
      <c r="H119" s="16" t="s">
        <v>17</v>
      </c>
      <c r="I119" s="16" t="s">
        <v>3</v>
      </c>
      <c r="J119" s="16" t="s">
        <v>4</v>
      </c>
      <c r="K119" s="17" t="s">
        <v>5</v>
      </c>
      <c r="L119" s="16" t="s">
        <v>6</v>
      </c>
      <c r="M119" s="17" t="s">
        <v>7</v>
      </c>
      <c r="N119" s="16" t="s">
        <v>170</v>
      </c>
      <c r="O119" s="43" t="s">
        <v>208</v>
      </c>
      <c r="P119" s="44" t="s">
        <v>171</v>
      </c>
    </row>
    <row r="120" spans="1:16" s="21" customFormat="1" ht="140.25">
      <c r="A120" s="19" t="b">
        <f>P121=C120</f>
        <v>1</v>
      </c>
      <c r="B120" s="84" t="s">
        <v>210</v>
      </c>
      <c r="C120" s="19"/>
      <c r="D120" s="84" t="s">
        <v>211</v>
      </c>
      <c r="E120" s="84" t="s">
        <v>212</v>
      </c>
      <c r="F120" s="84" t="s">
        <v>107</v>
      </c>
      <c r="G120" s="84" t="s">
        <v>192</v>
      </c>
      <c r="H120" s="84" t="s">
        <v>213</v>
      </c>
      <c r="I120" s="105">
        <v>5</v>
      </c>
      <c r="J120" s="84" t="s">
        <v>214</v>
      </c>
      <c r="K120" s="124">
        <v>600</v>
      </c>
      <c r="L120" s="26">
        <v>0.08</v>
      </c>
      <c r="M120" s="20"/>
      <c r="N120" s="86" t="s">
        <v>288</v>
      </c>
      <c r="O120" s="60" t="s">
        <v>225</v>
      </c>
      <c r="P120" s="44"/>
    </row>
    <row r="121" spans="1:16" s="21" customFormat="1" ht="131.25" customHeight="1">
      <c r="A121" s="19">
        <v>2</v>
      </c>
      <c r="B121" s="246" t="s">
        <v>215</v>
      </c>
      <c r="C121" s="84" t="s">
        <v>216</v>
      </c>
      <c r="D121" s="19"/>
      <c r="E121" s="19"/>
      <c r="F121" s="84" t="s">
        <v>107</v>
      </c>
      <c r="G121" s="84" t="s">
        <v>192</v>
      </c>
      <c r="H121" s="84" t="s">
        <v>217</v>
      </c>
      <c r="I121" s="105">
        <v>10</v>
      </c>
      <c r="J121" s="84" t="s">
        <v>221</v>
      </c>
      <c r="K121" s="124">
        <v>760</v>
      </c>
      <c r="L121" s="26">
        <v>0.08</v>
      </c>
      <c r="M121" s="20"/>
      <c r="N121" s="125" t="s">
        <v>259</v>
      </c>
      <c r="O121" s="60"/>
      <c r="P121" s="44"/>
    </row>
    <row r="122" spans="1:16" s="21" customFormat="1" ht="34.5" customHeight="1">
      <c r="A122" s="19"/>
      <c r="B122" s="247"/>
      <c r="C122" s="84" t="s">
        <v>216</v>
      </c>
      <c r="D122" s="19"/>
      <c r="E122" s="19"/>
      <c r="F122" s="84" t="s">
        <v>107</v>
      </c>
      <c r="G122" s="84" t="s">
        <v>192</v>
      </c>
      <c r="H122" s="84" t="s">
        <v>218</v>
      </c>
      <c r="I122" s="105"/>
      <c r="J122" s="84" t="s">
        <v>222</v>
      </c>
      <c r="K122" s="124">
        <v>780</v>
      </c>
      <c r="L122" s="26">
        <v>0.08</v>
      </c>
      <c r="M122" s="20"/>
      <c r="N122" s="125"/>
      <c r="O122" s="60"/>
      <c r="P122" s="44"/>
    </row>
    <row r="123" spans="1:16" s="21" customFormat="1" ht="113.25" customHeight="1">
      <c r="A123" s="19">
        <v>3</v>
      </c>
      <c r="B123" s="126" t="s">
        <v>219</v>
      </c>
      <c r="C123" s="84"/>
      <c r="D123" s="84" t="s">
        <v>211</v>
      </c>
      <c r="E123" s="84" t="s">
        <v>212</v>
      </c>
      <c r="F123" s="84" t="s">
        <v>107</v>
      </c>
      <c r="G123" s="84" t="s">
        <v>192</v>
      </c>
      <c r="H123" s="84" t="s">
        <v>220</v>
      </c>
      <c r="I123" s="105">
        <v>5</v>
      </c>
      <c r="J123" s="84" t="s">
        <v>223</v>
      </c>
      <c r="K123" s="124">
        <v>85</v>
      </c>
      <c r="L123" s="26">
        <v>0.08</v>
      </c>
      <c r="M123" s="20"/>
      <c r="N123" s="78" t="s">
        <v>224</v>
      </c>
      <c r="O123" s="60" t="s">
        <v>226</v>
      </c>
      <c r="P123" s="44"/>
    </row>
    <row r="124" spans="1:16" ht="140.25">
      <c r="A124" s="116">
        <v>0.04</v>
      </c>
      <c r="B124" s="33" t="s">
        <v>50</v>
      </c>
      <c r="C124" s="28" t="s">
        <v>52</v>
      </c>
      <c r="D124" s="28" t="s">
        <v>36</v>
      </c>
      <c r="E124" s="28" t="s">
        <v>55</v>
      </c>
      <c r="F124" s="27" t="s">
        <v>107</v>
      </c>
      <c r="G124" s="28" t="s">
        <v>37</v>
      </c>
      <c r="H124" s="27" t="s">
        <v>47</v>
      </c>
      <c r="I124" s="32">
        <v>10</v>
      </c>
      <c r="J124" s="27">
        <v>26.5</v>
      </c>
      <c r="K124" s="30">
        <f>I124*J124</f>
        <v>265</v>
      </c>
      <c r="L124" s="26">
        <v>0.08</v>
      </c>
      <c r="M124" s="30">
        <f>K124*L124+K124</f>
        <v>286.2</v>
      </c>
      <c r="N124" s="78" t="s">
        <v>183</v>
      </c>
      <c r="O124" s="53" t="s">
        <v>285</v>
      </c>
      <c r="P124" s="53" t="s">
        <v>226</v>
      </c>
    </row>
    <row r="125" spans="1:16" ht="15">
      <c r="A125" s="228"/>
      <c r="B125" s="229"/>
      <c r="C125" s="229"/>
      <c r="D125" s="229"/>
      <c r="E125" s="229"/>
      <c r="F125" s="229"/>
      <c r="G125" s="229"/>
      <c r="H125" s="229"/>
      <c r="I125" s="229"/>
      <c r="J125" s="230"/>
      <c r="K125" s="31">
        <v>3090</v>
      </c>
      <c r="L125" s="102"/>
      <c r="M125" s="31"/>
      <c r="N125" s="48"/>
      <c r="O125" s="54"/>
      <c r="P125" s="11"/>
    </row>
    <row r="127" ht="15">
      <c r="Q127" s="52"/>
    </row>
    <row r="129" spans="1:16" ht="15">
      <c r="A129" s="245" t="s">
        <v>282</v>
      </c>
      <c r="B129" s="245"/>
      <c r="C129" s="245"/>
      <c r="D129" s="245"/>
      <c r="E129" s="245"/>
      <c r="F129" s="245"/>
      <c r="G129" s="245"/>
      <c r="H129" s="245"/>
      <c r="I129" s="245"/>
      <c r="J129" s="245"/>
      <c r="K129" s="245"/>
      <c r="L129" s="245"/>
      <c r="M129" s="245"/>
      <c r="N129" s="245"/>
      <c r="O129" s="133"/>
      <c r="P129" s="83"/>
    </row>
    <row r="130" spans="1:16" ht="38.25">
      <c r="A130" s="19" t="s">
        <v>0</v>
      </c>
      <c r="B130" s="19" t="s">
        <v>1</v>
      </c>
      <c r="C130" s="19" t="s">
        <v>14</v>
      </c>
      <c r="D130" s="19" t="s">
        <v>15</v>
      </c>
      <c r="E130" s="19" t="s">
        <v>19</v>
      </c>
      <c r="F130" s="19" t="s">
        <v>2</v>
      </c>
      <c r="G130" s="19" t="s">
        <v>16</v>
      </c>
      <c r="H130" s="19" t="s">
        <v>17</v>
      </c>
      <c r="I130" s="19" t="s">
        <v>3</v>
      </c>
      <c r="J130" s="19" t="s">
        <v>4</v>
      </c>
      <c r="K130" s="20" t="s">
        <v>5</v>
      </c>
      <c r="L130" s="19" t="s">
        <v>6</v>
      </c>
      <c r="M130" s="20" t="s">
        <v>7</v>
      </c>
      <c r="N130" s="19" t="s">
        <v>170</v>
      </c>
      <c r="O130" s="60" t="s">
        <v>194</v>
      </c>
      <c r="P130" s="64" t="s">
        <v>171</v>
      </c>
    </row>
    <row r="131" spans="1:16" ht="156" customHeight="1">
      <c r="A131" s="27" t="s">
        <v>9</v>
      </c>
      <c r="B131" s="28" t="s">
        <v>261</v>
      </c>
      <c r="C131" s="28" t="s">
        <v>260</v>
      </c>
      <c r="D131" s="28" t="s">
        <v>58</v>
      </c>
      <c r="E131" s="33" t="s">
        <v>154</v>
      </c>
      <c r="F131" s="27" t="s">
        <v>109</v>
      </c>
      <c r="G131" s="28" t="s">
        <v>265</v>
      </c>
      <c r="H131" s="28" t="s">
        <v>191</v>
      </c>
      <c r="I131" s="32">
        <v>100</v>
      </c>
      <c r="J131" s="27">
        <v>35</v>
      </c>
      <c r="K131" s="30">
        <f>I131*J131</f>
        <v>3500</v>
      </c>
      <c r="L131" s="29">
        <v>0.08</v>
      </c>
      <c r="M131" s="30">
        <f>K131*L131+K131</f>
        <v>3780</v>
      </c>
      <c r="N131" s="34" t="s">
        <v>262</v>
      </c>
      <c r="O131" s="53"/>
      <c r="P131" s="53" t="s">
        <v>266</v>
      </c>
    </row>
    <row r="132" spans="1:16" ht="15">
      <c r="A132" s="3">
        <f>A132:P132</f>
        <v>0</v>
      </c>
      <c r="B132" s="3"/>
      <c r="C132" s="3"/>
      <c r="D132" s="3"/>
      <c r="E132" s="3"/>
      <c r="F132" s="3"/>
      <c r="G132" s="3"/>
      <c r="H132" s="3"/>
      <c r="I132" s="3"/>
      <c r="J132" s="3"/>
      <c r="K132" s="31">
        <v>3500</v>
      </c>
      <c r="L132" s="3"/>
      <c r="M132" s="4"/>
      <c r="N132" s="3"/>
      <c r="O132" s="11"/>
      <c r="P132" s="11"/>
    </row>
    <row r="133" spans="1:16" ht="15">
      <c r="A133" s="128"/>
      <c r="B133" s="128"/>
      <c r="C133" s="128"/>
      <c r="D133" s="128"/>
      <c r="E133" s="128"/>
      <c r="F133" s="128"/>
      <c r="G133" s="128"/>
      <c r="H133" s="128"/>
      <c r="I133" s="128"/>
      <c r="J133" s="128"/>
      <c r="K133" s="129"/>
      <c r="L133" s="128"/>
      <c r="M133" s="129"/>
      <c r="N133" s="128"/>
      <c r="O133" s="52"/>
      <c r="P133" s="132"/>
    </row>
    <row r="134" spans="1:15" ht="15.75">
      <c r="A134" s="128"/>
      <c r="B134" s="130"/>
      <c r="C134" s="130"/>
      <c r="D134" s="128"/>
      <c r="E134" s="128"/>
      <c r="F134" s="128"/>
      <c r="G134" s="128"/>
      <c r="H134" s="138" t="s">
        <v>316</v>
      </c>
      <c r="I134" s="128"/>
      <c r="J134" s="139">
        <v>134291.79</v>
      </c>
      <c r="K134" s="129"/>
      <c r="L134" s="128"/>
      <c r="M134" s="129"/>
      <c r="N134" s="128"/>
      <c r="O134" s="52"/>
    </row>
    <row r="135" spans="1:15" ht="15">
      <c r="A135" s="128"/>
      <c r="B135" s="128"/>
      <c r="C135" s="128"/>
      <c r="D135" s="128"/>
      <c r="E135" s="128"/>
      <c r="F135" s="128"/>
      <c r="G135" s="128"/>
      <c r="H135" s="128"/>
      <c r="I135" s="128"/>
      <c r="J135" s="128"/>
      <c r="K135" s="129"/>
      <c r="L135" s="128"/>
      <c r="M135" s="129"/>
      <c r="N135" s="128"/>
      <c r="O135" s="52"/>
    </row>
    <row r="136" spans="1:15" ht="15">
      <c r="A136" s="128"/>
      <c r="B136" s="131"/>
      <c r="C136" s="128"/>
      <c r="D136" s="128"/>
      <c r="E136" s="128"/>
      <c r="F136" s="128"/>
      <c r="G136" s="128"/>
      <c r="H136" s="128"/>
      <c r="I136" s="128"/>
      <c r="J136" s="128"/>
      <c r="K136" s="129"/>
      <c r="L136" s="128"/>
      <c r="M136" s="129"/>
      <c r="N136" s="128"/>
      <c r="O136" s="52"/>
    </row>
    <row r="137" spans="1:15" ht="15">
      <c r="A137" s="128"/>
      <c r="B137" s="128"/>
      <c r="C137" s="128"/>
      <c r="D137" s="128"/>
      <c r="E137" s="128"/>
      <c r="F137" s="128"/>
      <c r="G137" s="128"/>
      <c r="H137" s="128"/>
      <c r="I137" s="128"/>
      <c r="J137" s="128"/>
      <c r="K137" s="129"/>
      <c r="L137" s="128"/>
      <c r="M137" s="129"/>
      <c r="N137" s="128"/>
      <c r="O137" s="52"/>
    </row>
    <row r="138" spans="1:15" ht="15">
      <c r="A138" s="128"/>
      <c r="B138" s="128"/>
      <c r="C138" s="128"/>
      <c r="D138" s="128"/>
      <c r="E138" s="128"/>
      <c r="F138" s="128"/>
      <c r="G138" s="128"/>
      <c r="H138" s="128"/>
      <c r="I138" s="128"/>
      <c r="J138" s="128"/>
      <c r="K138" s="129"/>
      <c r="L138" s="128"/>
      <c r="M138" s="129"/>
      <c r="N138" s="128"/>
      <c r="O138" s="52"/>
    </row>
    <row r="139" spans="1:15" ht="15">
      <c r="A139" s="128"/>
      <c r="B139" s="131"/>
      <c r="C139" s="128"/>
      <c r="D139" s="128"/>
      <c r="E139" s="128"/>
      <c r="F139" s="128"/>
      <c r="G139" s="128"/>
      <c r="H139" s="128"/>
      <c r="I139" s="128"/>
      <c r="J139" s="128"/>
      <c r="K139" s="129"/>
      <c r="L139" s="128"/>
      <c r="M139" s="129"/>
      <c r="N139" s="128"/>
      <c r="O139" s="52"/>
    </row>
    <row r="140" spans="1:15" ht="15">
      <c r="A140" s="128"/>
      <c r="B140" s="128"/>
      <c r="C140" s="128"/>
      <c r="D140" s="128"/>
      <c r="E140" s="128"/>
      <c r="F140" s="128"/>
      <c r="G140" s="128"/>
      <c r="H140" s="128"/>
      <c r="I140" s="128"/>
      <c r="J140" s="128"/>
      <c r="K140" s="129"/>
      <c r="L140" s="128"/>
      <c r="M140" s="129"/>
      <c r="N140" s="128"/>
      <c r="O140" s="52"/>
    </row>
    <row r="141" spans="1:15" ht="15">
      <c r="A141" s="128"/>
      <c r="B141" s="128"/>
      <c r="C141" s="128"/>
      <c r="D141" s="128"/>
      <c r="E141" s="128"/>
      <c r="F141" s="128"/>
      <c r="G141" s="128"/>
      <c r="H141" s="128"/>
      <c r="I141" s="128"/>
      <c r="J141" s="128"/>
      <c r="K141" s="129"/>
      <c r="L141" s="128"/>
      <c r="M141" s="129"/>
      <c r="N141" s="128"/>
      <c r="O141" s="52"/>
    </row>
    <row r="142" spans="1:15" ht="15">
      <c r="A142" s="128"/>
      <c r="B142" s="128"/>
      <c r="C142" s="128"/>
      <c r="D142" s="128"/>
      <c r="E142" s="128"/>
      <c r="F142" s="128"/>
      <c r="G142" s="128"/>
      <c r="H142" s="128"/>
      <c r="I142" s="128"/>
      <c r="J142" s="128"/>
      <c r="K142" s="129"/>
      <c r="L142" s="128"/>
      <c r="M142" s="129"/>
      <c r="N142" s="128"/>
      <c r="O142" s="52"/>
    </row>
    <row r="143" spans="1:15" ht="15">
      <c r="A143" s="128"/>
      <c r="B143" s="128"/>
      <c r="C143" s="128"/>
      <c r="D143" s="128"/>
      <c r="E143" s="128"/>
      <c r="F143" s="128"/>
      <c r="G143" s="128"/>
      <c r="H143" s="128"/>
      <c r="I143" s="128"/>
      <c r="J143" s="128"/>
      <c r="K143" s="129"/>
      <c r="L143" s="128"/>
      <c r="M143" s="129"/>
      <c r="N143" s="128"/>
      <c r="O143" s="52"/>
    </row>
    <row r="144" spans="1:15" ht="15">
      <c r="A144" s="128"/>
      <c r="B144" s="128"/>
      <c r="C144" s="128"/>
      <c r="D144" s="128"/>
      <c r="E144" s="128"/>
      <c r="F144" s="128"/>
      <c r="G144" s="128"/>
      <c r="H144" s="128"/>
      <c r="I144" s="128"/>
      <c r="J144" s="128"/>
      <c r="K144" s="129"/>
      <c r="L144" s="128"/>
      <c r="M144" s="129"/>
      <c r="N144" s="128"/>
      <c r="O144" s="52"/>
    </row>
    <row r="145" spans="1:15" ht="15">
      <c r="A145" s="128"/>
      <c r="B145" s="128"/>
      <c r="C145" s="128"/>
      <c r="D145" s="128"/>
      <c r="E145" s="128"/>
      <c r="F145" s="128"/>
      <c r="G145" s="128"/>
      <c r="H145" s="128"/>
      <c r="I145" s="128"/>
      <c r="J145" s="128"/>
      <c r="K145" s="129"/>
      <c r="L145" s="128"/>
      <c r="M145" s="129"/>
      <c r="N145" s="128"/>
      <c r="O145" s="52"/>
    </row>
    <row r="146" spans="1:15" ht="15">
      <c r="A146" s="128"/>
      <c r="B146" s="128"/>
      <c r="C146" s="128"/>
      <c r="D146" s="128"/>
      <c r="E146" s="128"/>
      <c r="F146" s="128"/>
      <c r="G146" s="128"/>
      <c r="H146" s="128"/>
      <c r="I146" s="128"/>
      <c r="J146" s="128"/>
      <c r="K146" s="129"/>
      <c r="L146" s="128"/>
      <c r="M146" s="129"/>
      <c r="N146" s="128"/>
      <c r="O146" s="52"/>
    </row>
  </sheetData>
  <sheetProtection/>
  <mergeCells count="45">
    <mergeCell ref="A125:J125"/>
    <mergeCell ref="B121:B122"/>
    <mergeCell ref="A41:N41"/>
    <mergeCell ref="A45:J45"/>
    <mergeCell ref="A52:N52"/>
    <mergeCell ref="A57:J57"/>
    <mergeCell ref="A47:N47"/>
    <mergeCell ref="A65:N65"/>
    <mergeCell ref="A129:N129"/>
    <mergeCell ref="A103:J103"/>
    <mergeCell ref="A69:J69"/>
    <mergeCell ref="K77:N77"/>
    <mergeCell ref="A78:N78"/>
    <mergeCell ref="A76:J76"/>
    <mergeCell ref="A81:J81"/>
    <mergeCell ref="A71:N71"/>
    <mergeCell ref="K97:N97"/>
    <mergeCell ref="K82:N82"/>
    <mergeCell ref="A2:N2"/>
    <mergeCell ref="A3:N3"/>
    <mergeCell ref="A6:J6"/>
    <mergeCell ref="A22:N22"/>
    <mergeCell ref="A7:N7"/>
    <mergeCell ref="A31:N31"/>
    <mergeCell ref="A29:J29"/>
    <mergeCell ref="A39:J39"/>
    <mergeCell ref="A88:J88"/>
    <mergeCell ref="A112:N112"/>
    <mergeCell ref="A14:N14"/>
    <mergeCell ref="A16:N16"/>
    <mergeCell ref="A20:J20"/>
    <mergeCell ref="A100:N100"/>
    <mergeCell ref="A50:J50"/>
    <mergeCell ref="A59:N59"/>
    <mergeCell ref="A83:N83"/>
    <mergeCell ref="A34:J34"/>
    <mergeCell ref="A115:J115"/>
    <mergeCell ref="A118:N118"/>
    <mergeCell ref="A106:N106"/>
    <mergeCell ref="A109:J109"/>
    <mergeCell ref="A63:J63"/>
    <mergeCell ref="A90:N90"/>
    <mergeCell ref="A96:J96"/>
    <mergeCell ref="K98:N98"/>
    <mergeCell ref="A36:N36"/>
  </mergeCells>
  <printOptions horizontalCentered="1"/>
  <pageMargins left="0.07874015748031496" right="0.07874015748031496" top="0.35433070866141736" bottom="0.15748031496062992" header="0.31496062992125984" footer="0.11811023622047245"/>
  <pageSetup fitToHeight="0" fitToWidth="1" horizontalDpi="600" verticalDpi="600" orientation="landscape" paperSize="9" scale="37" r:id="rId1"/>
  <headerFooter>
    <oddFooter>&amp;CStrona &amp;P</oddFooter>
  </headerFooter>
  <rowBreaks count="7" manualBreakCount="7">
    <brk id="40" max="255" man="1"/>
    <brk id="50" max="255" man="1"/>
    <brk id="77" max="255" man="1"/>
    <brk id="82" max="255" man="1"/>
    <brk id="88" max="255" man="1"/>
    <brk id="99" max="255" man="1"/>
    <brk id="1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zoomScale="90" zoomScaleNormal="90" zoomScalePageLayoutView="0" workbookViewId="0" topLeftCell="A73">
      <selection activeCell="A55" sqref="A55:N55"/>
    </sheetView>
  </sheetViews>
  <sheetFormatPr defaultColWidth="25.7109375" defaultRowHeight="15"/>
  <cols>
    <col min="1" max="1" width="6.421875" style="191" customWidth="1"/>
    <col min="2" max="2" width="40.7109375" style="191" customWidth="1"/>
    <col min="3" max="3" width="14.00390625" style="191" customWidth="1"/>
    <col min="4" max="4" width="10.28125" style="191" customWidth="1"/>
    <col min="5" max="5" width="18.00390625" style="191" customWidth="1"/>
    <col min="6" max="6" width="10.57421875" style="191" bestFit="1" customWidth="1"/>
    <col min="7" max="7" width="11.140625" style="191" customWidth="1"/>
    <col min="8" max="8" width="11.7109375" style="191" customWidth="1"/>
    <col min="9" max="9" width="7.140625" style="191" customWidth="1"/>
    <col min="10" max="10" width="15.7109375" style="192" customWidth="1"/>
    <col min="11" max="11" width="14.7109375" style="193" customWidth="1"/>
    <col min="12" max="12" width="8.57421875" style="191" customWidth="1"/>
    <col min="13" max="13" width="15.7109375" style="194" customWidth="1"/>
    <col min="14" max="14" width="16.140625" style="191" customWidth="1"/>
    <col min="15" max="16384" width="25.7109375" style="146" customWidth="1"/>
  </cols>
  <sheetData>
    <row r="1" spans="1:14" ht="20.25" customHeight="1">
      <c r="A1" s="222" t="s">
        <v>376</v>
      </c>
      <c r="B1" s="221"/>
      <c r="C1" s="146"/>
      <c r="D1" s="146"/>
      <c r="E1" s="146"/>
      <c r="F1" s="146"/>
      <c r="G1" s="146"/>
      <c r="H1" s="146"/>
      <c r="I1" s="146"/>
      <c r="J1" s="146"/>
      <c r="K1" s="249" t="s">
        <v>377</v>
      </c>
      <c r="L1" s="249"/>
      <c r="M1" s="249"/>
      <c r="N1" s="249"/>
    </row>
    <row r="2" spans="1:14" ht="20.25" customHeight="1">
      <c r="A2" s="250" t="s">
        <v>378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</row>
    <row r="3" spans="1:14" ht="20.25" customHeight="1">
      <c r="A3" s="251" t="s">
        <v>379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</row>
    <row r="4" spans="1:14" ht="23.25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1:14" ht="15.75">
      <c r="A5" s="256" t="s">
        <v>349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</row>
    <row r="6" spans="1:14" ht="46.5" customHeight="1">
      <c r="A6" s="148" t="s">
        <v>0</v>
      </c>
      <c r="B6" s="148" t="s">
        <v>1</v>
      </c>
      <c r="C6" s="148" t="s">
        <v>14</v>
      </c>
      <c r="D6" s="148" t="s">
        <v>15</v>
      </c>
      <c r="E6" s="148" t="s">
        <v>19</v>
      </c>
      <c r="F6" s="148" t="s">
        <v>2</v>
      </c>
      <c r="G6" s="148" t="s">
        <v>16</v>
      </c>
      <c r="H6" s="148" t="s">
        <v>17</v>
      </c>
      <c r="I6" s="148" t="s">
        <v>3</v>
      </c>
      <c r="J6" s="149" t="s">
        <v>4</v>
      </c>
      <c r="K6" s="150" t="s">
        <v>268</v>
      </c>
      <c r="L6" s="148" t="s">
        <v>6</v>
      </c>
      <c r="M6" s="153" t="s">
        <v>269</v>
      </c>
      <c r="N6" s="148" t="s">
        <v>348</v>
      </c>
    </row>
    <row r="7" spans="1:14" ht="283.5" customHeight="1">
      <c r="A7" s="154">
        <v>1</v>
      </c>
      <c r="B7" s="151" t="s">
        <v>346</v>
      </c>
      <c r="C7" s="156" t="s">
        <v>26</v>
      </c>
      <c r="D7" s="156" t="s">
        <v>27</v>
      </c>
      <c r="E7" s="156" t="s">
        <v>347</v>
      </c>
      <c r="F7" s="154" t="s">
        <v>350</v>
      </c>
      <c r="G7" s="154" t="s">
        <v>29</v>
      </c>
      <c r="H7" s="156" t="s">
        <v>121</v>
      </c>
      <c r="I7" s="195">
        <v>50</v>
      </c>
      <c r="J7" s="154"/>
      <c r="K7" s="196"/>
      <c r="L7" s="197"/>
      <c r="M7" s="196"/>
      <c r="N7" s="172"/>
    </row>
    <row r="8" spans="1:14" ht="18" customHeight="1">
      <c r="A8" s="252" t="s">
        <v>8</v>
      </c>
      <c r="B8" s="252"/>
      <c r="C8" s="252"/>
      <c r="D8" s="252"/>
      <c r="E8" s="252"/>
      <c r="F8" s="252"/>
      <c r="G8" s="252"/>
      <c r="H8" s="252"/>
      <c r="I8" s="252"/>
      <c r="J8" s="252"/>
      <c r="K8" s="196"/>
      <c r="L8" s="197"/>
      <c r="M8" s="196"/>
      <c r="N8" s="172"/>
    </row>
    <row r="9" spans="1:14" ht="33" customHeight="1">
      <c r="A9" s="260" t="s">
        <v>351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</row>
    <row r="10" spans="1:14" ht="21" customHeight="1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</row>
    <row r="11" spans="1:14" ht="15.75">
      <c r="A11" s="257" t="s">
        <v>352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9"/>
    </row>
    <row r="12" spans="1:14" ht="46.5" customHeight="1">
      <c r="A12" s="148" t="s">
        <v>0</v>
      </c>
      <c r="B12" s="148" t="s">
        <v>1</v>
      </c>
      <c r="C12" s="148" t="s">
        <v>14</v>
      </c>
      <c r="D12" s="148" t="s">
        <v>15</v>
      </c>
      <c r="E12" s="148" t="s">
        <v>19</v>
      </c>
      <c r="F12" s="148" t="s">
        <v>2</v>
      </c>
      <c r="G12" s="148" t="s">
        <v>16</v>
      </c>
      <c r="H12" s="148" t="s">
        <v>17</v>
      </c>
      <c r="I12" s="148" t="s">
        <v>3</v>
      </c>
      <c r="J12" s="149" t="s">
        <v>4</v>
      </c>
      <c r="K12" s="150" t="s">
        <v>268</v>
      </c>
      <c r="L12" s="148" t="s">
        <v>6</v>
      </c>
      <c r="M12" s="153" t="s">
        <v>269</v>
      </c>
      <c r="N12" s="148" t="s">
        <v>348</v>
      </c>
    </row>
    <row r="13" spans="1:14" ht="118.5" customHeight="1">
      <c r="A13" s="154">
        <v>1</v>
      </c>
      <c r="B13" s="203" t="s">
        <v>324</v>
      </c>
      <c r="C13" s="156" t="s">
        <v>353</v>
      </c>
      <c r="D13" s="156" t="s">
        <v>18</v>
      </c>
      <c r="E13" s="156" t="s">
        <v>323</v>
      </c>
      <c r="F13" s="154" t="s">
        <v>20</v>
      </c>
      <c r="G13" s="154" t="s">
        <v>22</v>
      </c>
      <c r="H13" s="156" t="s">
        <v>129</v>
      </c>
      <c r="I13" s="195">
        <v>1100</v>
      </c>
      <c r="J13" s="198"/>
      <c r="K13" s="199"/>
      <c r="L13" s="197"/>
      <c r="M13" s="200"/>
      <c r="N13" s="172"/>
    </row>
    <row r="14" spans="1:14" ht="123" customHeight="1">
      <c r="A14" s="157">
        <v>2</v>
      </c>
      <c r="B14" s="204" t="s">
        <v>324</v>
      </c>
      <c r="C14" s="159" t="s">
        <v>353</v>
      </c>
      <c r="D14" s="159" t="s">
        <v>18</v>
      </c>
      <c r="E14" s="159" t="s">
        <v>321</v>
      </c>
      <c r="F14" s="157" t="s">
        <v>20</v>
      </c>
      <c r="G14" s="157" t="s">
        <v>22</v>
      </c>
      <c r="H14" s="159" t="s">
        <v>322</v>
      </c>
      <c r="I14" s="174">
        <v>300</v>
      </c>
      <c r="J14" s="201"/>
      <c r="K14" s="175"/>
      <c r="L14" s="202"/>
      <c r="M14" s="176"/>
      <c r="N14" s="172"/>
    </row>
    <row r="15" spans="1:14" ht="18" customHeight="1">
      <c r="A15" s="252" t="s">
        <v>8</v>
      </c>
      <c r="B15" s="252"/>
      <c r="C15" s="252"/>
      <c r="D15" s="252"/>
      <c r="E15" s="252"/>
      <c r="F15" s="252"/>
      <c r="G15" s="252"/>
      <c r="H15" s="252"/>
      <c r="I15" s="252"/>
      <c r="J15" s="252"/>
      <c r="K15" s="196"/>
      <c r="L15" s="197"/>
      <c r="M15" s="196"/>
      <c r="N15" s="172"/>
    </row>
    <row r="16" spans="1:14" ht="15">
      <c r="A16" s="261"/>
      <c r="B16" s="261"/>
      <c r="C16" s="261"/>
      <c r="D16" s="261"/>
      <c r="E16" s="261"/>
      <c r="F16" s="261"/>
      <c r="G16" s="261"/>
      <c r="H16" s="261"/>
      <c r="I16" s="261"/>
      <c r="J16" s="261"/>
      <c r="K16"/>
      <c r="L16"/>
      <c r="M16"/>
      <c r="N16"/>
    </row>
    <row r="17" spans="1:14" ht="15.75">
      <c r="A17" s="254" t="s">
        <v>354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</row>
    <row r="18" spans="1:14" ht="46.5" customHeight="1">
      <c r="A18" s="148" t="s">
        <v>0</v>
      </c>
      <c r="B18" s="148" t="s">
        <v>1</v>
      </c>
      <c r="C18" s="148" t="s">
        <v>14</v>
      </c>
      <c r="D18" s="148" t="s">
        <v>15</v>
      </c>
      <c r="E18" s="148" t="s">
        <v>19</v>
      </c>
      <c r="F18" s="148" t="s">
        <v>2</v>
      </c>
      <c r="G18" s="148" t="s">
        <v>16</v>
      </c>
      <c r="H18" s="148" t="s">
        <v>17</v>
      </c>
      <c r="I18" s="148" t="s">
        <v>3</v>
      </c>
      <c r="J18" s="149" t="s">
        <v>4</v>
      </c>
      <c r="K18" s="150" t="s">
        <v>268</v>
      </c>
      <c r="L18" s="148" t="s">
        <v>6</v>
      </c>
      <c r="M18" s="153" t="s">
        <v>269</v>
      </c>
      <c r="N18" s="148" t="s">
        <v>348</v>
      </c>
    </row>
    <row r="19" spans="1:14" ht="192" customHeight="1">
      <c r="A19" s="154">
        <v>1</v>
      </c>
      <c r="B19" s="151" t="s">
        <v>355</v>
      </c>
      <c r="C19" s="155" t="s">
        <v>325</v>
      </c>
      <c r="D19" s="156" t="s">
        <v>76</v>
      </c>
      <c r="E19" s="156" t="s">
        <v>326</v>
      </c>
      <c r="F19" s="156" t="s">
        <v>350</v>
      </c>
      <c r="G19" s="156" t="s">
        <v>21</v>
      </c>
      <c r="H19" s="156" t="s">
        <v>135</v>
      </c>
      <c r="I19" s="195">
        <v>50</v>
      </c>
      <c r="J19" s="198"/>
      <c r="K19" s="199"/>
      <c r="L19" s="197"/>
      <c r="M19" s="200"/>
      <c r="N19" s="160"/>
    </row>
    <row r="20" spans="1:14" ht="18" customHeight="1">
      <c r="A20" s="252" t="s">
        <v>8</v>
      </c>
      <c r="B20" s="252"/>
      <c r="C20" s="252"/>
      <c r="D20" s="252"/>
      <c r="E20" s="252"/>
      <c r="F20" s="252"/>
      <c r="G20" s="252"/>
      <c r="H20" s="252"/>
      <c r="I20" s="252"/>
      <c r="J20" s="252"/>
      <c r="K20" s="196"/>
      <c r="L20" s="197"/>
      <c r="M20" s="196"/>
      <c r="N20" s="172"/>
    </row>
    <row r="21" spans="1:14" ht="18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ht="17.25" customHeight="1">
      <c r="A22" s="256" t="s">
        <v>356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</row>
    <row r="23" spans="1:14" ht="46.5" customHeight="1">
      <c r="A23" s="148" t="s">
        <v>0</v>
      </c>
      <c r="B23" s="148" t="s">
        <v>1</v>
      </c>
      <c r="C23" s="148" t="s">
        <v>14</v>
      </c>
      <c r="D23" s="148" t="s">
        <v>15</v>
      </c>
      <c r="E23" s="148" t="s">
        <v>19</v>
      </c>
      <c r="F23" s="148" t="s">
        <v>2</v>
      </c>
      <c r="G23" s="148" t="s">
        <v>16</v>
      </c>
      <c r="H23" s="148" t="s">
        <v>17</v>
      </c>
      <c r="I23" s="148" t="s">
        <v>3</v>
      </c>
      <c r="J23" s="149" t="s">
        <v>4</v>
      </c>
      <c r="K23" s="150" t="s">
        <v>268</v>
      </c>
      <c r="L23" s="148" t="s">
        <v>6</v>
      </c>
      <c r="M23" s="153" t="s">
        <v>269</v>
      </c>
      <c r="N23" s="148" t="s">
        <v>348</v>
      </c>
    </row>
    <row r="24" spans="1:14" ht="231.75" customHeight="1">
      <c r="A24" s="167">
        <v>1</v>
      </c>
      <c r="B24" s="158" t="s">
        <v>357</v>
      </c>
      <c r="C24" s="205" t="s">
        <v>327</v>
      </c>
      <c r="D24" s="159" t="s">
        <v>79</v>
      </c>
      <c r="E24" s="159" t="s">
        <v>328</v>
      </c>
      <c r="F24" s="159" t="s">
        <v>350</v>
      </c>
      <c r="G24" s="159" t="s">
        <v>358</v>
      </c>
      <c r="H24" s="159" t="s">
        <v>80</v>
      </c>
      <c r="I24" s="174">
        <v>130</v>
      </c>
      <c r="J24" s="201"/>
      <c r="K24" s="175"/>
      <c r="L24" s="202"/>
      <c r="M24" s="206"/>
      <c r="N24" s="160"/>
    </row>
    <row r="25" spans="1:14" ht="18" customHeight="1">
      <c r="A25" s="252" t="s">
        <v>8</v>
      </c>
      <c r="B25" s="252"/>
      <c r="C25" s="252"/>
      <c r="D25" s="252"/>
      <c r="E25" s="252"/>
      <c r="F25" s="252"/>
      <c r="G25" s="252"/>
      <c r="H25" s="252"/>
      <c r="I25" s="252"/>
      <c r="J25" s="252"/>
      <c r="K25" s="196"/>
      <c r="L25" s="197"/>
      <c r="M25" s="196"/>
      <c r="N25" s="172"/>
    </row>
    <row r="26" spans="1:14" ht="14.25">
      <c r="A26" s="168"/>
      <c r="B26" s="168"/>
      <c r="C26" s="168"/>
      <c r="D26" s="168"/>
      <c r="E26" s="168"/>
      <c r="F26" s="168"/>
      <c r="G26" s="168"/>
      <c r="H26" s="168"/>
      <c r="I26" s="168"/>
      <c r="J26" s="169"/>
      <c r="K26" s="170"/>
      <c r="L26" s="168"/>
      <c r="M26" s="171"/>
      <c r="N26" s="168"/>
    </row>
    <row r="27" spans="1:14" ht="15.75">
      <c r="A27" s="254" t="s">
        <v>359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</row>
    <row r="28" spans="1:14" ht="46.5" customHeight="1">
      <c r="A28" s="148" t="s">
        <v>0</v>
      </c>
      <c r="B28" s="148" t="s">
        <v>1</v>
      </c>
      <c r="C28" s="148" t="s">
        <v>14</v>
      </c>
      <c r="D28" s="148" t="s">
        <v>15</v>
      </c>
      <c r="E28" s="148" t="s">
        <v>19</v>
      </c>
      <c r="F28" s="148" t="s">
        <v>2</v>
      </c>
      <c r="G28" s="148" t="s">
        <v>16</v>
      </c>
      <c r="H28" s="148" t="s">
        <v>17</v>
      </c>
      <c r="I28" s="148" t="s">
        <v>3</v>
      </c>
      <c r="J28" s="149" t="s">
        <v>4</v>
      </c>
      <c r="K28" s="150" t="s">
        <v>268</v>
      </c>
      <c r="L28" s="148" t="s">
        <v>6</v>
      </c>
      <c r="M28" s="153" t="s">
        <v>269</v>
      </c>
      <c r="N28" s="148" t="s">
        <v>348</v>
      </c>
    </row>
    <row r="29" spans="1:14" ht="140.25" customHeight="1">
      <c r="A29" s="157">
        <v>1</v>
      </c>
      <c r="B29" s="158" t="s">
        <v>360</v>
      </c>
      <c r="C29" s="173" t="s">
        <v>334</v>
      </c>
      <c r="D29" s="182" t="s">
        <v>76</v>
      </c>
      <c r="E29" s="182" t="s">
        <v>84</v>
      </c>
      <c r="F29" s="159" t="s">
        <v>350</v>
      </c>
      <c r="G29" s="159" t="s">
        <v>361</v>
      </c>
      <c r="H29" s="159" t="s">
        <v>136</v>
      </c>
      <c r="I29" s="174">
        <v>20</v>
      </c>
      <c r="J29" s="201"/>
      <c r="K29" s="175"/>
      <c r="L29" s="202"/>
      <c r="M29" s="176"/>
      <c r="N29" s="172"/>
    </row>
    <row r="30" spans="1:14" ht="144.75" customHeight="1">
      <c r="A30" s="157">
        <v>2</v>
      </c>
      <c r="B30" s="158" t="s">
        <v>362</v>
      </c>
      <c r="C30" s="159" t="s">
        <v>334</v>
      </c>
      <c r="D30" s="159" t="s">
        <v>81</v>
      </c>
      <c r="E30" s="159" t="s">
        <v>329</v>
      </c>
      <c r="F30" s="157" t="s">
        <v>350</v>
      </c>
      <c r="G30" s="159" t="s">
        <v>350</v>
      </c>
      <c r="H30" s="159" t="s">
        <v>317</v>
      </c>
      <c r="I30" s="174">
        <v>70</v>
      </c>
      <c r="J30" s="201"/>
      <c r="K30" s="175"/>
      <c r="L30" s="202"/>
      <c r="M30" s="176"/>
      <c r="N30" s="207"/>
    </row>
    <row r="31" spans="1:14" ht="147" customHeight="1">
      <c r="A31" s="157">
        <v>3</v>
      </c>
      <c r="B31" s="158" t="s">
        <v>335</v>
      </c>
      <c r="C31" s="159" t="s">
        <v>83</v>
      </c>
      <c r="D31" s="159" t="s">
        <v>76</v>
      </c>
      <c r="E31" s="159" t="s">
        <v>85</v>
      </c>
      <c r="F31" s="159" t="s">
        <v>350</v>
      </c>
      <c r="G31" s="159" t="s">
        <v>68</v>
      </c>
      <c r="H31" s="159" t="s">
        <v>136</v>
      </c>
      <c r="I31" s="174">
        <v>30</v>
      </c>
      <c r="J31" s="201"/>
      <c r="K31" s="175"/>
      <c r="L31" s="202"/>
      <c r="M31" s="176"/>
      <c r="N31" s="207"/>
    </row>
    <row r="32" spans="1:14" ht="144.75" customHeight="1">
      <c r="A32" s="157">
        <v>4</v>
      </c>
      <c r="B32" s="208" t="s">
        <v>337</v>
      </c>
      <c r="C32" s="162" t="s">
        <v>336</v>
      </c>
      <c r="D32" s="159" t="s">
        <v>334</v>
      </c>
      <c r="E32" s="210" t="s">
        <v>342</v>
      </c>
      <c r="F32" s="159" t="s">
        <v>350</v>
      </c>
      <c r="G32" s="159" t="s">
        <v>361</v>
      </c>
      <c r="H32" s="159" t="s">
        <v>136</v>
      </c>
      <c r="I32" s="174">
        <v>5</v>
      </c>
      <c r="J32" s="201"/>
      <c r="K32" s="175"/>
      <c r="L32" s="202"/>
      <c r="M32" s="176"/>
      <c r="N32" s="209"/>
    </row>
    <row r="33" spans="1:14" ht="18" customHeight="1">
      <c r="A33" s="252" t="s">
        <v>8</v>
      </c>
      <c r="B33" s="252"/>
      <c r="C33" s="252"/>
      <c r="D33" s="252"/>
      <c r="E33" s="252"/>
      <c r="F33" s="252"/>
      <c r="G33" s="252"/>
      <c r="H33" s="252"/>
      <c r="I33" s="252"/>
      <c r="J33" s="252"/>
      <c r="K33" s="196"/>
      <c r="L33" s="197"/>
      <c r="M33" s="196"/>
      <c r="N33" s="172"/>
    </row>
    <row r="34" spans="1:14" ht="27.75" customHeight="1">
      <c r="A34" s="168"/>
      <c r="B34" s="168"/>
      <c r="C34" s="168"/>
      <c r="D34" s="168"/>
      <c r="E34" s="168"/>
      <c r="F34" s="168"/>
      <c r="G34" s="168"/>
      <c r="H34" s="168"/>
      <c r="I34" s="168"/>
      <c r="J34" s="169"/>
      <c r="K34" s="255"/>
      <c r="L34" s="255"/>
      <c r="M34" s="255"/>
      <c r="N34" s="255"/>
    </row>
    <row r="35" spans="1:14" ht="15.75">
      <c r="A35" s="254" t="s">
        <v>363</v>
      </c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</row>
    <row r="36" spans="1:14" ht="48.75" customHeight="1">
      <c r="A36" s="163" t="s">
        <v>0</v>
      </c>
      <c r="B36" s="163" t="s">
        <v>1</v>
      </c>
      <c r="C36" s="163" t="s">
        <v>14</v>
      </c>
      <c r="D36" s="163" t="s">
        <v>15</v>
      </c>
      <c r="E36" s="163" t="s">
        <v>19</v>
      </c>
      <c r="F36" s="163" t="s">
        <v>2</v>
      </c>
      <c r="G36" s="163" t="s">
        <v>16</v>
      </c>
      <c r="H36" s="163" t="s">
        <v>17</v>
      </c>
      <c r="I36" s="163" t="s">
        <v>3</v>
      </c>
      <c r="J36" s="164" t="s">
        <v>4</v>
      </c>
      <c r="K36" s="165" t="s">
        <v>5</v>
      </c>
      <c r="L36" s="163" t="s">
        <v>6</v>
      </c>
      <c r="M36" s="166" t="s">
        <v>7</v>
      </c>
      <c r="N36" s="163" t="s">
        <v>170</v>
      </c>
    </row>
    <row r="37" spans="1:14" ht="193.5" customHeight="1">
      <c r="A37" s="157">
        <v>1</v>
      </c>
      <c r="B37" s="158" t="s">
        <v>364</v>
      </c>
      <c r="C37" s="159" t="s">
        <v>365</v>
      </c>
      <c r="D37" s="159" t="s">
        <v>89</v>
      </c>
      <c r="E37" s="159" t="s">
        <v>253</v>
      </c>
      <c r="F37" s="157" t="s">
        <v>13</v>
      </c>
      <c r="G37" s="159" t="s">
        <v>366</v>
      </c>
      <c r="H37" s="159" t="s">
        <v>120</v>
      </c>
      <c r="I37" s="174">
        <v>130</v>
      </c>
      <c r="J37" s="201"/>
      <c r="K37" s="175"/>
      <c r="L37" s="202"/>
      <c r="M37" s="206"/>
      <c r="N37" s="172"/>
    </row>
    <row r="38" spans="1:14" ht="18" customHeight="1">
      <c r="A38" s="252" t="s">
        <v>8</v>
      </c>
      <c r="B38" s="252"/>
      <c r="C38" s="252"/>
      <c r="D38" s="252"/>
      <c r="E38" s="252"/>
      <c r="F38" s="252"/>
      <c r="G38" s="252"/>
      <c r="H38" s="252"/>
      <c r="I38" s="252"/>
      <c r="J38" s="252"/>
      <c r="K38" s="196"/>
      <c r="L38" s="197"/>
      <c r="M38" s="196"/>
      <c r="N38" s="172"/>
    </row>
    <row r="39" spans="1:14" ht="22.5" customHeight="1">
      <c r="A39" s="168"/>
      <c r="B39" s="168"/>
      <c r="C39" s="168"/>
      <c r="D39" s="168"/>
      <c r="E39" s="168"/>
      <c r="F39" s="168"/>
      <c r="G39" s="168"/>
      <c r="H39" s="168"/>
      <c r="I39" s="168"/>
      <c r="J39" s="169"/>
      <c r="K39" s="170"/>
      <c r="L39" s="168"/>
      <c r="M39" s="171"/>
      <c r="N39" s="168"/>
    </row>
    <row r="40" spans="1:14" ht="15.75">
      <c r="A40" s="254" t="s">
        <v>367</v>
      </c>
      <c r="B40" s="254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</row>
    <row r="41" spans="1:14" ht="46.5" customHeight="1">
      <c r="A41" s="148" t="s">
        <v>0</v>
      </c>
      <c r="B41" s="148" t="s">
        <v>1</v>
      </c>
      <c r="C41" s="148" t="s">
        <v>14</v>
      </c>
      <c r="D41" s="148" t="s">
        <v>15</v>
      </c>
      <c r="E41" s="148" t="s">
        <v>19</v>
      </c>
      <c r="F41" s="148" t="s">
        <v>2</v>
      </c>
      <c r="G41" s="148" t="s">
        <v>16</v>
      </c>
      <c r="H41" s="148" t="s">
        <v>17</v>
      </c>
      <c r="I41" s="148" t="s">
        <v>3</v>
      </c>
      <c r="J41" s="149" t="s">
        <v>4</v>
      </c>
      <c r="K41" s="150" t="s">
        <v>268</v>
      </c>
      <c r="L41" s="148" t="s">
        <v>6</v>
      </c>
      <c r="M41" s="153" t="s">
        <v>269</v>
      </c>
      <c r="N41" s="148" t="s">
        <v>348</v>
      </c>
    </row>
    <row r="42" spans="1:14" ht="99" customHeight="1">
      <c r="A42" s="157">
        <v>1</v>
      </c>
      <c r="B42" s="211" t="s">
        <v>320</v>
      </c>
      <c r="C42" s="212" t="s">
        <v>334</v>
      </c>
      <c r="D42" s="159" t="s">
        <v>319</v>
      </c>
      <c r="E42" s="159" t="s">
        <v>318</v>
      </c>
      <c r="F42" s="159" t="s">
        <v>109</v>
      </c>
      <c r="G42" s="159" t="s">
        <v>21</v>
      </c>
      <c r="H42" s="159" t="s">
        <v>70</v>
      </c>
      <c r="I42" s="159">
        <v>2</v>
      </c>
      <c r="J42" s="213"/>
      <c r="K42" s="175"/>
      <c r="L42" s="202"/>
      <c r="M42" s="206"/>
      <c r="N42" s="172"/>
    </row>
    <row r="43" spans="1:14" ht="18" customHeight="1">
      <c r="A43" s="252" t="s">
        <v>8</v>
      </c>
      <c r="B43" s="252"/>
      <c r="C43" s="252"/>
      <c r="D43" s="252"/>
      <c r="E43" s="252"/>
      <c r="F43" s="252"/>
      <c r="G43" s="252"/>
      <c r="H43" s="252"/>
      <c r="I43" s="252"/>
      <c r="J43" s="252"/>
      <c r="K43" s="196"/>
      <c r="L43" s="197"/>
      <c r="M43" s="196"/>
      <c r="N43" s="172"/>
    </row>
    <row r="44" spans="1:14" ht="14.25">
      <c r="A44" s="177"/>
      <c r="B44" s="177"/>
      <c r="C44" s="177"/>
      <c r="D44" s="177"/>
      <c r="E44" s="177"/>
      <c r="F44" s="177"/>
      <c r="G44" s="177"/>
      <c r="H44" s="177"/>
      <c r="I44" s="177"/>
      <c r="J44" s="178"/>
      <c r="K44" s="179"/>
      <c r="L44" s="177"/>
      <c r="M44" s="180"/>
      <c r="N44" s="177"/>
    </row>
    <row r="45" spans="1:14" ht="15.75">
      <c r="A45" s="254" t="s">
        <v>368</v>
      </c>
      <c r="B45" s="254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</row>
    <row r="46" spans="1:14" ht="46.5" customHeight="1">
      <c r="A46" s="148" t="s">
        <v>0</v>
      </c>
      <c r="B46" s="148" t="s">
        <v>1</v>
      </c>
      <c r="C46" s="148" t="s">
        <v>14</v>
      </c>
      <c r="D46" s="148" t="s">
        <v>15</v>
      </c>
      <c r="E46" s="148" t="s">
        <v>19</v>
      </c>
      <c r="F46" s="148" t="s">
        <v>2</v>
      </c>
      <c r="G46" s="148" t="s">
        <v>16</v>
      </c>
      <c r="H46" s="148" t="s">
        <v>17</v>
      </c>
      <c r="I46" s="148" t="s">
        <v>3</v>
      </c>
      <c r="J46" s="149" t="s">
        <v>4</v>
      </c>
      <c r="K46" s="150" t="s">
        <v>268</v>
      </c>
      <c r="L46" s="148" t="s">
        <v>6</v>
      </c>
      <c r="M46" s="153" t="s">
        <v>269</v>
      </c>
      <c r="N46" s="148" t="s">
        <v>348</v>
      </c>
    </row>
    <row r="47" spans="1:14" ht="195" customHeight="1">
      <c r="A47" s="157" t="s">
        <v>9</v>
      </c>
      <c r="B47" s="204" t="s">
        <v>332</v>
      </c>
      <c r="C47" s="214" t="s">
        <v>372</v>
      </c>
      <c r="D47" s="159" t="s">
        <v>330</v>
      </c>
      <c r="E47" s="159" t="s">
        <v>331</v>
      </c>
      <c r="F47" s="159" t="s">
        <v>109</v>
      </c>
      <c r="G47" s="159" t="s">
        <v>350</v>
      </c>
      <c r="H47" s="159" t="s">
        <v>70</v>
      </c>
      <c r="I47" s="159">
        <v>250</v>
      </c>
      <c r="J47" s="213"/>
      <c r="K47" s="175"/>
      <c r="L47" s="202"/>
      <c r="M47" s="206"/>
      <c r="N47" s="172"/>
    </row>
    <row r="48" spans="1:14" ht="18" customHeight="1">
      <c r="A48" s="252" t="s">
        <v>8</v>
      </c>
      <c r="B48" s="252"/>
      <c r="C48" s="252"/>
      <c r="D48" s="252"/>
      <c r="E48" s="252"/>
      <c r="F48" s="252"/>
      <c r="G48" s="252"/>
      <c r="H48" s="252"/>
      <c r="I48" s="252"/>
      <c r="J48" s="252"/>
      <c r="K48" s="196"/>
      <c r="L48" s="197"/>
      <c r="M48" s="196"/>
      <c r="N48" s="172"/>
    </row>
    <row r="50" spans="1:14" ht="15.75">
      <c r="A50" s="254" t="s">
        <v>369</v>
      </c>
      <c r="B50" s="254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</row>
    <row r="51" spans="1:14" ht="46.5" customHeight="1">
      <c r="A51" s="148" t="s">
        <v>0</v>
      </c>
      <c r="B51" s="148" t="s">
        <v>1</v>
      </c>
      <c r="C51" s="148" t="s">
        <v>14</v>
      </c>
      <c r="D51" s="148" t="s">
        <v>15</v>
      </c>
      <c r="E51" s="148" t="s">
        <v>19</v>
      </c>
      <c r="F51" s="148" t="s">
        <v>2</v>
      </c>
      <c r="G51" s="148" t="s">
        <v>16</v>
      </c>
      <c r="H51" s="148" t="s">
        <v>17</v>
      </c>
      <c r="I51" s="148" t="s">
        <v>3</v>
      </c>
      <c r="J51" s="149" t="s">
        <v>4</v>
      </c>
      <c r="K51" s="150" t="s">
        <v>268</v>
      </c>
      <c r="L51" s="148" t="s">
        <v>6</v>
      </c>
      <c r="M51" s="153" t="s">
        <v>269</v>
      </c>
      <c r="N51" s="148" t="s">
        <v>348</v>
      </c>
    </row>
    <row r="52" spans="1:14" ht="72.75" customHeight="1">
      <c r="A52" s="157" t="s">
        <v>9</v>
      </c>
      <c r="B52" s="158" t="s">
        <v>370</v>
      </c>
      <c r="C52" s="159" t="s">
        <v>371</v>
      </c>
      <c r="D52" s="159" t="s">
        <v>94</v>
      </c>
      <c r="E52" s="159" t="s">
        <v>32</v>
      </c>
      <c r="F52" s="157" t="s">
        <v>20</v>
      </c>
      <c r="G52" s="159" t="s">
        <v>37</v>
      </c>
      <c r="H52" s="159" t="s">
        <v>333</v>
      </c>
      <c r="I52" s="174">
        <v>190</v>
      </c>
      <c r="J52" s="201"/>
      <c r="K52" s="175"/>
      <c r="L52" s="202"/>
      <c r="M52" s="206"/>
      <c r="N52" s="161"/>
    </row>
    <row r="53" spans="1:14" ht="18" customHeight="1">
      <c r="A53" s="252" t="s">
        <v>8</v>
      </c>
      <c r="B53" s="252"/>
      <c r="C53" s="252"/>
      <c r="D53" s="252"/>
      <c r="E53" s="252"/>
      <c r="F53" s="252"/>
      <c r="G53" s="252"/>
      <c r="H53" s="252"/>
      <c r="I53" s="252"/>
      <c r="J53" s="252"/>
      <c r="K53" s="196"/>
      <c r="L53" s="197"/>
      <c r="M53" s="196"/>
      <c r="N53" s="172"/>
    </row>
    <row r="55" spans="1:14" ht="15.75">
      <c r="A55" s="253" t="s">
        <v>375</v>
      </c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</row>
    <row r="56" spans="1:14" ht="46.5" customHeight="1">
      <c r="A56" s="148" t="s">
        <v>0</v>
      </c>
      <c r="B56" s="148" t="s">
        <v>1</v>
      </c>
      <c r="C56" s="148" t="s">
        <v>14</v>
      </c>
      <c r="D56" s="148" t="s">
        <v>15</v>
      </c>
      <c r="E56" s="148" t="s">
        <v>19</v>
      </c>
      <c r="F56" s="148" t="s">
        <v>2</v>
      </c>
      <c r="G56" s="148" t="s">
        <v>16</v>
      </c>
      <c r="H56" s="148" t="s">
        <v>17</v>
      </c>
      <c r="I56" s="148" t="s">
        <v>3</v>
      </c>
      <c r="J56" s="149" t="s">
        <v>4</v>
      </c>
      <c r="K56" s="150" t="s">
        <v>268</v>
      </c>
      <c r="L56" s="148" t="s">
        <v>6</v>
      </c>
      <c r="M56" s="153" t="s">
        <v>269</v>
      </c>
      <c r="N56" s="148" t="s">
        <v>348</v>
      </c>
    </row>
    <row r="57" spans="1:14" ht="229.5" customHeight="1">
      <c r="A57" s="219">
        <v>1</v>
      </c>
      <c r="B57" s="215" t="s">
        <v>345</v>
      </c>
      <c r="C57" s="181" t="s">
        <v>339</v>
      </c>
      <c r="D57" s="181" t="s">
        <v>76</v>
      </c>
      <c r="E57" s="218" t="s">
        <v>338</v>
      </c>
      <c r="F57" s="216" t="s">
        <v>350</v>
      </c>
      <c r="G57" s="181" t="s">
        <v>361</v>
      </c>
      <c r="H57" s="182" t="s">
        <v>136</v>
      </c>
      <c r="I57" s="183">
        <v>15</v>
      </c>
      <c r="J57" s="184"/>
      <c r="K57" s="184"/>
      <c r="L57" s="140"/>
      <c r="M57" s="144"/>
      <c r="N57" s="185"/>
    </row>
    <row r="58" spans="1:14" ht="108.75" customHeight="1">
      <c r="A58" s="220">
        <v>2</v>
      </c>
      <c r="B58" s="204" t="s">
        <v>373</v>
      </c>
      <c r="C58" s="159" t="s">
        <v>339</v>
      </c>
      <c r="D58" s="181" t="s">
        <v>76</v>
      </c>
      <c r="E58" s="159" t="s">
        <v>341</v>
      </c>
      <c r="F58" s="157" t="s">
        <v>350</v>
      </c>
      <c r="G58" s="217" t="s">
        <v>361</v>
      </c>
      <c r="H58" s="186" t="s">
        <v>136</v>
      </c>
      <c r="I58" s="187">
        <v>26</v>
      </c>
      <c r="J58" s="141"/>
      <c r="K58" s="188"/>
      <c r="L58" s="142"/>
      <c r="M58" s="189"/>
      <c r="N58" s="217"/>
    </row>
    <row r="59" spans="1:14" ht="139.5" customHeight="1">
      <c r="A59" s="190">
        <v>3</v>
      </c>
      <c r="B59" s="204" t="s">
        <v>374</v>
      </c>
      <c r="C59" s="159" t="s">
        <v>344</v>
      </c>
      <c r="D59" s="181" t="s">
        <v>76</v>
      </c>
      <c r="E59" s="159" t="s">
        <v>340</v>
      </c>
      <c r="F59" s="159" t="s">
        <v>350</v>
      </c>
      <c r="G59" s="159" t="s">
        <v>68</v>
      </c>
      <c r="H59" s="159" t="s">
        <v>343</v>
      </c>
      <c r="I59" s="143">
        <v>45</v>
      </c>
      <c r="J59" s="141"/>
      <c r="K59" s="144"/>
      <c r="L59" s="145"/>
      <c r="M59" s="144"/>
      <c r="N59" s="217"/>
    </row>
    <row r="60" spans="1:14" ht="18" customHeight="1">
      <c r="A60" s="252" t="s">
        <v>8</v>
      </c>
      <c r="B60" s="252"/>
      <c r="C60" s="252"/>
      <c r="D60" s="252"/>
      <c r="E60" s="252"/>
      <c r="F60" s="252"/>
      <c r="G60" s="252"/>
      <c r="H60" s="252"/>
      <c r="I60" s="252"/>
      <c r="J60" s="252"/>
      <c r="K60" s="196"/>
      <c r="L60" s="197"/>
      <c r="M60" s="196"/>
      <c r="N60" s="172"/>
    </row>
  </sheetData>
  <sheetProtection/>
  <mergeCells count="26">
    <mergeCell ref="A35:N35"/>
    <mergeCell ref="A50:N50"/>
    <mergeCell ref="A27:N27"/>
    <mergeCell ref="A9:N9"/>
    <mergeCell ref="A17:N17"/>
    <mergeCell ref="A16:J16"/>
    <mergeCell ref="A33:J33"/>
    <mergeCell ref="A38:J38"/>
    <mergeCell ref="A43:J43"/>
    <mergeCell ref="A48:J48"/>
    <mergeCell ref="A11:N11"/>
    <mergeCell ref="A15:J15"/>
    <mergeCell ref="A20:J20"/>
    <mergeCell ref="A22:N22"/>
    <mergeCell ref="A25:J25"/>
    <mergeCell ref="A8:J8"/>
    <mergeCell ref="K1:N1"/>
    <mergeCell ref="A2:N2"/>
    <mergeCell ref="A3:N3"/>
    <mergeCell ref="A53:J53"/>
    <mergeCell ref="A60:J60"/>
    <mergeCell ref="A55:N55"/>
    <mergeCell ref="A45:N45"/>
    <mergeCell ref="A40:N40"/>
    <mergeCell ref="K34:N34"/>
    <mergeCell ref="A5:N5"/>
  </mergeCells>
  <printOptions/>
  <pageMargins left="0.7" right="0.7" top="0.75" bottom="0.75" header="0.3" footer="0.3"/>
  <pageSetup fitToHeight="0" fitToWidth="1" horizontalDpi="600" verticalDpi="600" orientation="landscape" paperSize="9" scale="65" r:id="rId1"/>
  <rowBreaks count="9" manualBreakCount="9">
    <brk id="10" max="255" man="1"/>
    <brk id="16" max="255" man="1"/>
    <brk id="21" max="255" man="1"/>
    <brk id="26" max="255" man="1"/>
    <brk id="34" max="255" man="1"/>
    <brk id="39" max="255" man="1"/>
    <brk id="44" max="255" man="1"/>
    <brk id="49" max="255" man="1"/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Userwin7</dc:creator>
  <cp:keywords/>
  <dc:description/>
  <cp:lastModifiedBy>Joanna Sienkiewicz</cp:lastModifiedBy>
  <cp:lastPrinted>2023-06-19T10:07:25Z</cp:lastPrinted>
  <dcterms:created xsi:type="dcterms:W3CDTF">2015-01-09T10:17:22Z</dcterms:created>
  <dcterms:modified xsi:type="dcterms:W3CDTF">2023-06-29T10:06:17Z</dcterms:modified>
  <cp:category/>
  <cp:version/>
  <cp:contentType/>
  <cp:contentStatus/>
</cp:coreProperties>
</file>