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35" tabRatio="929" activeTab="0"/>
  </bookViews>
  <sheets>
    <sheet name="Kosztorys" sheetId="1" r:id="rId1"/>
    <sheet name="Arkusz2" sheetId="2" r:id="rId2"/>
  </sheets>
  <definedNames>
    <definedName name="Excel_BuiltIn_Print_Area_1" localSheetId="0">'Kosztorys'!$B$5:$E$38</definedName>
    <definedName name="Excel_BuiltIn_Print_Area_1">#REF!</definedName>
    <definedName name="Excel_BuiltIn_Print_Area_11" localSheetId="0">'Kosztorys'!$B$5:$E$36</definedName>
    <definedName name="Excel_BuiltIn_Print_Area_11">#REF!</definedName>
    <definedName name="Excel_BuiltIn_Print_Area_1_1" localSheetId="0">'Kosztorys'!$B$5:$E$38</definedName>
    <definedName name="Excel_BuiltIn_Print_Area_1_1">#REF!</definedName>
    <definedName name="Excel_BuiltIn_Print_Area_1_11" localSheetId="0">'Kosztorys'!$B$5:$E$38</definedName>
    <definedName name="Excel_BuiltIn_Print_Area_1_11">#REF!</definedName>
    <definedName name="Excel_BuiltIn_Print_Area_1_1_1" localSheetId="0">'Kosztorys'!$B$5:$E$38</definedName>
    <definedName name="Excel_BuiltIn_Print_Area_1_1_1">#REF!</definedName>
    <definedName name="Excel_BuiltIn_Print_Area_1_1_11" localSheetId="0">'Kosztorys'!$B$5:$E$38</definedName>
    <definedName name="Excel_BuiltIn_Print_Area_1_1_11">#REF!</definedName>
    <definedName name="Excel_BuiltIn_Print_Area_1_1_1_1" localSheetId="0">'Kosztorys'!$B$5:$E$38</definedName>
    <definedName name="Excel_BuiltIn_Print_Area_1_1_1_1">#REF!</definedName>
    <definedName name="Excel_BuiltIn_Print_Area_1_1_1_1_1" localSheetId="0">'Kosztorys'!$B$5:$E$38</definedName>
    <definedName name="Excel_BuiltIn_Print_Area_1_1_1_1_1">#REF!</definedName>
    <definedName name="Excel_BuiltIn_Print_Area_1_1_1_1_11" localSheetId="0">'Kosztorys'!$B$5:$E$38</definedName>
    <definedName name="Excel_BuiltIn_Print_Area_1_1_1_1_11">#REF!</definedName>
    <definedName name="Excel_BuiltIn_Print_Area_1_1_1_1_1_1" localSheetId="0">'Kosztorys'!$B$5:$E$38</definedName>
    <definedName name="Excel_BuiltIn_Print_Area_1_1_1_1_1_1">#REF!</definedName>
    <definedName name="Excel_BuiltIn_Print_Area_1_1_1_1_1_11" localSheetId="0">'Kosztorys'!$B$5:$E$35</definedName>
    <definedName name="Excel_BuiltIn_Print_Area_1_1_1_1_1_11">#REF!</definedName>
    <definedName name="Excel_BuiltIn_Print_Area_1_1_1_1_1_1_1" localSheetId="0">'Kosztorys'!$B$5:$E$38</definedName>
    <definedName name="Excel_BuiltIn_Print_Area_1_1_1_1_1_1_1">#REF!</definedName>
    <definedName name="Excel_BuiltIn_Print_Area_1_1_1_1_1_1_1_1" localSheetId="0">'Kosztorys'!$B$5:$E$38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1">#REF!</definedName>
    <definedName name="Excel_BuiltIn_Print_Area_1_1_1_1_1_1_1_1_1_1_1_1_1_1_1_1">#REF!</definedName>
    <definedName name="Excel_BuiltIn_Print_Area_2">#REF!</definedName>
    <definedName name="Excel_BuiltIn_Print_Area_2_1" localSheetId="0">'Kosztorys'!$B$5:$E$38</definedName>
    <definedName name="Excel_BuiltIn_Print_Area_2_1">#REF!</definedName>
    <definedName name="Excel_BuiltIn_Print_Area_2_1_1" localSheetId="0">'Kosztorys'!$B$5:$E$38</definedName>
    <definedName name="Excel_BuiltIn_Print_Area_2_1_1">#REF!</definedName>
    <definedName name="Excel_BuiltIn_Print_Area_2_1_1_1" localSheetId="0">'Kosztorys'!$B$5:$E$38</definedName>
    <definedName name="Excel_BuiltIn_Print_Area_2_1_1_1">#REF!</definedName>
    <definedName name="Excel_BuiltIn_Print_Area_2_1_1_1_1" localSheetId="0">'Kosztorys'!$B$5:$E$38</definedName>
    <definedName name="Excel_BuiltIn_Print_Area_2_1_1_1_1">#REF!</definedName>
    <definedName name="Excel_BuiltIn_Print_Area_2_1_1_1_1_1" localSheetId="0">'Kosztorys'!$B$5:$E$38</definedName>
    <definedName name="Excel_BuiltIn_Print_Area_2_1_1_1_1_1">#REF!</definedName>
    <definedName name="Excel_BuiltIn_Print_Area_2_1_1_1_1_1_1_1" localSheetId="0">'Kosztorys'!$B$5:$E$38</definedName>
    <definedName name="Excel_BuiltIn_Print_Area_2_1_1_1_1_1_1_1">#REF!</definedName>
    <definedName name="Excel_BuiltIn_Print_Area_2_1_1_1_1_1_1_1_1" localSheetId="0">'Kosztorys'!$B$5:$E$38</definedName>
    <definedName name="Excel_BuiltIn_Print_Area_2_1_1_1_1_1_1_1_1">#REF!</definedName>
    <definedName name="Excel_BuiltIn_Print_Area_2_1_1_1_1_1_1_1_1_1" localSheetId="0">'Kosztorys'!$B$5:$E$38</definedName>
    <definedName name="Excel_BuiltIn_Print_Area_2_1_1_1_1_1_1_1_1_1">#REF!</definedName>
    <definedName name="Excel_BuiltIn_Print_Area_2_1_1_1_1_1_1_1_1_1_1" localSheetId="0">'Kosztorys'!$B$5:$E$38</definedName>
    <definedName name="Excel_BuiltIn_Print_Area_2_1_1_1_1_1_1_1_1_1_1">#REF!</definedName>
    <definedName name="Excel_BuiltIn_Print_Area_2_1_1_1_1_1_1_1_1_1_1_1" localSheetId="0">'Kosztorys'!$B$5:$E$35</definedName>
    <definedName name="Excel_BuiltIn_Print_Area_2_1_1_1_1_1_1_1_1_1_1_1">#REF!</definedName>
    <definedName name="Excel_BuiltIn_Print_Area_2_1_1_1_1_1_1_1_1_1_1_1_1_1">#REF!</definedName>
    <definedName name="Excel_BuiltIn_Print_Area_3">#REF!</definedName>
    <definedName name="Excel_BuiltIn_Print_Area_3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">#REF!</definedName>
    <definedName name="Excel_BuiltIn_Print_Titles_1">#REF!</definedName>
    <definedName name="_xlnm.Print_Area" localSheetId="0">'Kosztorys'!$B$1:$H$62</definedName>
    <definedName name="Z_D3AC4601_A7CA_463E_92E7_9E1048DF6216_.wvu.PrintArea" localSheetId="0" hidden="1">'Kosztorys'!$B$5:$E$35</definedName>
  </definedNames>
  <calcPr fullCalcOnLoad="1"/>
</workbook>
</file>

<file path=xl/sharedStrings.xml><?xml version="1.0" encoding="utf-8"?>
<sst xmlns="http://schemas.openxmlformats.org/spreadsheetml/2006/main" count="244" uniqueCount="106">
  <si>
    <t>Lp.</t>
  </si>
  <si>
    <t>Pozycja wg 
specyfikacji</t>
  </si>
  <si>
    <t>Wyszczególnienie elementów
 rozliczeniowych</t>
  </si>
  <si>
    <t>szt.</t>
  </si>
  <si>
    <t>m</t>
  </si>
  <si>
    <t>Cena jednostkowa 
[zł]</t>
  </si>
  <si>
    <t>Wartość 
[zł]</t>
  </si>
  <si>
    <t>kwota netto [zł]</t>
  </si>
  <si>
    <t>kwota brutto [zł]</t>
  </si>
  <si>
    <t>VAT 23% [zł]</t>
  </si>
  <si>
    <t>Jednostka                            nazwa                ilość</t>
  </si>
  <si>
    <t>m2</t>
  </si>
  <si>
    <t>m3</t>
  </si>
  <si>
    <t>szt</t>
  </si>
  <si>
    <t>Zakres Gminy</t>
  </si>
  <si>
    <t>km</t>
  </si>
  <si>
    <t>WIM.271.1.39.2022</t>
  </si>
  <si>
    <r>
      <rPr>
        <b/>
        <sz val="11"/>
        <color indexed="8"/>
        <rFont val="Calibri"/>
        <family val="2"/>
      </rPr>
      <t>ZAKRES RZECZOWO-FINANSOWY</t>
    </r>
    <r>
      <rPr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Zadanie: „Budowa chodników w  ramach przebudowy dróg gminnych i powiatowych w Świnoujściu – Część I – Budowa chodnika wzdłuż ul. Sąsiedzkiej, Cześć II: Budowa chodnika wzdłuż ul. Pomorskiej”</t>
    </r>
  </si>
  <si>
    <t>Część nr I:  Budowa chodnika wzdłuż ul. Sąsiedzkiej</t>
  </si>
  <si>
    <t>Roboty ziemne - wykopy wykonywane koparkami przedsiębiernymi o poj.łyžki 2.50 m3 w gr.kat. I-II z transp.urobku na odl.do 1 km sam.samowyład.</t>
  </si>
  <si>
    <t>KNNR 1 0409- 03 z.sz.2.2.2.</t>
  </si>
  <si>
    <t>Zagęszczanie nasypów walcami samojezdnymi statycznymi; grunt sypki kat.l-ll - współczynnik zagęszczenia Js—l .00).</t>
  </si>
  <si>
    <t>Ława z betonu Cl 2/15 pod krawężniki, obrzeża i ściek</t>
  </si>
  <si>
    <t>Krawężniki betonowe o wymiarach 15x30 cm bez ław na ods ce iaskowe•.</t>
  </si>
  <si>
    <t>KNNR 6 0401- 01</t>
  </si>
  <si>
    <t>Krawężniki betonowe o wymiarach 15x22 cm bez ław na ods ce iaskowe•</t>
  </si>
  <si>
    <t>Obrzeża betonowe o wymiarach 30x8 cm na podsyp ce iaskowe• s oin ełnione iaskiem</t>
  </si>
  <si>
    <t>KNNR 1 0318- 01</t>
  </si>
  <si>
    <t>Zasypywanie tylniej ściany krawężnika wraz z zagęszczeniem gruntu w pasie o szerokości o szrerokości 0,50 m, gł. 0,30 m</t>
  </si>
  <si>
    <t>KNNR 6 0113- 05</t>
  </si>
  <si>
    <t>Warstwa podbudowy zasadniczej z kruszyw łamanych #0-32 mm,stabilizowanych mechanicznie, grubość warstwy 15 cm; Krotność 1.5</t>
  </si>
  <si>
    <t>KNNR 6 0104- 01</t>
  </si>
  <si>
    <t>Warstwy ulepszonego podłoża o gr. 15 cm</t>
  </si>
  <si>
    <t>rn2</t>
  </si>
  <si>
    <t>KNNR 6 0502- 03</t>
  </si>
  <si>
    <t>Nawierzchnie z kostki betonowej 20x10, grubości 8 kolor szary cm na podsypce cementowo-piaskowej z ełnieniem s oin iaskiem.</t>
  </si>
  <si>
    <t>Nawierzchnie z kostki betonowej grubości 8 kolor czarny cm na podsypce cementowo-piaskowej z ełnieniem s oin iaskiem.</t>
  </si>
  <si>
    <t xml:space="preserve">KNNR 6 0503- </t>
  </si>
  <si>
    <t>Chodniki z płyt betonowych o wymiarach 30x30x8 cm z vwpustkami na podsypce piaskowej, spoiny wypełnione piaskiem - obok czynnego pasa jezdni (76-130</t>
  </si>
  <si>
    <t xml:space="preserve">KNNR 6 0608- </t>
  </si>
  <si>
    <t>Ścieki uliczne z kostki o wys. 8 cm na podsypce pias- kowej, 2 rzędy kostki - obok czynnego pasa jezdni</t>
  </si>
  <si>
    <t>KNR AT-04 0204-02</t>
  </si>
  <si>
    <t>Oznakowanie poziome nawierzchni bitumicznych cienkowarstwowe on ane mechanicznie</t>
  </si>
  <si>
    <t>KNNR 6 0702- 08</t>
  </si>
  <si>
    <t>Pionowe znaki drogowe - zdjęcie znaków lub drogow- skazów</t>
  </si>
  <si>
    <t>Słupki do znaków drogowych z rur stalowych o śr.70 mm - rozebranie</t>
  </si>
  <si>
    <t>KNNR 6 0702- 01</t>
  </si>
  <si>
    <t>Pionowe znaki drogowe - słupki z rur stalowych</t>
  </si>
  <si>
    <t>Pionowe znaki drogowe - słupki z rur stalowych prze- stawienie</t>
  </si>
  <si>
    <t>KNNR 6 0702- 04</t>
  </si>
  <si>
    <t>Pionowe znaki drogowe - tablice znaków</t>
  </si>
  <si>
    <t>Pionowe znaki drogowe - tablice znaków rzestawienie</t>
  </si>
  <si>
    <t>KNR 2-21 0101-01</t>
  </si>
  <si>
    <t>Oczyszczenie terenu z resztek budowlanych, gruzu i śmieci - zebranie i złożenie zaniec szczeń w zm</t>
  </si>
  <si>
    <t>KNR 2-21 0101-04</t>
  </si>
  <si>
    <t>Oczyszczenie terenu z resztek budowlanych, gruzu i śmieci - wywiezienie zanieczyszczeń samochodami na odl łość do 1.0 km</t>
  </si>
  <si>
    <t>rn3</t>
  </si>
  <si>
    <t>KNR 2-21 0101-05</t>
  </si>
  <si>
    <t>Oczyszczenie terenu z resztek budowlanych, gruzu i śmieci - wywiezienie zanieczyszczeń samochodami dodatek za dalsze 0.5 km do 10 km Krotność 18</t>
  </si>
  <si>
    <t>KNR 2-21 0213-01</t>
  </si>
  <si>
    <t>Ręczne rozrzucenie ziemi żyznej lub kompostowej na terenie kim rubość wars 2 m</t>
  </si>
  <si>
    <t>ha</t>
  </si>
  <si>
    <t>Ręczne rozrzucenie ziemi żyznej lub kompostowej na terenie płaskim - dodatek za każdy następny 1 cm grubość warstwy Krotność 8</t>
  </si>
  <si>
    <t>KNR 2-21 0401-02</t>
  </si>
  <si>
    <t>Wykonanie trawników dywanowych siewem na gruncie kat. III bez nawożenia</t>
  </si>
  <si>
    <r>
      <t xml:space="preserve">KNR 2-31 </t>
    </r>
    <r>
      <rPr>
        <sz val="12"/>
        <rFont val="Calibri"/>
        <family val="2"/>
      </rPr>
      <t>0402-04</t>
    </r>
  </si>
  <si>
    <r>
      <t xml:space="preserve">KNNR 6 0401- </t>
    </r>
    <r>
      <rPr>
        <sz val="12"/>
        <rFont val="Calibri"/>
        <family val="2"/>
      </rPr>
      <t>01</t>
    </r>
  </si>
  <si>
    <r>
      <t xml:space="preserve">KNNR 6 0404- </t>
    </r>
    <r>
      <rPr>
        <sz val="12"/>
        <rFont val="Calibri"/>
        <family val="2"/>
      </rPr>
      <t>03</t>
    </r>
  </si>
  <si>
    <r>
      <t>m</t>
    </r>
    <r>
      <rPr>
        <sz val="12"/>
        <rFont val="Calibri"/>
        <family val="2"/>
      </rPr>
      <t>2</t>
    </r>
  </si>
  <si>
    <r>
      <t xml:space="preserve">KNR 2-25 </t>
    </r>
    <r>
      <rPr>
        <sz val="12"/>
        <rFont val="Calibri"/>
        <family val="2"/>
      </rPr>
      <t>0419-05</t>
    </r>
  </si>
  <si>
    <r>
      <t xml:space="preserve">KNR 2-21 </t>
    </r>
    <r>
      <rPr>
        <sz val="12"/>
        <rFont val="Calibri"/>
        <family val="2"/>
      </rPr>
      <t>0213-02</t>
    </r>
  </si>
  <si>
    <t>Nasypy vmonywane koparkami przedsiębiernymi o poj.łyžki 2.50 m3 w gr.kat. I-II z transp.urobku na odl.do 1 km sam.samowyład.</t>
  </si>
  <si>
    <t xml:space="preserve">KNNR 1 0201- </t>
  </si>
  <si>
    <t xml:space="preserve">KNR 4-04
1103-04 110305
</t>
  </si>
  <si>
    <t>Wywiezienie ziemi z terenu budowy przy mechanicznym załadowaniu i wyładowaniu samochodem samoadowcz m na odle łość 15 km</t>
  </si>
  <si>
    <t>Plantowanie (obrobienie na czysto) skarp i dna wykopów wykonywanych mechanicznie w gruntach kat. l-</t>
  </si>
  <si>
    <t>Roboty pomiarowe przy liniowych robotach ziemnych - trasa dr i w terenie równinn m</t>
  </si>
  <si>
    <t>KNR 2-01 0119-03</t>
  </si>
  <si>
    <t>KNNR 1 0201- 11</t>
  </si>
  <si>
    <t>KNNR 1 0503- 03</t>
  </si>
  <si>
    <t>Łącznie zakres</t>
  </si>
  <si>
    <t>Obrzeża betonowe o wymiarach 30x8 cm na podsypce piaskowej spoiny wypełnione piaskiem</t>
  </si>
  <si>
    <t xml:space="preserve">Roboty ziemne - wykopy wykonywane koparkami przedsiębiernymi o poj.łyžki 2.50 m3 w gr.kat. I-II z transp.urobku </t>
  </si>
  <si>
    <t>Wywiezienie ziemi z terenu budowy przy mechanicznym załadowaniu i wyładowaniu samochodem samoadowczym</t>
  </si>
  <si>
    <t>Nawierzchnie z kostki betonowej 20x10, grubości 8 kolor szary cm na podsypce cementowo-piaskowej z wypełnieniem spoin piaskiem.</t>
  </si>
  <si>
    <t>Nawierzchnie z kostki betonowej grubości 8 kolor czarny cm na podsypce cementowo-piaskowej z wypełnieniem spoin piaskiem.</t>
  </si>
  <si>
    <t>Pionowe znaki drogowe - zdjęcie znaków lub drogowskazów</t>
  </si>
  <si>
    <t>Ręczne rozrzucenie ziemi żyznej lub kompostowej na terenie płaskim grubość warstwy min. 10 cm</t>
  </si>
  <si>
    <t>KNR 2-31 0402-04</t>
  </si>
  <si>
    <t>KNNR 6 0404- 03</t>
  </si>
  <si>
    <t>KNR 2-25 0419-05</t>
  </si>
  <si>
    <t>Roboty pomiarowe przy liniowych robotach ziemnych - trasa drogi i w terenie równinnym</t>
  </si>
  <si>
    <t>Plantowanie (obrobienie na czysto) skarp i dna wykopów wykonywanych mechanicznie w gruntach kat. l-II</t>
  </si>
  <si>
    <t>KNR 4-04
1103-04 110305</t>
  </si>
  <si>
    <t>Nasypy wykonywane koparkami przedsiębiernymi o poj.łyžki 2.50 m3 w gr.kat. I-II z transp.urobku  sam.samowyład.</t>
  </si>
  <si>
    <t xml:space="preserve">Warstwa podbudowy zasadniczej z kruszyw łamanych #0-32 mm,stabilizowanych mechanicznie, grubość warstwy 15 cm; </t>
  </si>
  <si>
    <t xml:space="preserve">Chodniki z płyt betonowych o wymiarach 30x30x8 cm z vwpustkami na podsypce piaskowej, spoiny wypełnione piaskiem - obok czynnego pasa jezdni </t>
  </si>
  <si>
    <t>Pionowe znaki drogowe - słupki z rur stalowych przestawienie</t>
  </si>
  <si>
    <t>Część II - Budowa chodnika wzdłuż ul. Pomorskiej</t>
  </si>
  <si>
    <t>Warstwy ulepszonego podłoża o gr. 10 cm</t>
  </si>
  <si>
    <t>Zał. nr 6.2 do SWZ nr BZP.271.1.39.2022 - Zmiana nr 2
Zał. nr 2 umowy  WIM /… /2022</t>
  </si>
  <si>
    <t>Krawężniki betonowe o wymiarach 15x30 cm na podsypce piaskowej</t>
  </si>
  <si>
    <t>Krawężniki betonowe o wymiarach 15x22 cm  na podsypce piaskowej</t>
  </si>
  <si>
    <r>
      <t xml:space="preserve">Oczyszczenie terenu z resztek budowlanych, gruzu i śmieci - zebranie i złożenie zanieczyszczeń, wywiezienie zanieczyszczeń samochodami </t>
    </r>
    <r>
      <rPr>
        <sz val="8"/>
        <color indexed="10"/>
        <rFont val="Times New Roman"/>
        <family val="1"/>
      </rPr>
      <t xml:space="preserve"> i utylizacja</t>
    </r>
  </si>
  <si>
    <t>Krawężniki betonowe o wymiarach 15x30 cm  na podsypce piaskowej</t>
  </si>
  <si>
    <r>
      <t xml:space="preserve">Oczyszczenie terenu z resztek budowlanych, gruzu i śmieci - zebranie i złożenie zanieczyszczeń, wywiezienie zanieczyszczeń samochodami </t>
    </r>
    <r>
      <rPr>
        <sz val="8"/>
        <color indexed="10"/>
        <rFont val="Times New Roman"/>
        <family val="1"/>
      </rPr>
      <t>i utylizacja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</si>
</sst>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  <numFmt numFmtId="167" formatCode="0.0"/>
    <numFmt numFmtId="168" formatCode="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_z_ł_-;\-* #,##0.00\ _z_ł_-;_-* \-??\ _z_ł_-;_-@_-"/>
    <numFmt numFmtId="174" formatCode="#,##0.00\ &quot;zł&quot;"/>
    <numFmt numFmtId="175" formatCode="#,##0.00\ _z_ł"/>
    <numFmt numFmtId="176" formatCode="0.000"/>
    <numFmt numFmtId="177" formatCode="[$-415]dddd\,\ d\ mmmm\ yyyy"/>
    <numFmt numFmtId="178" formatCode="0.00000000"/>
    <numFmt numFmtId="179" formatCode="0.000000000"/>
    <numFmt numFmtId="180" formatCode="0.0000000"/>
    <numFmt numFmtId="181" formatCode="0.000000"/>
    <numFmt numFmtId="182" formatCode="0.00000"/>
    <numFmt numFmtId="183" formatCode="0.0000"/>
    <numFmt numFmtId="184" formatCode="0.0000000000"/>
    <numFmt numFmtId="185" formatCode="0.00000000000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b/>
      <sz val="14"/>
      <color indexed="12"/>
      <name val="Calibri"/>
      <family val="2"/>
    </font>
    <font>
      <sz val="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57" fillId="0" borderId="0" xfId="0" applyFont="1" applyFill="1" applyAlignment="1">
      <alignment horizontal="center"/>
    </xf>
    <xf numFmtId="4" fontId="31" fillId="0" borderId="18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4" fontId="31" fillId="0" borderId="19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" fontId="33" fillId="0" borderId="2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1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174" fontId="0" fillId="0" borderId="0" xfId="0" applyNumberFormat="1" applyAlignment="1">
      <alignment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21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wrapText="1"/>
    </xf>
    <xf numFmtId="0" fontId="29" fillId="0" borderId="0" xfId="0" applyFont="1" applyFill="1" applyBorder="1" applyAlignment="1">
      <alignment horizontal="right"/>
    </xf>
    <xf numFmtId="4" fontId="33" fillId="0" borderId="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right"/>
    </xf>
    <xf numFmtId="0" fontId="29" fillId="0" borderId="24" xfId="0" applyFont="1" applyFill="1" applyBorder="1" applyAlignment="1">
      <alignment/>
    </xf>
    <xf numFmtId="0" fontId="29" fillId="0" borderId="25" xfId="0" applyFont="1" applyFill="1" applyBorder="1" applyAlignment="1">
      <alignment horizontal="right"/>
    </xf>
    <xf numFmtId="0" fontId="29" fillId="0" borderId="26" xfId="0" applyFont="1" applyFill="1" applyBorder="1" applyAlignment="1">
      <alignment/>
    </xf>
    <xf numFmtId="1" fontId="58" fillId="0" borderId="0" xfId="0" applyNumberFormat="1" applyFont="1" applyAlignment="1">
      <alignment horizontal="left" vertical="center"/>
    </xf>
    <xf numFmtId="175" fontId="3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2" fontId="59" fillId="0" borderId="0" xfId="0" applyNumberFormat="1" applyFont="1" applyAlignment="1">
      <alignment horizontal="center" vertical="center"/>
    </xf>
    <xf numFmtId="175" fontId="59" fillId="0" borderId="0" xfId="0" applyNumberFormat="1" applyFont="1" applyAlignment="1">
      <alignment horizontal="center" vertical="center"/>
    </xf>
    <xf numFmtId="0" fontId="35" fillId="0" borderId="27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right"/>
    </xf>
    <xf numFmtId="0" fontId="29" fillId="0" borderId="31" xfId="0" applyFont="1" applyFill="1" applyBorder="1" applyAlignment="1">
      <alignment/>
    </xf>
    <xf numFmtId="0" fontId="36" fillId="0" borderId="32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 vertical="center" wrapText="1"/>
    </xf>
    <xf numFmtId="2" fontId="60" fillId="0" borderId="21" xfId="0" applyNumberFormat="1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view="pageBreakPreview" zoomScale="85" zoomScaleNormal="140" zoomScaleSheetLayoutView="85" zoomScalePageLayoutView="85" workbookViewId="0" topLeftCell="A1">
      <selection activeCell="M43" sqref="M43"/>
    </sheetView>
  </sheetViews>
  <sheetFormatPr defaultColWidth="9.00390625" defaultRowHeight="12.75"/>
  <cols>
    <col min="1" max="1" width="2.875" style="7" customWidth="1"/>
    <col min="2" max="2" width="3.875" style="7" customWidth="1"/>
    <col min="3" max="3" width="13.125" style="7" customWidth="1"/>
    <col min="4" max="4" width="55.75390625" style="7" customWidth="1"/>
    <col min="5" max="5" width="7.875" style="7" customWidth="1"/>
    <col min="6" max="6" width="8.75390625" style="7" customWidth="1"/>
    <col min="7" max="7" width="9.375" style="7" customWidth="1"/>
    <col min="8" max="8" width="15.75390625" style="7" customWidth="1"/>
    <col min="9" max="16384" width="9.125" style="7" customWidth="1"/>
  </cols>
  <sheetData>
    <row r="1" spans="2:8" ht="12.75">
      <c r="B1" s="41" t="s">
        <v>16</v>
      </c>
      <c r="C1" s="41"/>
      <c r="D1" s="17"/>
      <c r="E1" s="42" t="s">
        <v>100</v>
      </c>
      <c r="F1" s="42"/>
      <c r="G1" s="42"/>
      <c r="H1" s="42"/>
    </row>
    <row r="2" spans="2:8" ht="12.75">
      <c r="B2" s="18"/>
      <c r="C2" s="19"/>
      <c r="D2" s="17"/>
      <c r="E2" s="42"/>
      <c r="F2" s="42"/>
      <c r="G2" s="42"/>
      <c r="H2" s="42"/>
    </row>
    <row r="3" spans="2:8" ht="46.5" customHeight="1">
      <c r="B3" s="43" t="s">
        <v>17</v>
      </c>
      <c r="C3" s="44"/>
      <c r="D3" s="44"/>
      <c r="E3" s="44"/>
      <c r="F3" s="45"/>
      <c r="G3" s="46"/>
      <c r="H3" s="46"/>
    </row>
    <row r="4" ht="13.5" thickBot="1"/>
    <row r="5" spans="1:8" ht="27.75" customHeight="1">
      <c r="A5" s="8"/>
      <c r="B5" s="47" t="s">
        <v>18</v>
      </c>
      <c r="C5" s="48"/>
      <c r="D5" s="48"/>
      <c r="E5" s="48"/>
      <c r="F5" s="48"/>
      <c r="G5" s="48"/>
      <c r="H5" s="49"/>
    </row>
    <row r="6" spans="1:8" ht="22.5" customHeight="1" thickBot="1">
      <c r="A6" s="9"/>
      <c r="B6" s="52"/>
      <c r="C6" s="53"/>
      <c r="D6" s="53"/>
      <c r="E6" s="53"/>
      <c r="F6" s="53"/>
      <c r="G6" s="53"/>
      <c r="H6" s="54"/>
    </row>
    <row r="7" spans="1:8" ht="39" customHeight="1" thickBot="1">
      <c r="A7" s="9"/>
      <c r="B7" s="2" t="s">
        <v>0</v>
      </c>
      <c r="C7" s="6" t="s">
        <v>1</v>
      </c>
      <c r="D7" s="6" t="s">
        <v>2</v>
      </c>
      <c r="E7" s="55" t="s">
        <v>10</v>
      </c>
      <c r="F7" s="55"/>
      <c r="G7" s="6" t="s">
        <v>5</v>
      </c>
      <c r="H7" s="3" t="s">
        <v>6</v>
      </c>
    </row>
    <row r="8" spans="1:8" ht="15.75" customHeight="1">
      <c r="A8" s="9"/>
      <c r="B8" s="47" t="s">
        <v>14</v>
      </c>
      <c r="C8" s="48"/>
      <c r="D8" s="48"/>
      <c r="E8" s="48"/>
      <c r="F8" s="48"/>
      <c r="G8" s="48"/>
      <c r="H8" s="49"/>
    </row>
    <row r="9" spans="1:8" ht="32.25" customHeight="1">
      <c r="A9" s="9"/>
      <c r="B9" s="33">
        <v>1</v>
      </c>
      <c r="C9" s="33" t="s">
        <v>77</v>
      </c>
      <c r="D9" s="33" t="s">
        <v>91</v>
      </c>
      <c r="E9" s="33" t="s">
        <v>15</v>
      </c>
      <c r="F9" s="33">
        <v>0.172</v>
      </c>
      <c r="G9" s="33"/>
      <c r="H9" s="31">
        <f>F9*G9</f>
        <v>0</v>
      </c>
    </row>
    <row r="10" spans="1:8" ht="28.5" customHeight="1">
      <c r="A10" s="9"/>
      <c r="B10" s="33">
        <v>2</v>
      </c>
      <c r="C10" s="33" t="s">
        <v>78</v>
      </c>
      <c r="D10" s="33" t="s">
        <v>82</v>
      </c>
      <c r="E10" s="33" t="s">
        <v>12</v>
      </c>
      <c r="F10" s="33">
        <v>337</v>
      </c>
      <c r="G10" s="33"/>
      <c r="H10" s="31">
        <f aca="true" t="shared" si="0" ref="H10:H35">F10*G10</f>
        <v>0</v>
      </c>
    </row>
    <row r="11" spans="1:8" ht="25.5" customHeight="1">
      <c r="A11" s="9"/>
      <c r="B11" s="33">
        <v>3</v>
      </c>
      <c r="C11" s="33" t="s">
        <v>79</v>
      </c>
      <c r="D11" s="33" t="s">
        <v>92</v>
      </c>
      <c r="E11" s="33" t="s">
        <v>11</v>
      </c>
      <c r="F11" s="33">
        <v>722</v>
      </c>
      <c r="G11" s="33"/>
      <c r="H11" s="31">
        <f t="shared" si="0"/>
        <v>0</v>
      </c>
    </row>
    <row r="12" spans="1:8" ht="31.5" customHeight="1">
      <c r="A12" s="9"/>
      <c r="B12" s="33">
        <v>4</v>
      </c>
      <c r="C12" s="33" t="s">
        <v>93</v>
      </c>
      <c r="D12" s="33" t="s">
        <v>83</v>
      </c>
      <c r="E12" s="33" t="s">
        <v>12</v>
      </c>
      <c r="F12" s="33">
        <v>337</v>
      </c>
      <c r="G12" s="33"/>
      <c r="H12" s="31">
        <f t="shared" si="0"/>
        <v>0</v>
      </c>
    </row>
    <row r="13" spans="1:8" ht="25.5" customHeight="1">
      <c r="A13" s="9"/>
      <c r="B13" s="33">
        <v>5</v>
      </c>
      <c r="C13" s="33" t="s">
        <v>72</v>
      </c>
      <c r="D13" s="33" t="s">
        <v>94</v>
      </c>
      <c r="E13" s="33" t="s">
        <v>12</v>
      </c>
      <c r="F13" s="33">
        <v>300</v>
      </c>
      <c r="G13" s="33"/>
      <c r="H13" s="31">
        <f t="shared" si="0"/>
        <v>0</v>
      </c>
    </row>
    <row r="14" spans="1:8" ht="25.5" customHeight="1">
      <c r="A14" s="9"/>
      <c r="B14" s="33">
        <v>6</v>
      </c>
      <c r="C14" s="32" t="s">
        <v>20</v>
      </c>
      <c r="D14" s="32" t="s">
        <v>21</v>
      </c>
      <c r="E14" s="32" t="s">
        <v>12</v>
      </c>
      <c r="F14" s="32">
        <v>300</v>
      </c>
      <c r="G14" s="32"/>
      <c r="H14" s="31">
        <f t="shared" si="0"/>
        <v>0</v>
      </c>
    </row>
    <row r="15" spans="1:8" ht="21.75" customHeight="1">
      <c r="A15" s="9"/>
      <c r="B15" s="33">
        <v>7</v>
      </c>
      <c r="C15" s="32" t="s">
        <v>88</v>
      </c>
      <c r="D15" s="32" t="s">
        <v>22</v>
      </c>
      <c r="E15" s="32" t="s">
        <v>12</v>
      </c>
      <c r="F15" s="32">
        <v>18.2</v>
      </c>
      <c r="G15" s="32"/>
      <c r="H15" s="31">
        <f t="shared" si="0"/>
        <v>0</v>
      </c>
    </row>
    <row r="16" spans="1:8" ht="23.25" customHeight="1">
      <c r="A16" s="9"/>
      <c r="B16" s="33">
        <v>8</v>
      </c>
      <c r="C16" s="32" t="s">
        <v>24</v>
      </c>
      <c r="D16" s="32" t="s">
        <v>104</v>
      </c>
      <c r="E16" s="32" t="s">
        <v>4</v>
      </c>
      <c r="F16" s="32">
        <v>9</v>
      </c>
      <c r="G16" s="32"/>
      <c r="H16" s="31">
        <f t="shared" si="0"/>
        <v>0</v>
      </c>
    </row>
    <row r="17" spans="1:8" ht="26.25" customHeight="1">
      <c r="A17" s="9"/>
      <c r="B17" s="33">
        <v>9</v>
      </c>
      <c r="C17" s="32" t="s">
        <v>24</v>
      </c>
      <c r="D17" s="32" t="s">
        <v>102</v>
      </c>
      <c r="E17" s="32" t="s">
        <v>4</v>
      </c>
      <c r="F17" s="32">
        <v>43</v>
      </c>
      <c r="G17" s="32"/>
      <c r="H17" s="31">
        <f t="shared" si="0"/>
        <v>0</v>
      </c>
    </row>
    <row r="18" spans="1:8" ht="29.25" customHeight="1">
      <c r="A18" s="9"/>
      <c r="B18" s="33">
        <v>10</v>
      </c>
      <c r="C18" s="32" t="s">
        <v>89</v>
      </c>
      <c r="D18" s="32" t="s">
        <v>81</v>
      </c>
      <c r="E18" s="60" t="s">
        <v>4</v>
      </c>
      <c r="F18" s="32">
        <v>290</v>
      </c>
      <c r="G18" s="32"/>
      <c r="H18" s="31">
        <f t="shared" si="0"/>
        <v>0</v>
      </c>
    </row>
    <row r="19" spans="1:8" ht="31.5" customHeight="1">
      <c r="A19" s="9"/>
      <c r="B19" s="33">
        <v>11</v>
      </c>
      <c r="C19" s="32" t="s">
        <v>27</v>
      </c>
      <c r="D19" s="32" t="s">
        <v>28</v>
      </c>
      <c r="E19" s="32" t="s">
        <v>12</v>
      </c>
      <c r="F19" s="32">
        <v>1.35</v>
      </c>
      <c r="G19" s="32"/>
      <c r="H19" s="31">
        <f t="shared" si="0"/>
        <v>0</v>
      </c>
    </row>
    <row r="20" spans="1:8" ht="30.75" customHeight="1">
      <c r="A20" s="9"/>
      <c r="B20" s="33">
        <v>12</v>
      </c>
      <c r="C20" s="32" t="s">
        <v>29</v>
      </c>
      <c r="D20" s="32" t="s">
        <v>95</v>
      </c>
      <c r="E20" s="32" t="s">
        <v>11</v>
      </c>
      <c r="F20" s="32">
        <v>35</v>
      </c>
      <c r="G20" s="32"/>
      <c r="H20" s="31">
        <f t="shared" si="0"/>
        <v>0</v>
      </c>
    </row>
    <row r="21" spans="1:8" ht="29.25" customHeight="1">
      <c r="A21" s="9"/>
      <c r="B21" s="33">
        <v>13</v>
      </c>
      <c r="C21" s="32" t="s">
        <v>31</v>
      </c>
      <c r="D21" s="32" t="s">
        <v>32</v>
      </c>
      <c r="E21" s="32" t="s">
        <v>11</v>
      </c>
      <c r="F21" s="32">
        <v>35</v>
      </c>
      <c r="G21" s="32"/>
      <c r="H21" s="31">
        <f t="shared" si="0"/>
        <v>0</v>
      </c>
    </row>
    <row r="22" spans="1:8" ht="30" customHeight="1">
      <c r="A22" s="9"/>
      <c r="B22" s="33">
        <v>14</v>
      </c>
      <c r="C22" s="32" t="s">
        <v>34</v>
      </c>
      <c r="D22" s="32" t="s">
        <v>84</v>
      </c>
      <c r="E22" s="32" t="s">
        <v>11</v>
      </c>
      <c r="F22" s="32">
        <v>257</v>
      </c>
      <c r="G22" s="32"/>
      <c r="H22" s="31">
        <f t="shared" si="0"/>
        <v>0</v>
      </c>
    </row>
    <row r="23" spans="1:8" ht="26.25" customHeight="1">
      <c r="A23" s="9"/>
      <c r="B23" s="33">
        <v>15</v>
      </c>
      <c r="C23" s="32" t="s">
        <v>34</v>
      </c>
      <c r="D23" s="32" t="s">
        <v>85</v>
      </c>
      <c r="E23" s="32" t="s">
        <v>33</v>
      </c>
      <c r="F23" s="32">
        <v>35</v>
      </c>
      <c r="G23" s="32"/>
      <c r="H23" s="31">
        <f t="shared" si="0"/>
        <v>0</v>
      </c>
    </row>
    <row r="24" spans="1:8" ht="28.5" customHeight="1">
      <c r="A24" s="9"/>
      <c r="B24" s="33">
        <v>16</v>
      </c>
      <c r="C24" s="32" t="s">
        <v>37</v>
      </c>
      <c r="D24" s="32" t="s">
        <v>96</v>
      </c>
      <c r="E24" s="32" t="s">
        <v>11</v>
      </c>
      <c r="F24" s="32">
        <v>5</v>
      </c>
      <c r="G24" s="32"/>
      <c r="H24" s="31">
        <f t="shared" si="0"/>
        <v>0</v>
      </c>
    </row>
    <row r="25" spans="1:8" ht="26.25" customHeight="1">
      <c r="A25" s="9"/>
      <c r="B25" s="33">
        <v>17</v>
      </c>
      <c r="C25" s="32" t="s">
        <v>39</v>
      </c>
      <c r="D25" s="32" t="s">
        <v>40</v>
      </c>
      <c r="E25" s="32" t="s">
        <v>4</v>
      </c>
      <c r="F25" s="32">
        <v>7</v>
      </c>
      <c r="G25" s="32"/>
      <c r="H25" s="31">
        <f t="shared" si="0"/>
        <v>0</v>
      </c>
    </row>
    <row r="26" spans="1:8" ht="30" customHeight="1">
      <c r="A26" s="9"/>
      <c r="B26" s="33">
        <v>18</v>
      </c>
      <c r="C26" s="32" t="s">
        <v>41</v>
      </c>
      <c r="D26" s="32" t="s">
        <v>42</v>
      </c>
      <c r="E26" s="32" t="s">
        <v>11</v>
      </c>
      <c r="F26" s="32">
        <v>27.2</v>
      </c>
      <c r="G26" s="32"/>
      <c r="H26" s="31">
        <f t="shared" si="0"/>
        <v>0</v>
      </c>
    </row>
    <row r="27" spans="1:8" ht="24.75" customHeight="1">
      <c r="A27" s="9"/>
      <c r="B27" s="33">
        <v>19</v>
      </c>
      <c r="C27" s="32" t="s">
        <v>43</v>
      </c>
      <c r="D27" s="32" t="s">
        <v>86</v>
      </c>
      <c r="E27" s="32" t="s">
        <v>13</v>
      </c>
      <c r="F27" s="32">
        <v>5</v>
      </c>
      <c r="G27" s="32"/>
      <c r="H27" s="31">
        <f t="shared" si="0"/>
        <v>0</v>
      </c>
    </row>
    <row r="28" spans="1:8" ht="27.75" customHeight="1">
      <c r="A28" s="9"/>
      <c r="B28" s="33">
        <v>20</v>
      </c>
      <c r="C28" s="32" t="s">
        <v>90</v>
      </c>
      <c r="D28" s="32" t="s">
        <v>45</v>
      </c>
      <c r="E28" s="32" t="s">
        <v>3</v>
      </c>
      <c r="F28" s="32">
        <v>4</v>
      </c>
      <c r="G28" s="32"/>
      <c r="H28" s="31">
        <f t="shared" si="0"/>
        <v>0</v>
      </c>
    </row>
    <row r="29" spans="1:8" ht="29.25" customHeight="1">
      <c r="A29" s="9"/>
      <c r="B29" s="33">
        <v>21</v>
      </c>
      <c r="C29" s="32" t="s">
        <v>46</v>
      </c>
      <c r="D29" s="32" t="s">
        <v>47</v>
      </c>
      <c r="E29" s="32" t="s">
        <v>3</v>
      </c>
      <c r="F29" s="32">
        <v>22</v>
      </c>
      <c r="G29" s="32"/>
      <c r="H29" s="31">
        <f t="shared" si="0"/>
        <v>0</v>
      </c>
    </row>
    <row r="30" spans="1:8" ht="30.75" customHeight="1">
      <c r="A30" s="9"/>
      <c r="B30" s="33">
        <v>22</v>
      </c>
      <c r="C30" s="32" t="s">
        <v>46</v>
      </c>
      <c r="D30" s="32" t="s">
        <v>97</v>
      </c>
      <c r="E30" s="32" t="s">
        <v>3</v>
      </c>
      <c r="F30" s="32">
        <v>4</v>
      </c>
      <c r="G30" s="32"/>
      <c r="H30" s="31">
        <f t="shared" si="0"/>
        <v>0</v>
      </c>
    </row>
    <row r="31" spans="1:8" ht="22.5" customHeight="1">
      <c r="A31" s="9"/>
      <c r="B31" s="33">
        <v>23</v>
      </c>
      <c r="C31" s="32" t="s">
        <v>49</v>
      </c>
      <c r="D31" s="32" t="s">
        <v>50</v>
      </c>
      <c r="E31" s="32" t="s">
        <v>3</v>
      </c>
      <c r="F31" s="32">
        <v>2</v>
      </c>
      <c r="G31" s="32"/>
      <c r="H31" s="31">
        <f t="shared" si="0"/>
        <v>0</v>
      </c>
    </row>
    <row r="32" spans="1:8" ht="17.25" customHeight="1">
      <c r="A32" s="9"/>
      <c r="B32" s="33">
        <v>24</v>
      </c>
      <c r="C32" s="32" t="s">
        <v>49</v>
      </c>
      <c r="D32" s="32" t="s">
        <v>51</v>
      </c>
      <c r="E32" s="32" t="s">
        <v>3</v>
      </c>
      <c r="F32" s="32">
        <v>5</v>
      </c>
      <c r="G32" s="32"/>
      <c r="H32" s="31">
        <f t="shared" si="0"/>
        <v>0</v>
      </c>
    </row>
    <row r="33" spans="1:8" ht="21" customHeight="1">
      <c r="A33" s="9"/>
      <c r="B33" s="33">
        <v>25</v>
      </c>
      <c r="C33" s="32" t="s">
        <v>52</v>
      </c>
      <c r="D33" s="32" t="s">
        <v>105</v>
      </c>
      <c r="E33" s="32" t="s">
        <v>12</v>
      </c>
      <c r="F33" s="32">
        <v>2.125</v>
      </c>
      <c r="G33" s="32"/>
      <c r="H33" s="31">
        <f t="shared" si="0"/>
        <v>0</v>
      </c>
    </row>
    <row r="34" spans="1:8" ht="25.5" customHeight="1">
      <c r="A34" s="9"/>
      <c r="B34" s="33">
        <v>28</v>
      </c>
      <c r="C34" s="32" t="s">
        <v>59</v>
      </c>
      <c r="D34" s="32" t="s">
        <v>87</v>
      </c>
      <c r="E34" s="32" t="s">
        <v>61</v>
      </c>
      <c r="F34" s="32">
        <v>0.043</v>
      </c>
      <c r="G34" s="32"/>
      <c r="H34" s="31">
        <f t="shared" si="0"/>
        <v>0</v>
      </c>
    </row>
    <row r="35" spans="1:8" ht="24.75" customHeight="1" thickBot="1">
      <c r="A35" s="9"/>
      <c r="B35" s="33">
        <v>30</v>
      </c>
      <c r="C35" s="32" t="s">
        <v>63</v>
      </c>
      <c r="D35" s="32" t="s">
        <v>64</v>
      </c>
      <c r="E35" s="32" t="s">
        <v>11</v>
      </c>
      <c r="F35" s="32">
        <v>425</v>
      </c>
      <c r="G35" s="32"/>
      <c r="H35" s="31">
        <f t="shared" si="0"/>
        <v>0</v>
      </c>
    </row>
    <row r="36" spans="2:8" ht="20.25" customHeight="1" thickBot="1">
      <c r="B36" s="10"/>
      <c r="C36" s="10"/>
      <c r="D36" s="56" t="s">
        <v>80</v>
      </c>
      <c r="E36" s="57"/>
      <c r="F36" s="37" t="s">
        <v>7</v>
      </c>
      <c r="G36" s="38"/>
      <c r="H36" s="11">
        <f>SUM(H9:H35)</f>
        <v>0</v>
      </c>
    </row>
    <row r="37" spans="2:8" ht="12.75">
      <c r="B37" s="10"/>
      <c r="C37" s="10"/>
      <c r="D37" s="12"/>
      <c r="E37" s="13"/>
      <c r="F37" s="39" t="s">
        <v>9</v>
      </c>
      <c r="G37" s="40"/>
      <c r="H37" s="14">
        <f>H36*0.23</f>
        <v>0</v>
      </c>
    </row>
    <row r="38" spans="2:8" ht="13.5" thickBot="1">
      <c r="B38" s="10"/>
      <c r="C38" s="10"/>
      <c r="D38" s="15"/>
      <c r="E38" s="12"/>
      <c r="F38" s="50" t="s">
        <v>8</v>
      </c>
      <c r="G38" s="51"/>
      <c r="H38" s="16">
        <f>SUM(H36:H37)</f>
        <v>0</v>
      </c>
    </row>
    <row r="39" spans="2:8" ht="13.5" thickBot="1">
      <c r="B39" s="10"/>
      <c r="C39" s="10"/>
      <c r="D39" s="15"/>
      <c r="E39" s="12"/>
      <c r="F39" s="29"/>
      <c r="G39" s="12"/>
      <c r="H39" s="30"/>
    </row>
    <row r="40" spans="2:8" ht="16.5" thickBot="1">
      <c r="B40" s="47" t="s">
        <v>98</v>
      </c>
      <c r="C40" s="48"/>
      <c r="D40" s="48"/>
      <c r="E40" s="48"/>
      <c r="F40" s="48"/>
      <c r="G40" s="48"/>
      <c r="H40" s="49"/>
    </row>
    <row r="41" spans="1:8" ht="15.75" customHeight="1" thickBot="1">
      <c r="A41" s="9"/>
      <c r="B41" s="47" t="s">
        <v>14</v>
      </c>
      <c r="C41" s="48"/>
      <c r="D41" s="48"/>
      <c r="E41" s="48"/>
      <c r="F41" s="48"/>
      <c r="G41" s="48"/>
      <c r="H41" s="49"/>
    </row>
    <row r="42" spans="2:8" ht="33.75">
      <c r="B42" s="1" t="s">
        <v>0</v>
      </c>
      <c r="C42" s="4" t="s">
        <v>1</v>
      </c>
      <c r="D42" s="4" t="s">
        <v>2</v>
      </c>
      <c r="E42" s="58" t="s">
        <v>10</v>
      </c>
      <c r="F42" s="58"/>
      <c r="G42" s="4" t="s">
        <v>5</v>
      </c>
      <c r="H42" s="5" t="s">
        <v>6</v>
      </c>
    </row>
    <row r="43" spans="1:8" ht="34.5" customHeight="1">
      <c r="A43" s="9"/>
      <c r="B43" s="33">
        <v>1</v>
      </c>
      <c r="C43" s="33" t="s">
        <v>77</v>
      </c>
      <c r="D43" s="33" t="s">
        <v>91</v>
      </c>
      <c r="E43" s="33" t="s">
        <v>15</v>
      </c>
      <c r="F43" s="33">
        <v>0.065</v>
      </c>
      <c r="G43" s="33"/>
      <c r="H43" s="31">
        <f>F43*G43</f>
        <v>0</v>
      </c>
    </row>
    <row r="44" spans="1:8" ht="28.5" customHeight="1">
      <c r="A44" s="9"/>
      <c r="B44" s="33">
        <v>2</v>
      </c>
      <c r="C44" s="33" t="s">
        <v>78</v>
      </c>
      <c r="D44" s="33" t="s">
        <v>82</v>
      </c>
      <c r="E44" s="33" t="s">
        <v>12</v>
      </c>
      <c r="F44" s="34">
        <f>337/2.65</f>
        <v>127.16981132075472</v>
      </c>
      <c r="G44" s="33"/>
      <c r="H44" s="31">
        <f aca="true" t="shared" si="1" ref="H44:H59">F44*G44</f>
        <v>0</v>
      </c>
    </row>
    <row r="45" spans="1:8" ht="25.5" customHeight="1">
      <c r="A45" s="9"/>
      <c r="B45" s="33">
        <v>3</v>
      </c>
      <c r="C45" s="33" t="s">
        <v>79</v>
      </c>
      <c r="D45" s="33" t="s">
        <v>92</v>
      </c>
      <c r="E45" s="33" t="s">
        <v>11</v>
      </c>
      <c r="F45" s="34">
        <f>722/2.65</f>
        <v>272.45283018867923</v>
      </c>
      <c r="G45" s="33"/>
      <c r="H45" s="31">
        <f t="shared" si="1"/>
        <v>0</v>
      </c>
    </row>
    <row r="46" spans="1:8" ht="31.5" customHeight="1">
      <c r="A46" s="9"/>
      <c r="B46" s="33">
        <v>4</v>
      </c>
      <c r="C46" s="33" t="s">
        <v>93</v>
      </c>
      <c r="D46" s="33" t="s">
        <v>83</v>
      </c>
      <c r="E46" s="33" t="s">
        <v>12</v>
      </c>
      <c r="F46" s="34">
        <f>337/2.65</f>
        <v>127.16981132075472</v>
      </c>
      <c r="G46" s="33"/>
      <c r="H46" s="31">
        <f t="shared" si="1"/>
        <v>0</v>
      </c>
    </row>
    <row r="47" spans="1:8" ht="25.5" customHeight="1">
      <c r="A47" s="9"/>
      <c r="B47" s="33">
        <v>5</v>
      </c>
      <c r="C47" s="33" t="s">
        <v>72</v>
      </c>
      <c r="D47" s="33" t="s">
        <v>94</v>
      </c>
      <c r="E47" s="33" t="s">
        <v>12</v>
      </c>
      <c r="F47" s="34">
        <f>300/2.65</f>
        <v>113.20754716981132</v>
      </c>
      <c r="G47" s="33"/>
      <c r="H47" s="31">
        <f t="shared" si="1"/>
        <v>0</v>
      </c>
    </row>
    <row r="48" spans="1:8" ht="25.5" customHeight="1">
      <c r="A48" s="9"/>
      <c r="B48" s="33">
        <v>6</v>
      </c>
      <c r="C48" s="32" t="s">
        <v>20</v>
      </c>
      <c r="D48" s="32" t="s">
        <v>21</v>
      </c>
      <c r="E48" s="32" t="s">
        <v>12</v>
      </c>
      <c r="F48" s="35">
        <f>300/2.635</f>
        <v>113.85199240986718</v>
      </c>
      <c r="G48" s="32"/>
      <c r="H48" s="31">
        <f t="shared" si="1"/>
        <v>0</v>
      </c>
    </row>
    <row r="49" spans="1:8" ht="21.75" customHeight="1">
      <c r="A49" s="9"/>
      <c r="B49" s="33">
        <v>7</v>
      </c>
      <c r="C49" s="32" t="s">
        <v>88</v>
      </c>
      <c r="D49" s="32" t="s">
        <v>22</v>
      </c>
      <c r="E49" s="32" t="s">
        <v>12</v>
      </c>
      <c r="F49" s="59">
        <f>0.075*52+0.038*110</f>
        <v>8.08</v>
      </c>
      <c r="G49" s="32"/>
      <c r="H49" s="31">
        <f t="shared" si="1"/>
        <v>0</v>
      </c>
    </row>
    <row r="50" spans="1:8" ht="23.25" customHeight="1">
      <c r="A50" s="9"/>
      <c r="B50" s="33">
        <v>8</v>
      </c>
      <c r="C50" s="32" t="s">
        <v>24</v>
      </c>
      <c r="D50" s="32" t="s">
        <v>101</v>
      </c>
      <c r="E50" s="32" t="s">
        <v>4</v>
      </c>
      <c r="F50" s="32">
        <v>9</v>
      </c>
      <c r="G50" s="32"/>
      <c r="H50" s="31">
        <f t="shared" si="1"/>
        <v>0</v>
      </c>
    </row>
    <row r="51" spans="1:8" ht="26.25" customHeight="1">
      <c r="A51" s="9"/>
      <c r="B51" s="33">
        <v>9</v>
      </c>
      <c r="C51" s="32" t="s">
        <v>24</v>
      </c>
      <c r="D51" s="32" t="s">
        <v>102</v>
      </c>
      <c r="E51" s="32" t="s">
        <v>4</v>
      </c>
      <c r="F51" s="32">
        <v>43</v>
      </c>
      <c r="G51" s="32"/>
      <c r="H51" s="31">
        <f t="shared" si="1"/>
        <v>0</v>
      </c>
    </row>
    <row r="52" spans="1:8" ht="29.25" customHeight="1">
      <c r="A52" s="9"/>
      <c r="B52" s="33">
        <v>10</v>
      </c>
      <c r="C52" s="32" t="s">
        <v>89</v>
      </c>
      <c r="D52" s="32" t="s">
        <v>81</v>
      </c>
      <c r="E52" s="60" t="s">
        <v>4</v>
      </c>
      <c r="F52" s="35">
        <f>290/2.65</f>
        <v>109.43396226415095</v>
      </c>
      <c r="G52" s="32"/>
      <c r="H52" s="31">
        <f t="shared" si="1"/>
        <v>0</v>
      </c>
    </row>
    <row r="53" spans="1:8" ht="31.5" customHeight="1">
      <c r="A53" s="9"/>
      <c r="B53" s="33">
        <v>11</v>
      </c>
      <c r="C53" s="32" t="s">
        <v>27</v>
      </c>
      <c r="D53" s="32" t="s">
        <v>28</v>
      </c>
      <c r="E53" s="32" t="s">
        <v>12</v>
      </c>
      <c r="F53" s="35">
        <f>1.35/2.65</f>
        <v>0.5094339622641509</v>
      </c>
      <c r="G53" s="32"/>
      <c r="H53" s="31">
        <f t="shared" si="1"/>
        <v>0</v>
      </c>
    </row>
    <row r="54" spans="1:8" ht="30.75" customHeight="1">
      <c r="A54" s="9"/>
      <c r="B54" s="33">
        <v>12</v>
      </c>
      <c r="C54" s="32" t="s">
        <v>29</v>
      </c>
      <c r="D54" s="32" t="s">
        <v>95</v>
      </c>
      <c r="E54" s="32" t="s">
        <v>11</v>
      </c>
      <c r="F54" s="35">
        <f>35/2.65</f>
        <v>13.20754716981132</v>
      </c>
      <c r="G54" s="32"/>
      <c r="H54" s="31">
        <f t="shared" si="1"/>
        <v>0</v>
      </c>
    </row>
    <row r="55" spans="1:8" ht="29.25" customHeight="1">
      <c r="A55" s="9"/>
      <c r="B55" s="33">
        <v>13</v>
      </c>
      <c r="C55" s="32" t="s">
        <v>31</v>
      </c>
      <c r="D55" s="32" t="s">
        <v>99</v>
      </c>
      <c r="E55" s="32" t="s">
        <v>11</v>
      </c>
      <c r="F55" s="35">
        <f>35/2.65</f>
        <v>13.20754716981132</v>
      </c>
      <c r="G55" s="32"/>
      <c r="H55" s="31">
        <f t="shared" si="1"/>
        <v>0</v>
      </c>
    </row>
    <row r="56" spans="1:8" ht="30" customHeight="1">
      <c r="A56" s="9"/>
      <c r="B56" s="33">
        <v>14</v>
      </c>
      <c r="C56" s="32" t="s">
        <v>34</v>
      </c>
      <c r="D56" s="32" t="s">
        <v>84</v>
      </c>
      <c r="E56" s="32" t="s">
        <v>11</v>
      </c>
      <c r="F56" s="36">
        <f>3*65*1.2</f>
        <v>234</v>
      </c>
      <c r="G56" s="32"/>
      <c r="H56" s="31">
        <f t="shared" si="1"/>
        <v>0</v>
      </c>
    </row>
    <row r="57" spans="1:8" ht="21" customHeight="1">
      <c r="A57" s="9"/>
      <c r="B57" s="33">
        <v>25</v>
      </c>
      <c r="C57" s="32" t="s">
        <v>52</v>
      </c>
      <c r="D57" s="32" t="s">
        <v>103</v>
      </c>
      <c r="E57" s="32" t="s">
        <v>12</v>
      </c>
      <c r="F57" s="35">
        <f>2.125/2.65</f>
        <v>0.8018867924528302</v>
      </c>
      <c r="G57" s="32"/>
      <c r="H57" s="31">
        <f t="shared" si="1"/>
        <v>0</v>
      </c>
    </row>
    <row r="58" spans="1:8" ht="25.5" customHeight="1">
      <c r="A58" s="9"/>
      <c r="B58" s="33">
        <v>28</v>
      </c>
      <c r="C58" s="32" t="s">
        <v>59</v>
      </c>
      <c r="D58" s="32" t="s">
        <v>87</v>
      </c>
      <c r="E58" s="32" t="s">
        <v>61</v>
      </c>
      <c r="F58" s="35">
        <f>0.043/2.65</f>
        <v>0.01622641509433962</v>
      </c>
      <c r="G58" s="32"/>
      <c r="H58" s="31">
        <f t="shared" si="1"/>
        <v>0</v>
      </c>
    </row>
    <row r="59" spans="1:8" ht="24.75" customHeight="1" thickBot="1">
      <c r="A59" s="9"/>
      <c r="B59" s="33">
        <v>30</v>
      </c>
      <c r="C59" s="32" t="s">
        <v>63</v>
      </c>
      <c r="D59" s="32" t="s">
        <v>64</v>
      </c>
      <c r="E59" s="32" t="s">
        <v>11</v>
      </c>
      <c r="F59" s="35">
        <f>425/2.65</f>
        <v>160.37735849056605</v>
      </c>
      <c r="G59" s="32"/>
      <c r="H59" s="31">
        <f t="shared" si="1"/>
        <v>0</v>
      </c>
    </row>
    <row r="60" spans="2:8" ht="20.25" customHeight="1" thickBot="1">
      <c r="B60" s="10"/>
      <c r="C60" s="10"/>
      <c r="D60" s="56" t="s">
        <v>80</v>
      </c>
      <c r="E60" s="57"/>
      <c r="F60" s="37" t="s">
        <v>7</v>
      </c>
      <c r="G60" s="38"/>
      <c r="H60" s="11">
        <f>SUM(H43:H59)</f>
        <v>0</v>
      </c>
    </row>
    <row r="61" spans="2:8" ht="12.75">
      <c r="B61" s="10"/>
      <c r="C61" s="10"/>
      <c r="D61" s="12"/>
      <c r="E61" s="13"/>
      <c r="F61" s="39" t="s">
        <v>9</v>
      </c>
      <c r="G61" s="40"/>
      <c r="H61" s="14">
        <f>H60*0.23</f>
        <v>0</v>
      </c>
    </row>
    <row r="62" spans="2:8" ht="13.5" thickBot="1">
      <c r="B62" s="10"/>
      <c r="C62" s="10"/>
      <c r="D62" s="15"/>
      <c r="E62" s="12"/>
      <c r="F62" s="50" t="s">
        <v>8</v>
      </c>
      <c r="G62" s="51"/>
      <c r="H62" s="16">
        <f>SUM(H60:H61)</f>
        <v>0</v>
      </c>
    </row>
  </sheetData>
  <sheetProtection/>
  <mergeCells count="18">
    <mergeCell ref="F62:G62"/>
    <mergeCell ref="B5:H5"/>
    <mergeCell ref="B6:H6"/>
    <mergeCell ref="E7:F7"/>
    <mergeCell ref="D36:E36"/>
    <mergeCell ref="F36:G36"/>
    <mergeCell ref="F37:G37"/>
    <mergeCell ref="E42:F42"/>
    <mergeCell ref="B41:H41"/>
    <mergeCell ref="D60:E60"/>
    <mergeCell ref="F60:G60"/>
    <mergeCell ref="F61:G61"/>
    <mergeCell ref="B1:C1"/>
    <mergeCell ref="E1:H2"/>
    <mergeCell ref="B3:H3"/>
    <mergeCell ref="B8:H8"/>
    <mergeCell ref="F38:G38"/>
    <mergeCell ref="B40:H40"/>
  </mergeCells>
  <printOptions/>
  <pageMargins left="0.6299212598425197" right="0.3937007874015748" top="0.3937007874015748" bottom="0.3937007874015748" header="0.5118110236220472" footer="0.5118110236220472"/>
  <pageSetup horizontalDpi="600" verticalDpi="600" orientation="portrait" paperSize="9" scale="82" r:id="rId1"/>
  <rowBreaks count="1" manualBreakCount="1">
    <brk id="39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4:J37"/>
  <sheetViews>
    <sheetView zoomScalePageLayoutView="0" workbookViewId="0" topLeftCell="A31">
      <selection activeCell="K40" sqref="K40"/>
    </sheetView>
  </sheetViews>
  <sheetFormatPr defaultColWidth="9.00390625" defaultRowHeight="12.75"/>
  <cols>
    <col min="6" max="6" width="30.875" style="26" customWidth="1"/>
    <col min="10" max="10" width="12.125" style="0" bestFit="1" customWidth="1"/>
  </cols>
  <sheetData>
    <row r="4" spans="4:10" ht="47.25">
      <c r="D4" s="27">
        <v>1</v>
      </c>
      <c r="E4" s="27" t="s">
        <v>77</v>
      </c>
      <c r="F4" s="28" t="s">
        <v>76</v>
      </c>
      <c r="G4" s="27" t="s">
        <v>15</v>
      </c>
      <c r="H4" s="27">
        <v>0.172</v>
      </c>
      <c r="I4" s="27">
        <v>7287.98</v>
      </c>
      <c r="J4" s="27">
        <f>ROUND(H4*I4,2)</f>
        <v>1253.53</v>
      </c>
    </row>
    <row r="5" spans="4:10" ht="78.75">
      <c r="D5" s="27">
        <v>2</v>
      </c>
      <c r="E5" s="27" t="s">
        <v>78</v>
      </c>
      <c r="F5" s="28" t="s">
        <v>19</v>
      </c>
      <c r="G5" s="27" t="s">
        <v>12</v>
      </c>
      <c r="H5" s="27">
        <v>337</v>
      </c>
      <c r="I5" s="27">
        <v>16.99</v>
      </c>
      <c r="J5" s="27">
        <f aca="true" t="shared" si="0" ref="J5:J33">ROUND(H5*I5,2)</f>
        <v>5725.63</v>
      </c>
    </row>
    <row r="6" spans="4:10" ht="63">
      <c r="D6" s="27">
        <v>3</v>
      </c>
      <c r="E6" s="27" t="s">
        <v>79</v>
      </c>
      <c r="F6" s="28" t="s">
        <v>75</v>
      </c>
      <c r="G6" s="27" t="s">
        <v>11</v>
      </c>
      <c r="H6" s="27">
        <v>722</v>
      </c>
      <c r="I6" s="27">
        <v>6.69</v>
      </c>
      <c r="J6" s="27">
        <f t="shared" si="0"/>
        <v>4830.18</v>
      </c>
    </row>
    <row r="7" spans="4:10" ht="78.75">
      <c r="D7" s="27">
        <v>4</v>
      </c>
      <c r="E7" s="28" t="s">
        <v>73</v>
      </c>
      <c r="F7" s="28" t="s">
        <v>74</v>
      </c>
      <c r="G7" s="27" t="s">
        <v>12</v>
      </c>
      <c r="H7" s="27">
        <v>337</v>
      </c>
      <c r="I7" s="27">
        <v>136.46</v>
      </c>
      <c r="J7" s="27">
        <f t="shared" si="0"/>
        <v>45987.02</v>
      </c>
    </row>
    <row r="8" spans="4:10" ht="63">
      <c r="D8" s="27">
        <v>5</v>
      </c>
      <c r="E8" s="27" t="s">
        <v>72</v>
      </c>
      <c r="F8" s="28" t="s">
        <v>71</v>
      </c>
      <c r="G8" s="27" t="s">
        <v>12</v>
      </c>
      <c r="H8" s="27">
        <v>300</v>
      </c>
      <c r="I8" s="27">
        <v>81.88</v>
      </c>
      <c r="J8" s="27">
        <f t="shared" si="0"/>
        <v>24564</v>
      </c>
    </row>
    <row r="9" spans="4:10" ht="114.75" customHeight="1">
      <c r="D9" s="27">
        <v>6</v>
      </c>
      <c r="E9" s="22" t="s">
        <v>20</v>
      </c>
      <c r="F9" s="22" t="s">
        <v>21</v>
      </c>
      <c r="G9" s="21" t="s">
        <v>12</v>
      </c>
      <c r="H9" s="23">
        <v>300</v>
      </c>
      <c r="I9" s="24">
        <v>7.42</v>
      </c>
      <c r="J9" s="27">
        <f t="shared" si="0"/>
        <v>2226</v>
      </c>
    </row>
    <row r="10" spans="4:10" ht="47.25">
      <c r="D10" s="27">
        <v>7</v>
      </c>
      <c r="E10" s="21" t="s">
        <v>65</v>
      </c>
      <c r="F10" s="21" t="s">
        <v>22</v>
      </c>
      <c r="G10" s="21" t="s">
        <v>12</v>
      </c>
      <c r="H10" s="23">
        <v>18.2</v>
      </c>
      <c r="I10" s="24">
        <v>761.67</v>
      </c>
      <c r="J10" s="27">
        <f t="shared" si="0"/>
        <v>13862.39</v>
      </c>
    </row>
    <row r="11" spans="4:10" ht="70.5" customHeight="1">
      <c r="D11" s="27">
        <v>8</v>
      </c>
      <c r="E11" s="21" t="s">
        <v>66</v>
      </c>
      <c r="F11" s="22" t="s">
        <v>23</v>
      </c>
      <c r="G11" s="21" t="s">
        <v>4</v>
      </c>
      <c r="H11" s="23">
        <v>9</v>
      </c>
      <c r="I11" s="24">
        <v>58.76</v>
      </c>
      <c r="J11" s="27">
        <f t="shared" si="0"/>
        <v>528.84</v>
      </c>
    </row>
    <row r="12" spans="4:10" ht="70.5" customHeight="1">
      <c r="D12" s="27">
        <v>9</v>
      </c>
      <c r="E12" s="21" t="s">
        <v>24</v>
      </c>
      <c r="F12" s="22" t="s">
        <v>25</v>
      </c>
      <c r="G12" s="21" t="s">
        <v>4</v>
      </c>
      <c r="H12" s="23">
        <v>43</v>
      </c>
      <c r="I12" s="24">
        <v>56.61</v>
      </c>
      <c r="J12" s="27">
        <f t="shared" si="0"/>
        <v>2434.23</v>
      </c>
    </row>
    <row r="13" spans="4:10" ht="82.5" customHeight="1">
      <c r="D13" s="27">
        <v>10</v>
      </c>
      <c r="E13" s="21" t="s">
        <v>67</v>
      </c>
      <c r="F13" s="22" t="s">
        <v>26</v>
      </c>
      <c r="G13" s="21"/>
      <c r="H13" s="23">
        <v>290</v>
      </c>
      <c r="I13" s="24">
        <v>43.13</v>
      </c>
      <c r="J13" s="27">
        <f t="shared" si="0"/>
        <v>12507.7</v>
      </c>
    </row>
    <row r="14" spans="4:10" ht="118.5" customHeight="1">
      <c r="D14" s="27">
        <v>11</v>
      </c>
      <c r="E14" s="21" t="s">
        <v>27</v>
      </c>
      <c r="F14" s="22" t="s">
        <v>28</v>
      </c>
      <c r="G14" s="21" t="s">
        <v>12</v>
      </c>
      <c r="H14" s="23">
        <v>1.35</v>
      </c>
      <c r="I14" s="24">
        <v>42.84</v>
      </c>
      <c r="J14" s="27">
        <f t="shared" si="0"/>
        <v>57.83</v>
      </c>
    </row>
    <row r="15" spans="4:10" ht="154.5" customHeight="1">
      <c r="D15" s="27">
        <v>12</v>
      </c>
      <c r="E15" s="21" t="s">
        <v>29</v>
      </c>
      <c r="F15" s="21" t="s">
        <v>30</v>
      </c>
      <c r="G15" s="21"/>
      <c r="H15" s="23">
        <v>35</v>
      </c>
      <c r="I15" s="24">
        <v>36.79</v>
      </c>
      <c r="J15" s="27">
        <f t="shared" si="0"/>
        <v>1287.65</v>
      </c>
    </row>
    <row r="16" spans="4:10" ht="47.25">
      <c r="D16" s="27">
        <v>13</v>
      </c>
      <c r="E16" s="21" t="s">
        <v>31</v>
      </c>
      <c r="F16" s="21" t="s">
        <v>32</v>
      </c>
      <c r="G16" s="21" t="s">
        <v>33</v>
      </c>
      <c r="H16" s="23">
        <v>35</v>
      </c>
      <c r="I16" s="24">
        <v>87.74</v>
      </c>
      <c r="J16" s="27">
        <f t="shared" si="0"/>
        <v>3070.9</v>
      </c>
    </row>
    <row r="17" spans="4:10" ht="130.5" customHeight="1">
      <c r="D17" s="27">
        <v>14</v>
      </c>
      <c r="E17" s="21" t="s">
        <v>34</v>
      </c>
      <c r="F17" s="22" t="s">
        <v>35</v>
      </c>
      <c r="G17" s="21"/>
      <c r="H17" s="23">
        <v>257</v>
      </c>
      <c r="I17" s="24">
        <v>115.19</v>
      </c>
      <c r="J17" s="27">
        <f t="shared" si="0"/>
        <v>29603.83</v>
      </c>
    </row>
    <row r="18" spans="4:10" ht="130.5" customHeight="1">
      <c r="D18" s="27">
        <v>15</v>
      </c>
      <c r="E18" s="21" t="s">
        <v>34</v>
      </c>
      <c r="F18" s="22" t="s">
        <v>36</v>
      </c>
      <c r="G18" s="21"/>
      <c r="H18" s="23">
        <v>35</v>
      </c>
      <c r="I18" s="24">
        <v>115.19</v>
      </c>
      <c r="J18" s="27">
        <f t="shared" si="0"/>
        <v>4031.65</v>
      </c>
    </row>
    <row r="19" spans="4:10" ht="189.75" customHeight="1">
      <c r="D19" s="27">
        <v>16</v>
      </c>
      <c r="E19" s="22" t="s">
        <v>37</v>
      </c>
      <c r="F19" s="21" t="s">
        <v>38</v>
      </c>
      <c r="G19" s="21" t="s">
        <v>68</v>
      </c>
      <c r="H19" s="23">
        <v>5</v>
      </c>
      <c r="I19" s="24">
        <v>288.81</v>
      </c>
      <c r="J19" s="27">
        <f t="shared" si="0"/>
        <v>1444.05</v>
      </c>
    </row>
    <row r="20" spans="4:10" ht="156" customHeight="1">
      <c r="D20" s="27">
        <v>17</v>
      </c>
      <c r="E20" s="22" t="s">
        <v>39</v>
      </c>
      <c r="F20" s="21" t="s">
        <v>40</v>
      </c>
      <c r="G20" s="21" t="s">
        <v>4</v>
      </c>
      <c r="H20" s="23">
        <v>7</v>
      </c>
      <c r="I20" s="24">
        <v>24.23</v>
      </c>
      <c r="J20" s="27">
        <f t="shared" si="0"/>
        <v>169.61</v>
      </c>
    </row>
    <row r="21" spans="4:10" ht="106.5" customHeight="1">
      <c r="D21" s="27">
        <v>18</v>
      </c>
      <c r="E21" s="21" t="s">
        <v>41</v>
      </c>
      <c r="F21" s="22" t="s">
        <v>42</v>
      </c>
      <c r="G21" s="21" t="s">
        <v>11</v>
      </c>
      <c r="H21" s="23">
        <v>27.2</v>
      </c>
      <c r="I21" s="24">
        <v>79.25</v>
      </c>
      <c r="J21" s="27">
        <f t="shared" si="0"/>
        <v>2155.6</v>
      </c>
    </row>
    <row r="22" spans="4:10" ht="70.5" customHeight="1">
      <c r="D22" s="27">
        <v>19</v>
      </c>
      <c r="E22" s="21" t="s">
        <v>43</v>
      </c>
      <c r="F22" s="21" t="s">
        <v>44</v>
      </c>
      <c r="G22" s="21" t="s">
        <v>13</v>
      </c>
      <c r="H22" s="23">
        <v>5</v>
      </c>
      <c r="I22" s="24">
        <v>41.93</v>
      </c>
      <c r="J22" s="27">
        <f t="shared" si="0"/>
        <v>209.65</v>
      </c>
    </row>
    <row r="23" spans="4:10" ht="47.25">
      <c r="D23" s="27">
        <v>20</v>
      </c>
      <c r="E23" s="21" t="s">
        <v>69</v>
      </c>
      <c r="F23" s="22" t="s">
        <v>45</v>
      </c>
      <c r="G23" s="21" t="s">
        <v>3</v>
      </c>
      <c r="H23" s="23">
        <v>4</v>
      </c>
      <c r="I23" s="24">
        <v>33.56</v>
      </c>
      <c r="J23" s="27">
        <f t="shared" si="0"/>
        <v>134.24</v>
      </c>
    </row>
    <row r="24" spans="4:10" ht="46.5" customHeight="1">
      <c r="D24" s="27">
        <v>21</v>
      </c>
      <c r="E24" s="21" t="s">
        <v>46</v>
      </c>
      <c r="F24" s="21" t="s">
        <v>47</v>
      </c>
      <c r="G24" s="21" t="s">
        <v>3</v>
      </c>
      <c r="H24" s="23">
        <v>22</v>
      </c>
      <c r="I24" s="24">
        <v>350.1</v>
      </c>
      <c r="J24" s="27">
        <f t="shared" si="0"/>
        <v>7702.2</v>
      </c>
    </row>
    <row r="25" spans="4:10" ht="70.5" customHeight="1">
      <c r="D25" s="27">
        <v>22</v>
      </c>
      <c r="E25" s="21" t="s">
        <v>46</v>
      </c>
      <c r="F25" s="21" t="s">
        <v>48</v>
      </c>
      <c r="G25" s="21" t="s">
        <v>3</v>
      </c>
      <c r="H25" s="23">
        <v>4</v>
      </c>
      <c r="I25" s="24">
        <v>40.32</v>
      </c>
      <c r="J25" s="27">
        <f t="shared" si="0"/>
        <v>161.28</v>
      </c>
    </row>
    <row r="26" spans="4:10" ht="46.5" customHeight="1">
      <c r="D26" s="27">
        <v>23</v>
      </c>
      <c r="E26" s="21" t="s">
        <v>49</v>
      </c>
      <c r="F26" s="21" t="s">
        <v>50</v>
      </c>
      <c r="G26" s="21" t="s">
        <v>3</v>
      </c>
      <c r="H26" s="23">
        <v>2</v>
      </c>
      <c r="I26" s="24">
        <v>244.02</v>
      </c>
      <c r="J26" s="27">
        <f t="shared" si="0"/>
        <v>488.04</v>
      </c>
    </row>
    <row r="27" spans="4:10" ht="70.5" customHeight="1">
      <c r="D27" s="27">
        <v>24</v>
      </c>
      <c r="E27" s="21" t="s">
        <v>49</v>
      </c>
      <c r="F27" s="21" t="s">
        <v>51</v>
      </c>
      <c r="G27" s="21" t="s">
        <v>3</v>
      </c>
      <c r="H27" s="23">
        <v>5</v>
      </c>
      <c r="I27" s="24">
        <v>44.13</v>
      </c>
      <c r="J27" s="27">
        <f t="shared" si="0"/>
        <v>220.65</v>
      </c>
    </row>
    <row r="28" spans="4:10" ht="118.5" customHeight="1">
      <c r="D28" s="27">
        <v>25</v>
      </c>
      <c r="E28" s="21" t="s">
        <v>52</v>
      </c>
      <c r="F28" s="22" t="s">
        <v>53</v>
      </c>
      <c r="G28" s="21" t="s">
        <v>12</v>
      </c>
      <c r="H28" s="24">
        <v>2.125</v>
      </c>
      <c r="I28" s="24">
        <v>161.6</v>
      </c>
      <c r="J28" s="27">
        <f t="shared" si="0"/>
        <v>343.4</v>
      </c>
    </row>
    <row r="29" spans="4:10" ht="78.75">
      <c r="D29" s="27">
        <v>26</v>
      </c>
      <c r="E29" s="21" t="s">
        <v>54</v>
      </c>
      <c r="F29" s="22" t="s">
        <v>55</v>
      </c>
      <c r="G29" s="21" t="s">
        <v>56</v>
      </c>
      <c r="H29" s="24">
        <v>2.125</v>
      </c>
      <c r="I29" s="24">
        <v>126.55</v>
      </c>
      <c r="J29" s="27">
        <f t="shared" si="0"/>
        <v>268.92</v>
      </c>
    </row>
    <row r="30" spans="4:10" ht="78.75">
      <c r="D30" s="27">
        <v>27</v>
      </c>
      <c r="E30" s="21" t="s">
        <v>57</v>
      </c>
      <c r="F30" s="22" t="s">
        <v>58</v>
      </c>
      <c r="G30" s="21" t="s">
        <v>12</v>
      </c>
      <c r="H30" s="24">
        <v>2.15</v>
      </c>
      <c r="I30" s="24">
        <v>60.08</v>
      </c>
      <c r="J30" s="27">
        <f t="shared" si="0"/>
        <v>129.17</v>
      </c>
    </row>
    <row r="31" spans="4:10" ht="82.5" customHeight="1">
      <c r="D31" s="27">
        <v>28</v>
      </c>
      <c r="E31" s="21" t="s">
        <v>59</v>
      </c>
      <c r="F31" s="22" t="s">
        <v>60</v>
      </c>
      <c r="G31" s="21" t="s">
        <v>61</v>
      </c>
      <c r="H31" s="25">
        <v>0.043</v>
      </c>
      <c r="I31" s="24">
        <v>44842.89</v>
      </c>
      <c r="J31" s="27">
        <f t="shared" si="0"/>
        <v>1928.24</v>
      </c>
    </row>
    <row r="32" spans="4:10" ht="78.75">
      <c r="D32" s="27">
        <v>29</v>
      </c>
      <c r="E32" s="21" t="s">
        <v>70</v>
      </c>
      <c r="F32" s="21" t="s">
        <v>62</v>
      </c>
      <c r="G32" s="21" t="s">
        <v>61</v>
      </c>
      <c r="H32" s="24">
        <v>0.043</v>
      </c>
      <c r="I32" s="24">
        <v>124958.32</v>
      </c>
      <c r="J32" s="27">
        <f t="shared" si="0"/>
        <v>5373.21</v>
      </c>
    </row>
    <row r="33" spans="4:10" ht="47.25">
      <c r="D33" s="27">
        <v>30</v>
      </c>
      <c r="E33" s="21" t="s">
        <v>63</v>
      </c>
      <c r="F33" s="22" t="s">
        <v>64</v>
      </c>
      <c r="G33" s="21"/>
      <c r="H33" s="23">
        <v>425</v>
      </c>
      <c r="I33" s="24">
        <v>12.36</v>
      </c>
      <c r="J33" s="27">
        <f t="shared" si="0"/>
        <v>5253</v>
      </c>
    </row>
    <row r="35" ht="12.75">
      <c r="J35" s="20">
        <f>SUM(J4:J33)</f>
        <v>177952.63999999996</v>
      </c>
    </row>
    <row r="36" ht="12.75">
      <c r="J36" s="20">
        <f>J35*1.23</f>
        <v>218881.74719999995</v>
      </c>
    </row>
    <row r="37" ht="12.75">
      <c r="J37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Janecki</dc:creator>
  <cp:keywords/>
  <dc:description/>
  <cp:lastModifiedBy>aduczmanska</cp:lastModifiedBy>
  <cp:lastPrinted>2022-09-16T12:38:49Z</cp:lastPrinted>
  <dcterms:created xsi:type="dcterms:W3CDTF">2000-11-13T06:25:45Z</dcterms:created>
  <dcterms:modified xsi:type="dcterms:W3CDTF">2022-10-25T06:00:30Z</dcterms:modified>
  <cp:category/>
  <cp:version/>
  <cp:contentType/>
  <cp:contentStatus/>
  <cp:revision>1</cp:revision>
</cp:coreProperties>
</file>