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630" windowHeight="113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<sst xmlns="http://schemas.openxmlformats.org/spreadsheetml/2006/main" count="896" uniqueCount="176">
  <si>
    <t>zn.spr.ZO.270.2.2020</t>
  </si>
  <si>
    <t>Typ planu</t>
  </si>
  <si>
    <t>J.m.</t>
  </si>
  <si>
    <t>Ilość</t>
  </si>
  <si>
    <t>Wartość VAT w PLN</t>
  </si>
  <si>
    <t>Grupa czynności</t>
  </si>
  <si>
    <t>1</t>
  </si>
  <si>
    <t>2</t>
  </si>
  <si>
    <t>3</t>
  </si>
  <si>
    <t>4</t>
  </si>
  <si>
    <t>5</t>
  </si>
  <si>
    <t>6</t>
  </si>
  <si>
    <t>ZAGOSPODAROWANIE LASU</t>
  </si>
  <si>
    <t>rh</t>
  </si>
  <si>
    <t>ch</t>
  </si>
  <si>
    <t>ADM</t>
  </si>
  <si>
    <t>działalność administracyjna</t>
  </si>
  <si>
    <t>SP-POZ</t>
  </si>
  <si>
    <t>Pozostałe prace dot.stanu pos.</t>
  </si>
  <si>
    <t>X</t>
  </si>
  <si>
    <t>HOD</t>
  </si>
  <si>
    <t>hodowla lasu</t>
  </si>
  <si>
    <t>CP</t>
  </si>
  <si>
    <t>czyszczenia późne</t>
  </si>
  <si>
    <t>CW</t>
  </si>
  <si>
    <t>czyszczenia wczesne</t>
  </si>
  <si>
    <t>MA-PORZ</t>
  </si>
  <si>
    <t>porządkowanie pow.zrębowych</t>
  </si>
  <si>
    <t>MA-POZ</t>
  </si>
  <si>
    <t>inne zabiegi melioracyjne</t>
  </si>
  <si>
    <t>ODN-LUK</t>
  </si>
  <si>
    <t>odnowienia luk</t>
  </si>
  <si>
    <t>ODN-ZRB</t>
  </si>
  <si>
    <t>odnowienie zrębów</t>
  </si>
  <si>
    <t>ODN-ZŁOŻ</t>
  </si>
  <si>
    <t>odnow.w rębniach złożonych</t>
  </si>
  <si>
    <t>PBD-ODNRB</t>
  </si>
  <si>
    <t>odnowienia pod przebud. rębnie</t>
  </si>
  <si>
    <t>PIEL</t>
  </si>
  <si>
    <t>pielęgnowanie gleby</t>
  </si>
  <si>
    <t>PIEL-POZ</t>
  </si>
  <si>
    <t>inne zabiegi pielęgnacyjne</t>
  </si>
  <si>
    <t>POPR</t>
  </si>
  <si>
    <t>poprawki i uzupełnienia</t>
  </si>
  <si>
    <t>POPR-NAT</t>
  </si>
  <si>
    <t>uzupełnienia w odnow.naturaln.</t>
  </si>
  <si>
    <t>OCHRL</t>
  </si>
  <si>
    <t>ochrona lasu</t>
  </si>
  <si>
    <t>O-BOBRY</t>
  </si>
  <si>
    <t>ogranicz.szkód pow.przez bobry</t>
  </si>
  <si>
    <t>O-BUDKIN</t>
  </si>
  <si>
    <t>wieszanie budek lęg.nowych</t>
  </si>
  <si>
    <t>O-BUDKIS</t>
  </si>
  <si>
    <t>konserwacja budek lęgowych</t>
  </si>
  <si>
    <t>O-EKOTON</t>
  </si>
  <si>
    <t>kształtow. granicy ekotonowej</t>
  </si>
  <si>
    <t>O-POZ</t>
  </si>
  <si>
    <t>inne prace z ochrony lasu</t>
  </si>
  <si>
    <t>O-PROGNŚ</t>
  </si>
  <si>
    <t>poszukiwania w ściole</t>
  </si>
  <si>
    <t>O-REMIZS</t>
  </si>
  <si>
    <t>pielęgnacja,konserwacja remiz</t>
  </si>
  <si>
    <t>O-SCHRONN</t>
  </si>
  <si>
    <t>wieszanie schron.dla nietope.</t>
  </si>
  <si>
    <t>O-SCHRONS</t>
  </si>
  <si>
    <t>konserw.schron.dla nietoperzy</t>
  </si>
  <si>
    <t>O-SMIECI</t>
  </si>
  <si>
    <t>Sprzątanie śmieci z teren.leśn</t>
  </si>
  <si>
    <t>O-SPAŁC</t>
  </si>
  <si>
    <t>ochr.chem.przed spałowaniem</t>
  </si>
  <si>
    <t>O-SPAŁM</t>
  </si>
  <si>
    <t>ochr.mech.przed spałowaniem</t>
  </si>
  <si>
    <t>O-ZGRYZC</t>
  </si>
  <si>
    <t>ochr.chem.przed zgryzaniem</t>
  </si>
  <si>
    <t>O-ZGRYZD</t>
  </si>
  <si>
    <t>wykładanie drzew zgryzowych</t>
  </si>
  <si>
    <t>O-ZWWTÓRK</t>
  </si>
  <si>
    <t>zwal.szkod.wtór.-pułapki klas.</t>
  </si>
  <si>
    <t>O-ZWWTÓRM</t>
  </si>
  <si>
    <t>zwal.szkod.wtór.na drew.mech.</t>
  </si>
  <si>
    <t>OCHRP</t>
  </si>
  <si>
    <t>ochrona p-poż</t>
  </si>
  <si>
    <t>P-PORZ</t>
  </si>
  <si>
    <t>porządkowanie terenu</t>
  </si>
  <si>
    <t>P-POŻAR</t>
  </si>
  <si>
    <t>gaszenie, dogaszanie pożarzysk</t>
  </si>
  <si>
    <t>OCHRONA LASU - GRODZENIA</t>
  </si>
  <si>
    <t>O-GRODZN</t>
  </si>
  <si>
    <t>grodzenie upraw</t>
  </si>
  <si>
    <t>O-GRODZR</t>
  </si>
  <si>
    <t>demontaż ogrodzenia upraw</t>
  </si>
  <si>
    <t>O-GRODZS</t>
  </si>
  <si>
    <t>konserwacja ogrodzeń</t>
  </si>
  <si>
    <t>MECHANICZNE PRZYGOTOWANIE GLEBY</t>
  </si>
  <si>
    <t>NAT-WPG</t>
  </si>
  <si>
    <t>wyprz.prz.gleby pod odnow.nat.</t>
  </si>
  <si>
    <t>WYK-FRECZ</t>
  </si>
  <si>
    <t>przygot. gleby frezem w pasy</t>
  </si>
  <si>
    <t>ROZDR-PGL</t>
  </si>
  <si>
    <t xml:space="preserve">rozdr.poz.pozręb.na całej pow </t>
  </si>
  <si>
    <t>POZ</t>
  </si>
  <si>
    <t>pozyskanie drewna</t>
  </si>
  <si>
    <t>CP-P</t>
  </si>
  <si>
    <t>pozyskanie w CP</t>
  </si>
  <si>
    <t>IB</t>
  </si>
  <si>
    <t>rębnia Ib</t>
  </si>
  <si>
    <t>IIB</t>
  </si>
  <si>
    <t>rębnia IIb</t>
  </si>
  <si>
    <t>IIIA</t>
  </si>
  <si>
    <t>rębnia IIIa</t>
  </si>
  <si>
    <t>IIIAU</t>
  </si>
  <si>
    <t>rębnia IIIa uprzątające</t>
  </si>
  <si>
    <t>IVD</t>
  </si>
  <si>
    <t>rębnia IVd</t>
  </si>
  <si>
    <t>POZ-P</t>
  </si>
  <si>
    <t>inne czynności z pozysk.d-wna</t>
  </si>
  <si>
    <t>PR</t>
  </si>
  <si>
    <t>przygodne-rębne</t>
  </si>
  <si>
    <t>PRZEST</t>
  </si>
  <si>
    <t>uprząt.nasienników,przestoi</t>
  </si>
  <si>
    <t>PTP</t>
  </si>
  <si>
    <t>przygodne-trzebieże późne</t>
  </si>
  <si>
    <t>PTW</t>
  </si>
  <si>
    <t>przygodne-trzebieże wczesne</t>
  </si>
  <si>
    <t>TPP</t>
  </si>
  <si>
    <t>trzebież późna pozytywna</t>
  </si>
  <si>
    <t>TWP</t>
  </si>
  <si>
    <t>trzebież wczesna pozytywna</t>
  </si>
  <si>
    <t>PM</t>
  </si>
  <si>
    <t>podwóz mechaniczny</t>
  </si>
  <si>
    <t>m3</t>
  </si>
  <si>
    <t>PODW-WYDŁ</t>
  </si>
  <si>
    <t>Podwóz drewna powyżej 5 km</t>
  </si>
  <si>
    <t>ZM</t>
  </si>
  <si>
    <t>zrywka mechaniczna</t>
  </si>
  <si>
    <t>ZRYW-WYD1</t>
  </si>
  <si>
    <t>Zrywka drewna od 1 do 1.5 km</t>
  </si>
  <si>
    <t>ZRYW-WYD2</t>
  </si>
  <si>
    <t>Zrywka drewna od 1.5 do 2 km</t>
  </si>
  <si>
    <t>ZRYW-WYD3</t>
  </si>
  <si>
    <t>Zrywka drewna powyżej 2 km</t>
  </si>
  <si>
    <t>UBOCP</t>
  </si>
  <si>
    <t>pozostała uboczna</t>
  </si>
  <si>
    <t>CHOINKIL</t>
  </si>
  <si>
    <t>pozysk.choin.,stroi.w lesie</t>
  </si>
  <si>
    <t>UTRZ</t>
  </si>
  <si>
    <t>utrzymanie obiektów leśnych</t>
  </si>
  <si>
    <t>UT-DROGIL</t>
  </si>
  <si>
    <t>utrzymanie dróg leśnych</t>
  </si>
  <si>
    <t>UT-MEL</t>
  </si>
  <si>
    <t>utrz. urządzeń melioracyjnych</t>
  </si>
  <si>
    <t>UTRZYMANIE OBIEKTÓW LEŚNYCH - POZOSTAŁE</t>
  </si>
  <si>
    <t>UT-POZINF</t>
  </si>
  <si>
    <t>utrzym.pozost.obiekt.urz.infra</t>
  </si>
  <si>
    <t>UT-TURYST</t>
  </si>
  <si>
    <t>utrzymanie obiektów turystyczn</t>
  </si>
  <si>
    <t>Razem wartość formularza</t>
  </si>
  <si>
    <t>............................................................................</t>
  </si>
  <si>
    <t xml:space="preserve">Podpis </t>
  </si>
  <si>
    <t>(Nazwa i adres wykonawcy)</t>
  </si>
  <si>
    <t>KOSZTORYS OFERTOWY</t>
  </si>
  <si>
    <t>Skarb Państwa -</t>
  </si>
  <si>
    <t>Państwowe Gospodarstwo Leśne Lasy Państwowe</t>
  </si>
  <si>
    <t>Nadleśnictwo Wichrowo</t>
  </si>
  <si>
    <t>Wichrowo 2, 11-040 Dobre Miasto</t>
  </si>
  <si>
    <t xml:space="preserve">Stawka
jednostkowa netto w PLN
</t>
  </si>
  <si>
    <t xml:space="preserve">Całkowita wartość 
netto w PLN
</t>
  </si>
  <si>
    <t>Stawka VAT %</t>
  </si>
  <si>
    <t xml:space="preserve">Wartość VAT
w PLN
</t>
  </si>
  <si>
    <t xml:space="preserve">Wartość całkowita
 brutto w PLN
</t>
  </si>
  <si>
    <t>Cena łączna netto w PLN</t>
  </si>
  <si>
    <t>Dokument musi być podpisany kwalifikowanym podpisem elektronicznym</t>
  </si>
  <si>
    <t>Cena łączna brutto w PLN</t>
  </si>
  <si>
    <r>
      <t xml:space="preserve">Odpowiadając na ogłoszenie o przetargu nieograniczonym na „Wykonywanie usług z zakresu gospodarki leśnej na terenie Nadleśnictwa Wichrowo w roku 2021” składamy niniejszym ofertę na </t>
    </r>
    <r>
      <rPr>
        <b/>
        <sz val="12"/>
        <color indexed="8"/>
        <rFont val="Times New Roman"/>
        <family val="1"/>
      </rPr>
      <t>Pakiet I</t>
    </r>
    <r>
      <rPr>
        <sz val="12"/>
        <color indexed="8"/>
        <rFont val="Times New Roman"/>
        <family val="1"/>
      </rPr>
      <t xml:space="preserve"> tego zamówienia i oferujemy następujące ceny jednostkowe za usługi wchodzące w skład tej części zamówienia:</t>
    </r>
  </si>
  <si>
    <t>________________________________</t>
  </si>
  <si>
    <t>______________, dnia______________r.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</si>
</sst>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erif"/>
      <family val="0"/>
    </font>
    <font>
      <b/>
      <sz val="11"/>
      <color indexed="8"/>
      <name val="serif"/>
      <family val="0"/>
    </font>
    <font>
      <b/>
      <sz val="9"/>
      <color indexed="8"/>
      <name val="serif"/>
      <family val="0"/>
    </font>
    <font>
      <i/>
      <sz val="7"/>
      <color indexed="8"/>
      <name val="serif"/>
      <family val="0"/>
    </font>
    <font>
      <sz val="9"/>
      <name val="serif"/>
      <family val="0"/>
    </font>
    <font>
      <sz val="11"/>
      <color indexed="10"/>
      <name val="Calibri"/>
      <family val="2"/>
    </font>
    <font>
      <i/>
      <sz val="9"/>
      <color indexed="8"/>
      <name val="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4" fontId="4" fillId="33" borderId="11" xfId="0" applyNumberFormat="1" applyFont="1" applyFill="1" applyBorder="1" applyAlignment="1" applyProtection="1">
      <alignment horizontal="right" vertical="top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34" borderId="14" xfId="0" applyNumberFormat="1" applyFont="1" applyFill="1" applyBorder="1" applyAlignment="1" applyProtection="1">
      <alignment horizontal="left" vertical="top"/>
      <protection/>
    </xf>
    <xf numFmtId="0" fontId="2" fillId="34" borderId="0" xfId="0" applyNumberFormat="1" applyFont="1" applyFill="1" applyBorder="1" applyAlignment="1" applyProtection="1">
      <alignment horizontal="left" vertical="top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4" fontId="2" fillId="34" borderId="11" xfId="0" applyNumberFormat="1" applyFont="1" applyFill="1" applyBorder="1" applyAlignment="1" applyProtection="1">
      <alignment horizontal="right" vertical="top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left" vertical="top"/>
      <protection/>
    </xf>
    <xf numFmtId="0" fontId="2" fillId="35" borderId="16" xfId="0" applyNumberFormat="1" applyFont="1" applyFill="1" applyBorder="1" applyAlignment="1" applyProtection="1">
      <alignment horizontal="left" vertical="top"/>
      <protection/>
    </xf>
    <xf numFmtId="0" fontId="2" fillId="35" borderId="17" xfId="0" applyNumberFormat="1" applyFont="1" applyFill="1" applyBorder="1" applyAlignment="1" applyProtection="1">
      <alignment horizontal="center" vertical="top"/>
      <protection/>
    </xf>
    <xf numFmtId="4" fontId="2" fillId="35" borderId="15" xfId="0" applyNumberFormat="1" applyFont="1" applyFill="1" applyBorder="1" applyAlignment="1" applyProtection="1">
      <alignment horizontal="right" vertical="top"/>
      <protection/>
    </xf>
    <xf numFmtId="2" fontId="2" fillId="35" borderId="17" xfId="0" applyNumberFormat="1" applyFont="1" applyFill="1" applyBorder="1" applyAlignment="1" applyProtection="1">
      <alignment horizontal="center" vertical="center"/>
      <protection/>
    </xf>
    <xf numFmtId="164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left" vertical="top"/>
      <protection/>
    </xf>
    <xf numFmtId="0" fontId="2" fillId="35" borderId="20" xfId="0" applyNumberFormat="1" applyFont="1" applyFill="1" applyBorder="1" applyAlignment="1" applyProtection="1">
      <alignment horizontal="left" vertical="top"/>
      <protection/>
    </xf>
    <xf numFmtId="0" fontId="2" fillId="35" borderId="21" xfId="0" applyNumberFormat="1" applyFont="1" applyFill="1" applyBorder="1" applyAlignment="1" applyProtection="1">
      <alignment horizontal="center" vertical="top"/>
      <protection/>
    </xf>
    <xf numFmtId="4" fontId="2" fillId="35" borderId="22" xfId="0" applyNumberFormat="1" applyFont="1" applyFill="1" applyBorder="1" applyAlignment="1" applyProtection="1">
      <alignment horizontal="right" vertical="top"/>
      <protection/>
    </xf>
    <xf numFmtId="2" fontId="2" fillId="35" borderId="21" xfId="0" applyNumberFormat="1" applyFont="1" applyFill="1" applyBorder="1" applyAlignment="1" applyProtection="1">
      <alignment horizontal="center" vertical="center"/>
      <protection/>
    </xf>
    <xf numFmtId="164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top"/>
      <protection/>
    </xf>
    <xf numFmtId="4" fontId="2" fillId="34" borderId="24" xfId="0" applyNumberFormat="1" applyFont="1" applyFill="1" applyBorder="1" applyAlignment="1" applyProtection="1">
      <alignment horizontal="right" vertical="top"/>
      <protection/>
    </xf>
    <xf numFmtId="2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left" vertical="top"/>
      <protection/>
    </xf>
    <xf numFmtId="0" fontId="2" fillId="35" borderId="25" xfId="0" applyNumberFormat="1" applyFont="1" applyFill="1" applyBorder="1" applyAlignment="1" applyProtection="1">
      <alignment horizontal="left" vertical="top"/>
      <protection/>
    </xf>
    <xf numFmtId="0" fontId="2" fillId="35" borderId="10" xfId="0" applyNumberFormat="1" applyFont="1" applyFill="1" applyBorder="1" applyAlignment="1" applyProtection="1">
      <alignment horizontal="center" vertical="top"/>
      <protection/>
    </xf>
    <xf numFmtId="4" fontId="2" fillId="35" borderId="11" xfId="0" applyNumberFormat="1" applyFont="1" applyFill="1" applyBorder="1" applyAlignment="1" applyProtection="1">
      <alignment horizontal="right" vertical="top"/>
      <protection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164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left" vertical="top"/>
      <protection/>
    </xf>
    <xf numFmtId="0" fontId="2" fillId="35" borderId="27" xfId="0" applyNumberFormat="1" applyFont="1" applyFill="1" applyBorder="1" applyAlignment="1" applyProtection="1">
      <alignment horizontal="left" vertical="top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6" fillId="35" borderId="11" xfId="0" applyNumberFormat="1" applyFont="1" applyFill="1" applyBorder="1" applyAlignment="1" applyProtection="1">
      <alignment horizontal="left" vertical="top"/>
      <protection/>
    </xf>
    <xf numFmtId="0" fontId="6" fillId="35" borderId="25" xfId="0" applyNumberFormat="1" applyFont="1" applyFill="1" applyBorder="1" applyAlignment="1" applyProtection="1">
      <alignment horizontal="left" vertical="top"/>
      <protection/>
    </xf>
    <xf numFmtId="0" fontId="6" fillId="35" borderId="10" xfId="0" applyNumberFormat="1" applyFont="1" applyFill="1" applyBorder="1" applyAlignment="1" applyProtection="1">
      <alignment horizontal="center" vertical="top"/>
      <protection/>
    </xf>
    <xf numFmtId="4" fontId="6" fillId="35" borderId="11" xfId="0" applyNumberFormat="1" applyFont="1" applyFill="1" applyBorder="1" applyAlignment="1" applyProtection="1">
      <alignment horizontal="right" vertical="top"/>
      <protection/>
    </xf>
    <xf numFmtId="2" fontId="6" fillId="35" borderId="10" xfId="0" applyNumberFormat="1" applyFont="1" applyFill="1" applyBorder="1" applyAlignment="1" applyProtection="1">
      <alignment horizontal="center" vertical="center"/>
      <protection/>
    </xf>
    <xf numFmtId="164" fontId="6" fillId="35" borderId="11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left" vertical="top"/>
      <protection/>
    </xf>
    <xf numFmtId="0" fontId="2" fillId="35" borderId="28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4" fillId="33" borderId="25" xfId="0" applyNumberFormat="1" applyFont="1" applyFill="1" applyBorder="1" applyAlignment="1" applyProtection="1">
      <alignment horizontal="left" vertical="top"/>
      <protection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164" fontId="2" fillId="36" borderId="12" xfId="0" applyNumberFormat="1" applyFont="1" applyFill="1" applyBorder="1" applyAlignment="1" applyProtection="1">
      <alignment horizontal="center" vertical="center"/>
      <protection/>
    </xf>
    <xf numFmtId="164" fontId="2" fillId="36" borderId="11" xfId="0" applyNumberFormat="1" applyFont="1" applyFill="1" applyBorder="1" applyAlignment="1" applyProtection="1">
      <alignment horizontal="center" vertical="center"/>
      <protection/>
    </xf>
    <xf numFmtId="164" fontId="2" fillId="36" borderId="13" xfId="0" applyNumberFormat="1" applyFont="1" applyFill="1" applyBorder="1" applyAlignment="1" applyProtection="1">
      <alignment horizontal="center" vertical="center"/>
      <protection/>
    </xf>
    <xf numFmtId="0" fontId="2" fillId="36" borderId="24" xfId="0" applyNumberFormat="1" applyFont="1" applyFill="1" applyBorder="1" applyAlignment="1" applyProtection="1">
      <alignment horizontal="center" vertical="center"/>
      <protection/>
    </xf>
    <xf numFmtId="164" fontId="2" fillId="36" borderId="24" xfId="0" applyNumberFormat="1" applyFont="1" applyFill="1" applyBorder="1" applyAlignment="1" applyProtection="1">
      <alignment horizontal="center" vertical="center"/>
      <protection/>
    </xf>
    <xf numFmtId="164" fontId="2" fillId="36" borderId="29" xfId="0" applyNumberFormat="1" applyFont="1" applyFill="1" applyBorder="1" applyAlignment="1" applyProtection="1">
      <alignment horizontal="center" vertical="center"/>
      <protection/>
    </xf>
    <xf numFmtId="164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164" fontId="2" fillId="36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24" xfId="0" applyNumberFormat="1" applyFont="1" applyFill="1" applyBorder="1" applyAlignment="1" applyProtection="1">
      <alignment horizontal="left" vertical="center"/>
      <protection/>
    </xf>
    <xf numFmtId="0" fontId="4" fillId="33" borderId="30" xfId="0" applyNumberFormat="1" applyFont="1" applyFill="1" applyBorder="1" applyAlignment="1" applyProtection="1">
      <alignment horizontal="left" vertical="center"/>
      <protection/>
    </xf>
    <xf numFmtId="0" fontId="4" fillId="33" borderId="31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4" fillId="33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4" fillId="33" borderId="35" xfId="0" applyNumberFormat="1" applyFont="1" applyFill="1" applyBorder="1" applyAlignment="1" applyProtection="1">
      <alignment horizontal="left" vertical="center"/>
      <protection/>
    </xf>
    <xf numFmtId="0" fontId="4" fillId="33" borderId="36" xfId="0" applyNumberFormat="1" applyFont="1" applyFill="1" applyBorder="1" applyAlignment="1" applyProtection="1">
      <alignment horizontal="left" vertical="center"/>
      <protection/>
    </xf>
    <xf numFmtId="0" fontId="4" fillId="33" borderId="37" xfId="0" applyNumberFormat="1" applyFont="1" applyFill="1" applyBorder="1" applyAlignment="1" applyProtection="1">
      <alignment horizontal="left" vertical="center"/>
      <protection/>
    </xf>
    <xf numFmtId="0" fontId="4" fillId="33" borderId="38" xfId="0" applyNumberFormat="1" applyFont="1" applyFill="1" applyBorder="1" applyAlignment="1" applyProtection="1">
      <alignment horizontal="left" vertical="center"/>
      <protection/>
    </xf>
    <xf numFmtId="0" fontId="4" fillId="33" borderId="18" xfId="0" applyNumberFormat="1" applyFont="1" applyFill="1" applyBorder="1" applyAlignment="1" applyProtection="1">
      <alignment horizontal="left" vertical="center"/>
      <protection/>
    </xf>
    <xf numFmtId="0" fontId="4" fillId="33" borderId="29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right" vertical="top"/>
      <protection/>
    </xf>
    <xf numFmtId="0" fontId="4" fillId="0" borderId="40" xfId="0" applyNumberFormat="1" applyFont="1" applyFill="1" applyBorder="1" applyAlignment="1" applyProtection="1">
      <alignment horizontal="right" vertical="top"/>
      <protection/>
    </xf>
    <xf numFmtId="0" fontId="4" fillId="0" borderId="41" xfId="0" applyNumberFormat="1" applyFont="1" applyFill="1" applyBorder="1" applyAlignment="1" applyProtection="1">
      <alignment horizontal="right" vertical="top"/>
      <protection/>
    </xf>
    <xf numFmtId="0" fontId="14" fillId="0" borderId="39" xfId="0" applyNumberFormat="1" applyFont="1" applyFill="1" applyBorder="1" applyAlignment="1" applyProtection="1">
      <alignment horizontal="center" vertical="top"/>
      <protection/>
    </xf>
    <xf numFmtId="0" fontId="14" fillId="0" borderId="4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2" fontId="4" fillId="0" borderId="32" xfId="0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3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="60" zoomScalePageLayoutView="0" workbookViewId="0" topLeftCell="A13">
      <selection activeCell="H5" sqref="H5"/>
    </sheetView>
  </sheetViews>
  <sheetFormatPr defaultColWidth="9.140625" defaultRowHeight="15"/>
  <cols>
    <col min="1" max="1" width="16.00390625" style="0" bestFit="1" customWidth="1"/>
    <col min="2" max="2" width="24.00390625" style="0" customWidth="1"/>
    <col min="3" max="3" width="8.140625" style="0" customWidth="1"/>
    <col min="4" max="4" width="10.7109375" style="0" customWidth="1"/>
    <col min="5" max="5" width="8.00390625" style="72" customWidth="1"/>
    <col min="6" max="6" width="12.7109375" style="73" bestFit="1" customWidth="1"/>
    <col min="7" max="7" width="8.00390625" style="74" bestFit="1" customWidth="1"/>
    <col min="8" max="8" width="10.00390625" style="74" customWidth="1"/>
    <col min="9" max="9" width="12.8515625" style="74" bestFit="1" customWidth="1"/>
  </cols>
  <sheetData>
    <row r="1" spans="1:9" s="79" customFormat="1" ht="15.75" customHeight="1">
      <c r="A1" s="95" t="s">
        <v>0</v>
      </c>
      <c r="B1" s="95"/>
      <c r="C1" s="93"/>
      <c r="D1" s="93"/>
      <c r="E1" s="93"/>
      <c r="F1" s="128" t="s">
        <v>175</v>
      </c>
      <c r="G1" s="128"/>
      <c r="H1" s="128"/>
      <c r="I1" s="128"/>
    </row>
    <row r="2" spans="1:9" s="79" customFormat="1" ht="25.5" customHeight="1">
      <c r="A2" s="94" t="s">
        <v>174</v>
      </c>
      <c r="B2" s="94"/>
      <c r="C2" s="80"/>
      <c r="D2" s="80"/>
      <c r="E2" s="80"/>
      <c r="F2" s="80"/>
      <c r="G2" s="80"/>
      <c r="H2" s="80"/>
      <c r="I2" s="80"/>
    </row>
    <row r="3" spans="1:9" s="79" customFormat="1" ht="24.75" customHeight="1">
      <c r="A3" s="94" t="s">
        <v>174</v>
      </c>
      <c r="B3" s="94"/>
      <c r="C3" s="80"/>
      <c r="D3" s="80"/>
      <c r="E3" s="80"/>
      <c r="F3" s="80"/>
      <c r="G3" s="80"/>
      <c r="H3" s="80"/>
      <c r="I3" s="80"/>
    </row>
    <row r="4" spans="1:9" s="79" customFormat="1" ht="27" customHeight="1">
      <c r="A4" s="94" t="s">
        <v>174</v>
      </c>
      <c r="B4" s="94"/>
      <c r="C4" s="80"/>
      <c r="D4" s="80"/>
      <c r="E4" s="80"/>
      <c r="F4" s="80"/>
      <c r="G4" s="80"/>
      <c r="H4" s="80"/>
      <c r="I4" s="80"/>
    </row>
    <row r="5" spans="1:9" s="79" customFormat="1" ht="15.75">
      <c r="A5" s="128" t="s">
        <v>159</v>
      </c>
      <c r="B5" s="128"/>
      <c r="C5" s="80"/>
      <c r="D5" s="80"/>
      <c r="E5" s="80"/>
      <c r="F5" s="80"/>
      <c r="G5" s="80"/>
      <c r="H5" s="80"/>
      <c r="I5" s="80"/>
    </row>
    <row r="6" spans="1:9" s="79" customFormat="1" ht="15.75">
      <c r="A6" s="80"/>
      <c r="B6" s="80"/>
      <c r="C6" s="80"/>
      <c r="D6" s="80"/>
      <c r="E6" s="80"/>
      <c r="F6" s="80"/>
      <c r="G6" s="80"/>
      <c r="H6" s="80"/>
      <c r="I6" s="80"/>
    </row>
    <row r="7" spans="1:9" s="79" customFormat="1" ht="15.75">
      <c r="A7" s="143" t="s">
        <v>160</v>
      </c>
      <c r="B7" s="143"/>
      <c r="C7" s="143"/>
      <c r="D7" s="143"/>
      <c r="E7" s="143"/>
      <c r="F7" s="143"/>
      <c r="G7" s="143"/>
      <c r="H7" s="143"/>
      <c r="I7" s="143"/>
    </row>
    <row r="8" spans="1:9" s="77" customFormat="1" ht="15">
      <c r="A8" s="113" t="s">
        <v>161</v>
      </c>
      <c r="B8" s="113"/>
      <c r="C8" s="76"/>
      <c r="D8" s="76"/>
      <c r="E8" s="76"/>
      <c r="F8" s="76"/>
      <c r="G8" s="76"/>
      <c r="H8" s="76"/>
      <c r="I8" s="76"/>
    </row>
    <row r="9" spans="1:9" s="77" customFormat="1" ht="15">
      <c r="A9" s="113" t="s">
        <v>162</v>
      </c>
      <c r="B9" s="113"/>
      <c r="C9" s="76"/>
      <c r="D9" s="76"/>
      <c r="E9" s="76"/>
      <c r="F9" s="76"/>
      <c r="G9" s="76"/>
      <c r="H9" s="76"/>
      <c r="I9" s="76"/>
    </row>
    <row r="10" spans="1:9" s="77" customFormat="1" ht="15">
      <c r="A10" s="113" t="s">
        <v>163</v>
      </c>
      <c r="B10" s="113"/>
      <c r="C10" s="76"/>
      <c r="D10" s="76"/>
      <c r="E10" s="76"/>
      <c r="F10" s="76"/>
      <c r="G10" s="76"/>
      <c r="H10" s="76"/>
      <c r="I10" s="76"/>
    </row>
    <row r="11" spans="1:9" s="77" customFormat="1" ht="15">
      <c r="A11" s="113" t="s">
        <v>164</v>
      </c>
      <c r="B11" s="113"/>
      <c r="C11" s="78"/>
      <c r="D11" s="78"/>
      <c r="E11" s="78"/>
      <c r="F11" s="78"/>
      <c r="G11" s="78"/>
      <c r="H11" s="78"/>
      <c r="I11" s="78"/>
    </row>
    <row r="12" spans="1:9" ht="1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>
      <c r="A13" s="134" t="s">
        <v>173</v>
      </c>
      <c r="B13" s="134"/>
      <c r="C13" s="134"/>
      <c r="D13" s="134"/>
      <c r="E13" s="134"/>
      <c r="F13" s="134"/>
      <c r="G13" s="134"/>
      <c r="H13" s="134"/>
      <c r="I13" s="134"/>
    </row>
    <row r="14" spans="1:9" ht="32.25" customHeight="1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ht="15">
      <c r="A15" s="102"/>
      <c r="B15" s="103"/>
      <c r="C15" s="103"/>
      <c r="D15" s="103"/>
      <c r="E15" s="103"/>
      <c r="F15" s="103"/>
      <c r="G15" s="103"/>
      <c r="H15" s="103"/>
      <c r="I15" s="104"/>
    </row>
    <row r="16" spans="1:9" ht="15">
      <c r="A16" s="105" t="s">
        <v>1</v>
      </c>
      <c r="B16" s="106"/>
      <c r="C16" s="107" t="s">
        <v>2</v>
      </c>
      <c r="D16" s="107" t="s">
        <v>3</v>
      </c>
      <c r="E16" s="136" t="s">
        <v>165</v>
      </c>
      <c r="F16" s="138" t="s">
        <v>166</v>
      </c>
      <c r="G16" s="140" t="s">
        <v>167</v>
      </c>
      <c r="H16" s="109" t="s">
        <v>168</v>
      </c>
      <c r="I16" s="109" t="s">
        <v>169</v>
      </c>
    </row>
    <row r="17" spans="1:9" ht="57" customHeight="1">
      <c r="A17" s="111" t="s">
        <v>5</v>
      </c>
      <c r="B17" s="112"/>
      <c r="C17" s="108"/>
      <c r="D17" s="108"/>
      <c r="E17" s="137"/>
      <c r="F17" s="139"/>
      <c r="G17" s="141"/>
      <c r="H17" s="110"/>
      <c r="I17" s="142"/>
    </row>
    <row r="18" spans="1:9" ht="15">
      <c r="A18" s="120" t="s">
        <v>6</v>
      </c>
      <c r="B18" s="121"/>
      <c r="C18" s="1" t="s">
        <v>7</v>
      </c>
      <c r="D18" s="2" t="s">
        <v>8</v>
      </c>
      <c r="E18" s="3" t="s">
        <v>9</v>
      </c>
      <c r="F18" s="4" t="s">
        <v>10</v>
      </c>
      <c r="G18" s="5" t="s">
        <v>11</v>
      </c>
      <c r="H18" s="6">
        <v>7</v>
      </c>
      <c r="I18" s="7">
        <v>8</v>
      </c>
    </row>
    <row r="19" spans="1:9" ht="15">
      <c r="A19" s="117" t="s">
        <v>12</v>
      </c>
      <c r="B19" s="118"/>
      <c r="C19" s="8" t="s">
        <v>13</v>
      </c>
      <c r="D19" s="9">
        <f>SUM(D21,D24,D50,D84)</f>
        <v>16246.470000000001</v>
      </c>
      <c r="E19" s="10"/>
      <c r="F19" s="11"/>
      <c r="G19" s="12">
        <v>8</v>
      </c>
      <c r="H19" s="13">
        <f>I19-F19</f>
        <v>0</v>
      </c>
      <c r="I19" s="14">
        <f>F19*1.08</f>
        <v>0</v>
      </c>
    </row>
    <row r="20" spans="1:9" ht="15">
      <c r="A20" s="122"/>
      <c r="B20" s="123"/>
      <c r="C20" s="8" t="s">
        <v>14</v>
      </c>
      <c r="D20" s="9">
        <f>SUM(D25,D51,D85)</f>
        <v>239.1</v>
      </c>
      <c r="E20" s="10"/>
      <c r="F20" s="11"/>
      <c r="G20" s="12">
        <v>8</v>
      </c>
      <c r="H20" s="13">
        <f>I20-F20</f>
        <v>0</v>
      </c>
      <c r="I20" s="14">
        <f>F20*1.08</f>
        <v>0</v>
      </c>
    </row>
    <row r="21" spans="1:9" ht="15">
      <c r="A21" s="15" t="s">
        <v>15</v>
      </c>
      <c r="B21" s="16" t="s">
        <v>16</v>
      </c>
      <c r="C21" s="17" t="s">
        <v>13</v>
      </c>
      <c r="D21" s="18">
        <v>30</v>
      </c>
      <c r="E21" s="19"/>
      <c r="F21" s="83" t="s">
        <v>19</v>
      </c>
      <c r="G21" s="81">
        <v>8</v>
      </c>
      <c r="H21" s="82" t="s">
        <v>19</v>
      </c>
      <c r="I21" s="84" t="s">
        <v>19</v>
      </c>
    </row>
    <row r="22" spans="1:9" ht="15">
      <c r="A22" s="20" t="s">
        <v>17</v>
      </c>
      <c r="B22" s="21" t="s">
        <v>18</v>
      </c>
      <c r="C22" s="22" t="s">
        <v>13</v>
      </c>
      <c r="D22" s="23">
        <v>30</v>
      </c>
      <c r="E22" s="24" t="s">
        <v>19</v>
      </c>
      <c r="F22" s="25" t="s">
        <v>19</v>
      </c>
      <c r="G22" s="26" t="s">
        <v>19</v>
      </c>
      <c r="H22" s="27" t="s">
        <v>19</v>
      </c>
      <c r="I22" s="28" t="s">
        <v>19</v>
      </c>
    </row>
    <row r="23" spans="1:9" ht="15">
      <c r="A23" s="29"/>
      <c r="B23" s="30"/>
      <c r="C23" s="31" t="s">
        <v>14</v>
      </c>
      <c r="D23" s="32">
        <v>0</v>
      </c>
      <c r="E23" s="33" t="s">
        <v>19</v>
      </c>
      <c r="F23" s="34" t="s">
        <v>19</v>
      </c>
      <c r="G23" s="35" t="s">
        <v>19</v>
      </c>
      <c r="H23" s="27" t="s">
        <v>19</v>
      </c>
      <c r="I23" s="36" t="s">
        <v>19</v>
      </c>
    </row>
    <row r="24" spans="1:9" ht="15">
      <c r="A24" s="15" t="s">
        <v>20</v>
      </c>
      <c r="B24" s="16" t="s">
        <v>21</v>
      </c>
      <c r="C24" s="37" t="s">
        <v>13</v>
      </c>
      <c r="D24" s="38">
        <f>SUM(D26,D28,D30,D32,D34,D36,D38,D40,D42,D44,D46,D48)</f>
        <v>12196.67</v>
      </c>
      <c r="E24" s="39"/>
      <c r="F24" s="86" t="s">
        <v>19</v>
      </c>
      <c r="G24" s="85">
        <v>8</v>
      </c>
      <c r="H24" s="82" t="s">
        <v>19</v>
      </c>
      <c r="I24" s="87" t="s">
        <v>19</v>
      </c>
    </row>
    <row r="25" spans="1:9" ht="15">
      <c r="A25" s="15"/>
      <c r="B25" s="16"/>
      <c r="C25" s="17" t="s">
        <v>14</v>
      </c>
      <c r="D25" s="18">
        <f>SUM(D31,D35,D37,D39,D41,D47,D49)</f>
        <v>80.5</v>
      </c>
      <c r="E25" s="19"/>
      <c r="F25" s="83" t="s">
        <v>19</v>
      </c>
      <c r="G25" s="81">
        <v>8</v>
      </c>
      <c r="H25" s="82" t="s">
        <v>19</v>
      </c>
      <c r="I25" s="84" t="s">
        <v>19</v>
      </c>
    </row>
    <row r="26" spans="1:9" ht="15">
      <c r="A26" s="40" t="s">
        <v>22</v>
      </c>
      <c r="B26" s="41" t="s">
        <v>23</v>
      </c>
      <c r="C26" s="42" t="s">
        <v>13</v>
      </c>
      <c r="D26" s="43">
        <v>2139.18</v>
      </c>
      <c r="E26" s="44" t="s">
        <v>19</v>
      </c>
      <c r="F26" s="45" t="s">
        <v>19</v>
      </c>
      <c r="G26" s="46" t="s">
        <v>19</v>
      </c>
      <c r="H26" s="27" t="s">
        <v>19</v>
      </c>
      <c r="I26" s="36" t="s">
        <v>19</v>
      </c>
    </row>
    <row r="27" spans="1:9" ht="15">
      <c r="A27" s="40"/>
      <c r="B27" s="41"/>
      <c r="C27" s="42" t="s">
        <v>14</v>
      </c>
      <c r="D27" s="43">
        <v>0</v>
      </c>
      <c r="E27" s="44" t="s">
        <v>19</v>
      </c>
      <c r="F27" s="45" t="s">
        <v>19</v>
      </c>
      <c r="G27" s="46" t="s">
        <v>19</v>
      </c>
      <c r="H27" s="27" t="s">
        <v>19</v>
      </c>
      <c r="I27" s="36" t="s">
        <v>19</v>
      </c>
    </row>
    <row r="28" spans="1:9" ht="15">
      <c r="A28" s="40" t="s">
        <v>24</v>
      </c>
      <c r="B28" s="41" t="s">
        <v>25</v>
      </c>
      <c r="C28" s="42" t="s">
        <v>13</v>
      </c>
      <c r="D28" s="43">
        <v>402.44</v>
      </c>
      <c r="E28" s="44" t="s">
        <v>19</v>
      </c>
      <c r="F28" s="45" t="s">
        <v>19</v>
      </c>
      <c r="G28" s="46" t="s">
        <v>19</v>
      </c>
      <c r="H28" s="27" t="s">
        <v>19</v>
      </c>
      <c r="I28" s="36" t="s">
        <v>19</v>
      </c>
    </row>
    <row r="29" spans="1:9" ht="15">
      <c r="A29" s="40"/>
      <c r="B29" s="41"/>
      <c r="C29" s="42" t="s">
        <v>14</v>
      </c>
      <c r="D29" s="43">
        <v>0</v>
      </c>
      <c r="E29" s="44" t="s">
        <v>19</v>
      </c>
      <c r="F29" s="45" t="s">
        <v>19</v>
      </c>
      <c r="G29" s="46" t="s">
        <v>19</v>
      </c>
      <c r="H29" s="27" t="s">
        <v>19</v>
      </c>
      <c r="I29" s="36" t="s">
        <v>19</v>
      </c>
    </row>
    <row r="30" spans="1:9" ht="15">
      <c r="A30" s="40" t="s">
        <v>26</v>
      </c>
      <c r="B30" s="41" t="s">
        <v>27</v>
      </c>
      <c r="C30" s="42" t="s">
        <v>13</v>
      </c>
      <c r="D30" s="43">
        <v>3082.68</v>
      </c>
      <c r="E30" s="44" t="s">
        <v>19</v>
      </c>
      <c r="F30" s="45" t="s">
        <v>19</v>
      </c>
      <c r="G30" s="46" t="s">
        <v>19</v>
      </c>
      <c r="H30" s="27" t="s">
        <v>19</v>
      </c>
      <c r="I30" s="36" t="s">
        <v>19</v>
      </c>
    </row>
    <row r="31" spans="1:9" ht="15">
      <c r="A31" s="40"/>
      <c r="B31" s="41"/>
      <c r="C31" s="42" t="s">
        <v>14</v>
      </c>
      <c r="D31" s="43">
        <v>34</v>
      </c>
      <c r="E31" s="44" t="s">
        <v>19</v>
      </c>
      <c r="F31" s="45" t="s">
        <v>19</v>
      </c>
      <c r="G31" s="46" t="s">
        <v>19</v>
      </c>
      <c r="H31" s="27" t="s">
        <v>19</v>
      </c>
      <c r="I31" s="36" t="s">
        <v>19</v>
      </c>
    </row>
    <row r="32" spans="1:9" ht="15">
      <c r="A32" s="40" t="s">
        <v>28</v>
      </c>
      <c r="B32" s="41" t="s">
        <v>29</v>
      </c>
      <c r="C32" s="42" t="s">
        <v>13</v>
      </c>
      <c r="D32" s="43">
        <v>6.96</v>
      </c>
      <c r="E32" s="44" t="s">
        <v>19</v>
      </c>
      <c r="F32" s="45" t="s">
        <v>19</v>
      </c>
      <c r="G32" s="46" t="s">
        <v>19</v>
      </c>
      <c r="H32" s="27" t="s">
        <v>19</v>
      </c>
      <c r="I32" s="36" t="s">
        <v>19</v>
      </c>
    </row>
    <row r="33" spans="1:9" ht="15">
      <c r="A33" s="40"/>
      <c r="B33" s="41"/>
      <c r="C33" s="42" t="s">
        <v>14</v>
      </c>
      <c r="D33" s="43">
        <v>0</v>
      </c>
      <c r="E33" s="44" t="s">
        <v>19</v>
      </c>
      <c r="F33" s="45" t="s">
        <v>19</v>
      </c>
      <c r="G33" s="46" t="s">
        <v>19</v>
      </c>
      <c r="H33" s="27" t="s">
        <v>19</v>
      </c>
      <c r="I33" s="36" t="s">
        <v>19</v>
      </c>
    </row>
    <row r="34" spans="1:9" ht="15">
      <c r="A34" s="40" t="s">
        <v>30</v>
      </c>
      <c r="B34" s="41" t="s">
        <v>31</v>
      </c>
      <c r="C34" s="42" t="s">
        <v>13</v>
      </c>
      <c r="D34" s="43">
        <v>135.8</v>
      </c>
      <c r="E34" s="44" t="s">
        <v>19</v>
      </c>
      <c r="F34" s="45" t="s">
        <v>19</v>
      </c>
      <c r="G34" s="46" t="s">
        <v>19</v>
      </c>
      <c r="H34" s="27" t="s">
        <v>19</v>
      </c>
      <c r="I34" s="36" t="s">
        <v>19</v>
      </c>
    </row>
    <row r="35" spans="1:9" ht="15">
      <c r="A35" s="40"/>
      <c r="B35" s="41"/>
      <c r="C35" s="42" t="s">
        <v>14</v>
      </c>
      <c r="D35" s="43">
        <v>4</v>
      </c>
      <c r="E35" s="44" t="s">
        <v>19</v>
      </c>
      <c r="F35" s="45" t="s">
        <v>19</v>
      </c>
      <c r="G35" s="46" t="s">
        <v>19</v>
      </c>
      <c r="H35" s="27" t="s">
        <v>19</v>
      </c>
      <c r="I35" s="36" t="s">
        <v>19</v>
      </c>
    </row>
    <row r="36" spans="1:9" ht="15">
      <c r="A36" s="40" t="s">
        <v>32</v>
      </c>
      <c r="B36" s="41" t="s">
        <v>33</v>
      </c>
      <c r="C36" s="42" t="s">
        <v>13</v>
      </c>
      <c r="D36" s="43">
        <v>1048.34</v>
      </c>
      <c r="E36" s="44" t="s">
        <v>19</v>
      </c>
      <c r="F36" s="45" t="s">
        <v>19</v>
      </c>
      <c r="G36" s="46" t="s">
        <v>19</v>
      </c>
      <c r="H36" s="27" t="s">
        <v>19</v>
      </c>
      <c r="I36" s="36" t="s">
        <v>19</v>
      </c>
    </row>
    <row r="37" spans="1:9" ht="15">
      <c r="A37" s="40"/>
      <c r="B37" s="41"/>
      <c r="C37" s="42" t="s">
        <v>14</v>
      </c>
      <c r="D37" s="43">
        <v>9</v>
      </c>
      <c r="E37" s="44" t="s">
        <v>19</v>
      </c>
      <c r="F37" s="45" t="s">
        <v>19</v>
      </c>
      <c r="G37" s="46" t="s">
        <v>19</v>
      </c>
      <c r="H37" s="27" t="s">
        <v>19</v>
      </c>
      <c r="I37" s="36" t="s">
        <v>19</v>
      </c>
    </row>
    <row r="38" spans="1:9" ht="15">
      <c r="A38" s="40" t="s">
        <v>34</v>
      </c>
      <c r="B38" s="41" t="s">
        <v>35</v>
      </c>
      <c r="C38" s="42" t="s">
        <v>13</v>
      </c>
      <c r="D38" s="43">
        <v>879.07</v>
      </c>
      <c r="E38" s="44" t="s">
        <v>19</v>
      </c>
      <c r="F38" s="45" t="s">
        <v>19</v>
      </c>
      <c r="G38" s="46" t="s">
        <v>19</v>
      </c>
      <c r="H38" s="27" t="s">
        <v>19</v>
      </c>
      <c r="I38" s="36" t="s">
        <v>19</v>
      </c>
    </row>
    <row r="39" spans="1:9" ht="15">
      <c r="A39" s="40"/>
      <c r="B39" s="41"/>
      <c r="C39" s="42" t="s">
        <v>14</v>
      </c>
      <c r="D39" s="43">
        <v>18</v>
      </c>
      <c r="E39" s="44" t="s">
        <v>19</v>
      </c>
      <c r="F39" s="45" t="s">
        <v>19</v>
      </c>
      <c r="G39" s="46" t="s">
        <v>19</v>
      </c>
      <c r="H39" s="27" t="s">
        <v>19</v>
      </c>
      <c r="I39" s="36" t="s">
        <v>19</v>
      </c>
    </row>
    <row r="40" spans="1:9" ht="15">
      <c r="A40" s="40" t="s">
        <v>36</v>
      </c>
      <c r="B40" s="41" t="s">
        <v>37</v>
      </c>
      <c r="C40" s="42" t="s">
        <v>13</v>
      </c>
      <c r="D40" s="43">
        <v>239.85</v>
      </c>
      <c r="E40" s="44" t="s">
        <v>19</v>
      </c>
      <c r="F40" s="45" t="s">
        <v>19</v>
      </c>
      <c r="G40" s="46" t="s">
        <v>19</v>
      </c>
      <c r="H40" s="27" t="s">
        <v>19</v>
      </c>
      <c r="I40" s="36" t="s">
        <v>19</v>
      </c>
    </row>
    <row r="41" spans="1:9" ht="15">
      <c r="A41" s="40"/>
      <c r="B41" s="41"/>
      <c r="C41" s="42" t="s">
        <v>14</v>
      </c>
      <c r="D41" s="43">
        <v>9</v>
      </c>
      <c r="E41" s="44" t="s">
        <v>19</v>
      </c>
      <c r="F41" s="45" t="s">
        <v>19</v>
      </c>
      <c r="G41" s="46" t="s">
        <v>19</v>
      </c>
      <c r="H41" s="27" t="s">
        <v>19</v>
      </c>
      <c r="I41" s="36" t="s">
        <v>19</v>
      </c>
    </row>
    <row r="42" spans="1:9" ht="15">
      <c r="A42" s="40" t="s">
        <v>38</v>
      </c>
      <c r="B42" s="41" t="s">
        <v>39</v>
      </c>
      <c r="C42" s="42" t="s">
        <v>13</v>
      </c>
      <c r="D42" s="43">
        <f>3816.35+138.6</f>
        <v>3954.95</v>
      </c>
      <c r="E42" s="44" t="s">
        <v>19</v>
      </c>
      <c r="F42" s="45" t="s">
        <v>19</v>
      </c>
      <c r="G42" s="46" t="s">
        <v>19</v>
      </c>
      <c r="H42" s="27" t="s">
        <v>19</v>
      </c>
      <c r="I42" s="36" t="s">
        <v>19</v>
      </c>
    </row>
    <row r="43" spans="1:9" ht="15">
      <c r="A43" s="40"/>
      <c r="B43" s="41"/>
      <c r="C43" s="42" t="s">
        <v>14</v>
      </c>
      <c r="D43" s="43">
        <v>0</v>
      </c>
      <c r="E43" s="44" t="s">
        <v>19</v>
      </c>
      <c r="F43" s="45" t="s">
        <v>19</v>
      </c>
      <c r="G43" s="46" t="s">
        <v>19</v>
      </c>
      <c r="H43" s="27" t="s">
        <v>19</v>
      </c>
      <c r="I43" s="36" t="s">
        <v>19</v>
      </c>
    </row>
    <row r="44" spans="1:9" ht="15">
      <c r="A44" s="40" t="s">
        <v>40</v>
      </c>
      <c r="B44" s="41" t="s">
        <v>41</v>
      </c>
      <c r="C44" s="42" t="s">
        <v>13</v>
      </c>
      <c r="D44" s="43">
        <v>58</v>
      </c>
      <c r="E44" s="44" t="s">
        <v>19</v>
      </c>
      <c r="F44" s="45" t="s">
        <v>19</v>
      </c>
      <c r="G44" s="46" t="s">
        <v>19</v>
      </c>
      <c r="H44" s="27" t="s">
        <v>19</v>
      </c>
      <c r="I44" s="36" t="s">
        <v>19</v>
      </c>
    </row>
    <row r="45" spans="1:9" ht="15">
      <c r="A45" s="40"/>
      <c r="B45" s="41"/>
      <c r="C45" s="42" t="s">
        <v>14</v>
      </c>
      <c r="D45" s="43">
        <v>0</v>
      </c>
      <c r="E45" s="44" t="s">
        <v>19</v>
      </c>
      <c r="F45" s="45" t="s">
        <v>19</v>
      </c>
      <c r="G45" s="46" t="s">
        <v>19</v>
      </c>
      <c r="H45" s="27" t="s">
        <v>19</v>
      </c>
      <c r="I45" s="36" t="s">
        <v>19</v>
      </c>
    </row>
    <row r="46" spans="1:9" ht="15">
      <c r="A46" s="40" t="s">
        <v>42</v>
      </c>
      <c r="B46" s="41" t="s">
        <v>43</v>
      </c>
      <c r="C46" s="42" t="s">
        <v>13</v>
      </c>
      <c r="D46" s="43">
        <v>25.65</v>
      </c>
      <c r="E46" s="44" t="s">
        <v>19</v>
      </c>
      <c r="F46" s="45" t="s">
        <v>19</v>
      </c>
      <c r="G46" s="46" t="s">
        <v>19</v>
      </c>
      <c r="H46" s="27" t="s">
        <v>19</v>
      </c>
      <c r="I46" s="36" t="s">
        <v>19</v>
      </c>
    </row>
    <row r="47" spans="1:9" ht="15">
      <c r="A47" s="40"/>
      <c r="B47" s="41"/>
      <c r="C47" s="42" t="s">
        <v>14</v>
      </c>
      <c r="D47" s="43">
        <v>1.5</v>
      </c>
      <c r="E47" s="44" t="s">
        <v>19</v>
      </c>
      <c r="F47" s="45" t="s">
        <v>19</v>
      </c>
      <c r="G47" s="46" t="s">
        <v>19</v>
      </c>
      <c r="H47" s="27" t="s">
        <v>19</v>
      </c>
      <c r="I47" s="36" t="s">
        <v>19</v>
      </c>
    </row>
    <row r="48" spans="1:9" ht="15">
      <c r="A48" s="40" t="s">
        <v>44</v>
      </c>
      <c r="B48" s="41" t="s">
        <v>45</v>
      </c>
      <c r="C48" s="42" t="s">
        <v>13</v>
      </c>
      <c r="D48" s="43">
        <v>223.75</v>
      </c>
      <c r="E48" s="44" t="s">
        <v>19</v>
      </c>
      <c r="F48" s="45" t="s">
        <v>19</v>
      </c>
      <c r="G48" s="46" t="s">
        <v>19</v>
      </c>
      <c r="H48" s="27" t="s">
        <v>19</v>
      </c>
      <c r="I48" s="36" t="s">
        <v>19</v>
      </c>
    </row>
    <row r="49" spans="1:9" ht="15">
      <c r="A49" s="40"/>
      <c r="B49" s="41"/>
      <c r="C49" s="42" t="s">
        <v>14</v>
      </c>
      <c r="D49" s="43">
        <v>5</v>
      </c>
      <c r="E49" s="44" t="s">
        <v>19</v>
      </c>
      <c r="F49" s="45" t="s">
        <v>19</v>
      </c>
      <c r="G49" s="46" t="s">
        <v>19</v>
      </c>
      <c r="H49" s="27" t="s">
        <v>19</v>
      </c>
      <c r="I49" s="36" t="s">
        <v>19</v>
      </c>
    </row>
    <row r="50" spans="1:9" ht="15">
      <c r="A50" s="15" t="s">
        <v>46</v>
      </c>
      <c r="B50" s="16" t="s">
        <v>47</v>
      </c>
      <c r="C50" s="17" t="s">
        <v>13</v>
      </c>
      <c r="D50" s="18">
        <f>SUM(D52,D54,D56,D58,D60,D62,D64,D66,D68,D70,D72,D74,D76,D78,D80,D82)</f>
        <v>3681.4600000000005</v>
      </c>
      <c r="E50" s="19"/>
      <c r="F50" s="83" t="s">
        <v>19</v>
      </c>
      <c r="G50" s="81">
        <v>8</v>
      </c>
      <c r="H50" s="82" t="s">
        <v>19</v>
      </c>
      <c r="I50" s="84" t="s">
        <v>19</v>
      </c>
    </row>
    <row r="51" spans="1:9" ht="15">
      <c r="A51" s="15"/>
      <c r="B51" s="16"/>
      <c r="C51" s="17" t="s">
        <v>14</v>
      </c>
      <c r="D51" s="18">
        <f>SUM(D53,D55,D57,D59,D61,D63,D65,D67,D69,D71,D73,D75,D77,D79,D81,D83)</f>
        <v>152.6</v>
      </c>
      <c r="E51" s="19"/>
      <c r="F51" s="83" t="s">
        <v>19</v>
      </c>
      <c r="G51" s="81">
        <v>8</v>
      </c>
      <c r="H51" s="82" t="s">
        <v>19</v>
      </c>
      <c r="I51" s="84" t="s">
        <v>19</v>
      </c>
    </row>
    <row r="52" spans="1:9" ht="15">
      <c r="A52" s="40" t="s">
        <v>48</v>
      </c>
      <c r="B52" s="41" t="s">
        <v>49</v>
      </c>
      <c r="C52" s="42" t="s">
        <v>13</v>
      </c>
      <c r="D52" s="43">
        <v>357</v>
      </c>
      <c r="E52" s="44" t="s">
        <v>19</v>
      </c>
      <c r="F52" s="45" t="s">
        <v>19</v>
      </c>
      <c r="G52" s="46" t="s">
        <v>19</v>
      </c>
      <c r="H52" s="27" t="s">
        <v>19</v>
      </c>
      <c r="I52" s="36" t="s">
        <v>19</v>
      </c>
    </row>
    <row r="53" spans="1:9" ht="15">
      <c r="A53" s="40"/>
      <c r="B53" s="41"/>
      <c r="C53" s="42" t="s">
        <v>14</v>
      </c>
      <c r="D53" s="43">
        <v>49</v>
      </c>
      <c r="E53" s="44" t="s">
        <v>19</v>
      </c>
      <c r="F53" s="45" t="s">
        <v>19</v>
      </c>
      <c r="G53" s="46" t="s">
        <v>19</v>
      </c>
      <c r="H53" s="27" t="s">
        <v>19</v>
      </c>
      <c r="I53" s="36" t="s">
        <v>19</v>
      </c>
    </row>
    <row r="54" spans="1:9" ht="15">
      <c r="A54" s="40" t="s">
        <v>50</v>
      </c>
      <c r="B54" s="41" t="s">
        <v>51</v>
      </c>
      <c r="C54" s="42" t="s">
        <v>13</v>
      </c>
      <c r="D54" s="43">
        <v>7.5</v>
      </c>
      <c r="E54" s="44" t="s">
        <v>19</v>
      </c>
      <c r="F54" s="45" t="s">
        <v>19</v>
      </c>
      <c r="G54" s="46" t="s">
        <v>19</v>
      </c>
      <c r="H54" s="27" t="s">
        <v>19</v>
      </c>
      <c r="I54" s="36" t="s">
        <v>19</v>
      </c>
    </row>
    <row r="55" spans="1:9" ht="15">
      <c r="A55" s="40"/>
      <c r="B55" s="41"/>
      <c r="C55" s="42" t="s">
        <v>14</v>
      </c>
      <c r="D55" s="43">
        <v>3</v>
      </c>
      <c r="E55" s="44" t="s">
        <v>19</v>
      </c>
      <c r="F55" s="45" t="s">
        <v>19</v>
      </c>
      <c r="G55" s="46" t="s">
        <v>19</v>
      </c>
      <c r="H55" s="27" t="s">
        <v>19</v>
      </c>
      <c r="I55" s="36" t="s">
        <v>19</v>
      </c>
    </row>
    <row r="56" spans="1:9" ht="15">
      <c r="A56" s="40" t="s">
        <v>52</v>
      </c>
      <c r="B56" s="41" t="s">
        <v>53</v>
      </c>
      <c r="C56" s="42" t="s">
        <v>13</v>
      </c>
      <c r="D56" s="43">
        <v>137.5</v>
      </c>
      <c r="E56" s="44" t="s">
        <v>19</v>
      </c>
      <c r="F56" s="45" t="s">
        <v>19</v>
      </c>
      <c r="G56" s="46" t="s">
        <v>19</v>
      </c>
      <c r="H56" s="27" t="s">
        <v>19</v>
      </c>
      <c r="I56" s="36" t="s">
        <v>19</v>
      </c>
    </row>
    <row r="57" spans="1:9" ht="15">
      <c r="A57" s="40"/>
      <c r="B57" s="41"/>
      <c r="C57" s="42" t="s">
        <v>14</v>
      </c>
      <c r="D57" s="43">
        <v>46</v>
      </c>
      <c r="E57" s="44" t="s">
        <v>19</v>
      </c>
      <c r="F57" s="45" t="s">
        <v>19</v>
      </c>
      <c r="G57" s="46" t="s">
        <v>19</v>
      </c>
      <c r="H57" s="27" t="s">
        <v>19</v>
      </c>
      <c r="I57" s="36" t="s">
        <v>19</v>
      </c>
    </row>
    <row r="58" spans="1:9" ht="15">
      <c r="A58" s="40" t="s">
        <v>54</v>
      </c>
      <c r="B58" s="41" t="s">
        <v>55</v>
      </c>
      <c r="C58" s="42" t="s">
        <v>13</v>
      </c>
      <c r="D58" s="43">
        <v>68.17</v>
      </c>
      <c r="E58" s="44" t="s">
        <v>19</v>
      </c>
      <c r="F58" s="45" t="s">
        <v>19</v>
      </c>
      <c r="G58" s="46" t="s">
        <v>19</v>
      </c>
      <c r="H58" s="27" t="s">
        <v>19</v>
      </c>
      <c r="I58" s="36" t="s">
        <v>19</v>
      </c>
    </row>
    <row r="59" spans="1:9" ht="15">
      <c r="A59" s="40"/>
      <c r="B59" s="41"/>
      <c r="C59" s="42" t="s">
        <v>14</v>
      </c>
      <c r="D59" s="43">
        <v>1</v>
      </c>
      <c r="E59" s="44" t="s">
        <v>19</v>
      </c>
      <c r="F59" s="45" t="s">
        <v>19</v>
      </c>
      <c r="G59" s="46" t="s">
        <v>19</v>
      </c>
      <c r="H59" s="27" t="s">
        <v>19</v>
      </c>
      <c r="I59" s="36" t="s">
        <v>19</v>
      </c>
    </row>
    <row r="60" spans="1:9" ht="15">
      <c r="A60" s="40" t="s">
        <v>56</v>
      </c>
      <c r="B60" s="41" t="s">
        <v>57</v>
      </c>
      <c r="C60" s="42" t="s">
        <v>13</v>
      </c>
      <c r="D60" s="43">
        <v>16</v>
      </c>
      <c r="E60" s="44" t="s">
        <v>19</v>
      </c>
      <c r="F60" s="45" t="s">
        <v>19</v>
      </c>
      <c r="G60" s="46" t="s">
        <v>19</v>
      </c>
      <c r="H60" s="27" t="s">
        <v>19</v>
      </c>
      <c r="I60" s="36" t="s">
        <v>19</v>
      </c>
    </row>
    <row r="61" spans="1:9" ht="15">
      <c r="A61" s="40"/>
      <c r="B61" s="41"/>
      <c r="C61" s="42" t="s">
        <v>14</v>
      </c>
      <c r="D61" s="43">
        <v>8</v>
      </c>
      <c r="E61" s="44" t="s">
        <v>19</v>
      </c>
      <c r="F61" s="45" t="s">
        <v>19</v>
      </c>
      <c r="G61" s="46" t="s">
        <v>19</v>
      </c>
      <c r="H61" s="27" t="s">
        <v>19</v>
      </c>
      <c r="I61" s="36" t="s">
        <v>19</v>
      </c>
    </row>
    <row r="62" spans="1:9" ht="15">
      <c r="A62" s="40" t="s">
        <v>58</v>
      </c>
      <c r="B62" s="41" t="s">
        <v>59</v>
      </c>
      <c r="C62" s="42" t="s">
        <v>13</v>
      </c>
      <c r="D62" s="43">
        <v>30</v>
      </c>
      <c r="E62" s="44" t="s">
        <v>19</v>
      </c>
      <c r="F62" s="45" t="s">
        <v>19</v>
      </c>
      <c r="G62" s="46" t="s">
        <v>19</v>
      </c>
      <c r="H62" s="27" t="s">
        <v>19</v>
      </c>
      <c r="I62" s="36" t="s">
        <v>19</v>
      </c>
    </row>
    <row r="63" spans="1:9" ht="15">
      <c r="A63" s="40"/>
      <c r="B63" s="41"/>
      <c r="C63" s="42" t="s">
        <v>14</v>
      </c>
      <c r="D63" s="43">
        <v>0</v>
      </c>
      <c r="E63" s="44" t="s">
        <v>19</v>
      </c>
      <c r="F63" s="45" t="s">
        <v>19</v>
      </c>
      <c r="G63" s="46" t="s">
        <v>19</v>
      </c>
      <c r="H63" s="27" t="s">
        <v>19</v>
      </c>
      <c r="I63" s="36" t="s">
        <v>19</v>
      </c>
    </row>
    <row r="64" spans="1:9" ht="15">
      <c r="A64" s="40" t="s">
        <v>60</v>
      </c>
      <c r="B64" s="41" t="s">
        <v>61</v>
      </c>
      <c r="C64" s="42" t="s">
        <v>13</v>
      </c>
      <c r="D64" s="43">
        <v>10.5</v>
      </c>
      <c r="E64" s="44" t="s">
        <v>19</v>
      </c>
      <c r="F64" s="45" t="s">
        <v>19</v>
      </c>
      <c r="G64" s="46" t="s">
        <v>19</v>
      </c>
      <c r="H64" s="27" t="s">
        <v>19</v>
      </c>
      <c r="I64" s="36" t="s">
        <v>19</v>
      </c>
    </row>
    <row r="65" spans="1:9" ht="15">
      <c r="A65" s="40"/>
      <c r="B65" s="41"/>
      <c r="C65" s="42" t="s">
        <v>14</v>
      </c>
      <c r="D65" s="43">
        <v>0</v>
      </c>
      <c r="E65" s="44" t="s">
        <v>19</v>
      </c>
      <c r="F65" s="45" t="s">
        <v>19</v>
      </c>
      <c r="G65" s="46" t="s">
        <v>19</v>
      </c>
      <c r="H65" s="27" t="s">
        <v>19</v>
      </c>
      <c r="I65" s="36" t="s">
        <v>19</v>
      </c>
    </row>
    <row r="66" spans="1:9" ht="15">
      <c r="A66" s="40" t="s">
        <v>62</v>
      </c>
      <c r="B66" s="41" t="s">
        <v>63</v>
      </c>
      <c r="C66" s="42" t="s">
        <v>13</v>
      </c>
      <c r="D66" s="43">
        <v>2.5</v>
      </c>
      <c r="E66" s="44" t="s">
        <v>19</v>
      </c>
      <c r="F66" s="45" t="s">
        <v>19</v>
      </c>
      <c r="G66" s="46" t="s">
        <v>19</v>
      </c>
      <c r="H66" s="27" t="s">
        <v>19</v>
      </c>
      <c r="I66" s="36" t="s">
        <v>19</v>
      </c>
    </row>
    <row r="67" spans="1:9" ht="15">
      <c r="A67" s="40"/>
      <c r="B67" s="41"/>
      <c r="C67" s="42" t="s">
        <v>14</v>
      </c>
      <c r="D67" s="43">
        <v>1</v>
      </c>
      <c r="E67" s="44" t="s">
        <v>19</v>
      </c>
      <c r="F67" s="45" t="s">
        <v>19</v>
      </c>
      <c r="G67" s="46" t="s">
        <v>19</v>
      </c>
      <c r="H67" s="27" t="s">
        <v>19</v>
      </c>
      <c r="I67" s="36" t="s">
        <v>19</v>
      </c>
    </row>
    <row r="68" spans="1:9" ht="15">
      <c r="A68" s="40" t="s">
        <v>64</v>
      </c>
      <c r="B68" s="41" t="s">
        <v>65</v>
      </c>
      <c r="C68" s="42" t="s">
        <v>13</v>
      </c>
      <c r="D68" s="43">
        <v>24</v>
      </c>
      <c r="E68" s="44" t="s">
        <v>19</v>
      </c>
      <c r="F68" s="45" t="s">
        <v>19</v>
      </c>
      <c r="G68" s="46" t="s">
        <v>19</v>
      </c>
      <c r="H68" s="27" t="s">
        <v>19</v>
      </c>
      <c r="I68" s="36" t="s">
        <v>19</v>
      </c>
    </row>
    <row r="69" spans="1:9" ht="15">
      <c r="A69" s="40"/>
      <c r="B69" s="41"/>
      <c r="C69" s="42" t="s">
        <v>14</v>
      </c>
      <c r="D69" s="43">
        <v>8.6</v>
      </c>
      <c r="E69" s="44" t="s">
        <v>19</v>
      </c>
      <c r="F69" s="45" t="s">
        <v>19</v>
      </c>
      <c r="G69" s="46" t="s">
        <v>19</v>
      </c>
      <c r="H69" s="27" t="s">
        <v>19</v>
      </c>
      <c r="I69" s="36" t="s">
        <v>19</v>
      </c>
    </row>
    <row r="70" spans="1:9" ht="15">
      <c r="A70" s="40" t="s">
        <v>66</v>
      </c>
      <c r="B70" s="41" t="s">
        <v>67</v>
      </c>
      <c r="C70" s="42" t="s">
        <v>13</v>
      </c>
      <c r="D70" s="43">
        <v>355</v>
      </c>
      <c r="E70" s="44" t="s">
        <v>19</v>
      </c>
      <c r="F70" s="45" t="s">
        <v>19</v>
      </c>
      <c r="G70" s="46" t="s">
        <v>19</v>
      </c>
      <c r="H70" s="27" t="s">
        <v>19</v>
      </c>
      <c r="I70" s="36" t="s">
        <v>19</v>
      </c>
    </row>
    <row r="71" spans="1:9" ht="15">
      <c r="A71" s="40"/>
      <c r="B71" s="41"/>
      <c r="C71" s="42" t="s">
        <v>14</v>
      </c>
      <c r="D71" s="43">
        <v>26</v>
      </c>
      <c r="E71" s="44" t="s">
        <v>19</v>
      </c>
      <c r="F71" s="45" t="s">
        <v>19</v>
      </c>
      <c r="G71" s="46" t="s">
        <v>19</v>
      </c>
      <c r="H71" s="27" t="s">
        <v>19</v>
      </c>
      <c r="I71" s="36" t="s">
        <v>19</v>
      </c>
    </row>
    <row r="72" spans="1:9" ht="15">
      <c r="A72" s="40" t="s">
        <v>68</v>
      </c>
      <c r="B72" s="41" t="s">
        <v>69</v>
      </c>
      <c r="C72" s="42" t="s">
        <v>13</v>
      </c>
      <c r="D72" s="43">
        <v>1022.69</v>
      </c>
      <c r="E72" s="44" t="s">
        <v>19</v>
      </c>
      <c r="F72" s="45" t="s">
        <v>19</v>
      </c>
      <c r="G72" s="46" t="s">
        <v>19</v>
      </c>
      <c r="H72" s="27" t="s">
        <v>19</v>
      </c>
      <c r="I72" s="36" t="s">
        <v>19</v>
      </c>
    </row>
    <row r="73" spans="1:9" ht="15">
      <c r="A73" s="40"/>
      <c r="B73" s="41"/>
      <c r="C73" s="42" t="s">
        <v>14</v>
      </c>
      <c r="D73" s="43">
        <v>0</v>
      </c>
      <c r="E73" s="44" t="s">
        <v>19</v>
      </c>
      <c r="F73" s="45" t="s">
        <v>19</v>
      </c>
      <c r="G73" s="46" t="s">
        <v>19</v>
      </c>
      <c r="H73" s="27" t="s">
        <v>19</v>
      </c>
      <c r="I73" s="36" t="s">
        <v>19</v>
      </c>
    </row>
    <row r="74" spans="1:9" ht="15">
      <c r="A74" s="40" t="s">
        <v>70</v>
      </c>
      <c r="B74" s="41" t="s">
        <v>71</v>
      </c>
      <c r="C74" s="42" t="s">
        <v>13</v>
      </c>
      <c r="D74" s="43">
        <f>71.72+2.37</f>
        <v>74.09</v>
      </c>
      <c r="E74" s="44" t="s">
        <v>19</v>
      </c>
      <c r="F74" s="45" t="s">
        <v>19</v>
      </c>
      <c r="G74" s="46" t="s">
        <v>19</v>
      </c>
      <c r="H74" s="27" t="s">
        <v>19</v>
      </c>
      <c r="I74" s="36" t="s">
        <v>19</v>
      </c>
    </row>
    <row r="75" spans="1:9" ht="15">
      <c r="A75" s="40"/>
      <c r="B75" s="41"/>
      <c r="C75" s="42" t="s">
        <v>14</v>
      </c>
      <c r="D75" s="43">
        <v>0</v>
      </c>
      <c r="E75" s="44" t="s">
        <v>19</v>
      </c>
      <c r="F75" s="45" t="s">
        <v>19</v>
      </c>
      <c r="G75" s="46" t="s">
        <v>19</v>
      </c>
      <c r="H75" s="27" t="s">
        <v>19</v>
      </c>
      <c r="I75" s="36" t="s">
        <v>19</v>
      </c>
    </row>
    <row r="76" spans="1:9" ht="15">
      <c r="A76" s="40" t="s">
        <v>72</v>
      </c>
      <c r="B76" s="41" t="s">
        <v>73</v>
      </c>
      <c r="C76" s="42" t="s">
        <v>13</v>
      </c>
      <c r="D76" s="43">
        <v>1257.21</v>
      </c>
      <c r="E76" s="44" t="s">
        <v>19</v>
      </c>
      <c r="F76" s="45" t="s">
        <v>19</v>
      </c>
      <c r="G76" s="46" t="s">
        <v>19</v>
      </c>
      <c r="H76" s="27" t="s">
        <v>19</v>
      </c>
      <c r="I76" s="36" t="s">
        <v>19</v>
      </c>
    </row>
    <row r="77" spans="1:9" ht="15">
      <c r="A77" s="40"/>
      <c r="B77" s="41"/>
      <c r="C77" s="42" t="s">
        <v>14</v>
      </c>
      <c r="D77" s="43">
        <v>10</v>
      </c>
      <c r="E77" s="44" t="s">
        <v>19</v>
      </c>
      <c r="F77" s="45" t="s">
        <v>19</v>
      </c>
      <c r="G77" s="46" t="s">
        <v>19</v>
      </c>
      <c r="H77" s="27" t="s">
        <v>19</v>
      </c>
      <c r="I77" s="36" t="s">
        <v>19</v>
      </c>
    </row>
    <row r="78" spans="1:9" ht="15">
      <c r="A78" s="40" t="s">
        <v>74</v>
      </c>
      <c r="B78" s="41" t="s">
        <v>75</v>
      </c>
      <c r="C78" s="42" t="s">
        <v>13</v>
      </c>
      <c r="D78" s="43">
        <v>51.8</v>
      </c>
      <c r="E78" s="44" t="s">
        <v>19</v>
      </c>
      <c r="F78" s="45" t="s">
        <v>19</v>
      </c>
      <c r="G78" s="46" t="s">
        <v>19</v>
      </c>
      <c r="H78" s="27" t="s">
        <v>19</v>
      </c>
      <c r="I78" s="36" t="s">
        <v>19</v>
      </c>
    </row>
    <row r="79" spans="1:9" ht="15">
      <c r="A79" s="40"/>
      <c r="B79" s="41"/>
      <c r="C79" s="42" t="s">
        <v>14</v>
      </c>
      <c r="D79" s="43">
        <v>0</v>
      </c>
      <c r="E79" s="44" t="s">
        <v>19</v>
      </c>
      <c r="F79" s="45" t="s">
        <v>19</v>
      </c>
      <c r="G79" s="46" t="s">
        <v>19</v>
      </c>
      <c r="H79" s="27" t="s">
        <v>19</v>
      </c>
      <c r="I79" s="36" t="s">
        <v>19</v>
      </c>
    </row>
    <row r="80" spans="1:9" ht="15">
      <c r="A80" s="40" t="s">
        <v>76</v>
      </c>
      <c r="B80" s="41" t="s">
        <v>77</v>
      </c>
      <c r="C80" s="42" t="s">
        <v>13</v>
      </c>
      <c r="D80" s="43">
        <v>10.8</v>
      </c>
      <c r="E80" s="44" t="s">
        <v>19</v>
      </c>
      <c r="F80" s="45" t="s">
        <v>19</v>
      </c>
      <c r="G80" s="46" t="s">
        <v>19</v>
      </c>
      <c r="H80" s="27" t="s">
        <v>19</v>
      </c>
      <c r="I80" s="36" t="s">
        <v>19</v>
      </c>
    </row>
    <row r="81" spans="1:9" ht="15">
      <c r="A81" s="40"/>
      <c r="B81" s="41"/>
      <c r="C81" s="42" t="s">
        <v>14</v>
      </c>
      <c r="D81" s="43">
        <v>0</v>
      </c>
      <c r="E81" s="44" t="s">
        <v>19</v>
      </c>
      <c r="F81" s="45" t="s">
        <v>19</v>
      </c>
      <c r="G81" s="46" t="s">
        <v>19</v>
      </c>
      <c r="H81" s="27" t="s">
        <v>19</v>
      </c>
      <c r="I81" s="36" t="s">
        <v>19</v>
      </c>
    </row>
    <row r="82" spans="1:9" ht="15">
      <c r="A82" s="40" t="s">
        <v>78</v>
      </c>
      <c r="B82" s="41" t="s">
        <v>79</v>
      </c>
      <c r="C82" s="42" t="s">
        <v>13</v>
      </c>
      <c r="D82" s="43">
        <v>256.7</v>
      </c>
      <c r="E82" s="44" t="s">
        <v>19</v>
      </c>
      <c r="F82" s="45" t="s">
        <v>19</v>
      </c>
      <c r="G82" s="46" t="s">
        <v>19</v>
      </c>
      <c r="H82" s="27" t="s">
        <v>19</v>
      </c>
      <c r="I82" s="36" t="s">
        <v>19</v>
      </c>
    </row>
    <row r="83" spans="1:9" ht="15">
      <c r="A83" s="47"/>
      <c r="B83" s="48"/>
      <c r="C83" s="42" t="s">
        <v>14</v>
      </c>
      <c r="D83" s="43">
        <v>0</v>
      </c>
      <c r="E83" s="44" t="s">
        <v>19</v>
      </c>
      <c r="F83" s="45" t="s">
        <v>19</v>
      </c>
      <c r="G83" s="46" t="s">
        <v>19</v>
      </c>
      <c r="H83" s="27" t="s">
        <v>19</v>
      </c>
      <c r="I83" s="36" t="s">
        <v>19</v>
      </c>
    </row>
    <row r="84" spans="1:9" ht="15">
      <c r="A84" s="15" t="s">
        <v>80</v>
      </c>
      <c r="B84" s="16" t="s">
        <v>81</v>
      </c>
      <c r="C84" s="17" t="s">
        <v>13</v>
      </c>
      <c r="D84" s="18">
        <f>SUM(D86,D88)</f>
        <v>338.34</v>
      </c>
      <c r="E84" s="19"/>
      <c r="F84" s="88" t="s">
        <v>19</v>
      </c>
      <c r="G84" s="89">
        <v>8</v>
      </c>
      <c r="H84" s="82" t="s">
        <v>19</v>
      </c>
      <c r="I84" s="90" t="s">
        <v>19</v>
      </c>
    </row>
    <row r="85" spans="1:9" ht="15">
      <c r="A85" s="15"/>
      <c r="B85" s="16"/>
      <c r="C85" s="17" t="s">
        <v>14</v>
      </c>
      <c r="D85" s="18">
        <v>6</v>
      </c>
      <c r="E85" s="19"/>
      <c r="F85" s="88" t="s">
        <v>19</v>
      </c>
      <c r="G85" s="89">
        <v>8</v>
      </c>
      <c r="H85" s="82" t="s">
        <v>19</v>
      </c>
      <c r="I85" s="90" t="s">
        <v>19</v>
      </c>
    </row>
    <row r="86" spans="1:9" ht="15">
      <c r="A86" s="40" t="s">
        <v>82</v>
      </c>
      <c r="B86" s="41" t="s">
        <v>83</v>
      </c>
      <c r="C86" s="42" t="s">
        <v>13</v>
      </c>
      <c r="D86" s="43">
        <v>326.34</v>
      </c>
      <c r="E86" s="44" t="s">
        <v>19</v>
      </c>
      <c r="F86" s="45" t="s">
        <v>19</v>
      </c>
      <c r="G86" s="46" t="s">
        <v>19</v>
      </c>
      <c r="H86" s="27" t="s">
        <v>19</v>
      </c>
      <c r="I86" s="36" t="s">
        <v>19</v>
      </c>
    </row>
    <row r="87" spans="1:9" ht="15">
      <c r="A87" s="40"/>
      <c r="B87" s="41"/>
      <c r="C87" s="42" t="s">
        <v>14</v>
      </c>
      <c r="D87" s="43">
        <v>0</v>
      </c>
      <c r="E87" s="44" t="s">
        <v>19</v>
      </c>
      <c r="F87" s="45" t="s">
        <v>19</v>
      </c>
      <c r="G87" s="46" t="s">
        <v>19</v>
      </c>
      <c r="H87" s="27" t="s">
        <v>19</v>
      </c>
      <c r="I87" s="36" t="s">
        <v>19</v>
      </c>
    </row>
    <row r="88" spans="1:9" ht="15">
      <c r="A88" s="40" t="s">
        <v>84</v>
      </c>
      <c r="B88" s="41" t="s">
        <v>85</v>
      </c>
      <c r="C88" s="42" t="s">
        <v>13</v>
      </c>
      <c r="D88" s="43">
        <v>12</v>
      </c>
      <c r="E88" s="44" t="s">
        <v>19</v>
      </c>
      <c r="F88" s="45" t="s">
        <v>19</v>
      </c>
      <c r="G88" s="46" t="s">
        <v>19</v>
      </c>
      <c r="H88" s="27" t="s">
        <v>19</v>
      </c>
      <c r="I88" s="36" t="s">
        <v>19</v>
      </c>
    </row>
    <row r="89" spans="1:9" ht="15">
      <c r="A89" s="20"/>
      <c r="B89" s="21"/>
      <c r="C89" s="42" t="s">
        <v>14</v>
      </c>
      <c r="D89" s="43">
        <v>6</v>
      </c>
      <c r="E89" s="44" t="s">
        <v>19</v>
      </c>
      <c r="F89" s="45" t="s">
        <v>19</v>
      </c>
      <c r="G89" s="46" t="s">
        <v>19</v>
      </c>
      <c r="H89" s="27" t="s">
        <v>19</v>
      </c>
      <c r="I89" s="36" t="s">
        <v>19</v>
      </c>
    </row>
    <row r="90" spans="1:9" ht="15">
      <c r="A90" s="124" t="s">
        <v>46</v>
      </c>
      <c r="B90" s="126" t="s">
        <v>86</v>
      </c>
      <c r="C90" s="49" t="s">
        <v>13</v>
      </c>
      <c r="D90" s="50">
        <f>SUM(D92,D94,D96)</f>
        <v>4377.12</v>
      </c>
      <c r="E90" s="10"/>
      <c r="F90" s="11"/>
      <c r="G90" s="12">
        <v>23</v>
      </c>
      <c r="H90" s="13">
        <f>I90-F90</f>
        <v>0</v>
      </c>
      <c r="I90" s="14">
        <f>F90*1.23</f>
        <v>0</v>
      </c>
    </row>
    <row r="91" spans="1:9" ht="15">
      <c r="A91" s="125"/>
      <c r="B91" s="127"/>
      <c r="C91" s="49" t="s">
        <v>14</v>
      </c>
      <c r="D91" s="50">
        <f>SUM(D93,D95,D97)</f>
        <v>51.5</v>
      </c>
      <c r="E91" s="10"/>
      <c r="F91" s="11"/>
      <c r="G91" s="12">
        <v>23</v>
      </c>
      <c r="H91" s="13">
        <f>I91-F91</f>
        <v>0</v>
      </c>
      <c r="I91" s="14">
        <f>F91*1.23</f>
        <v>0</v>
      </c>
    </row>
    <row r="92" spans="1:9" ht="15">
      <c r="A92" s="40" t="s">
        <v>87</v>
      </c>
      <c r="B92" s="41" t="s">
        <v>88</v>
      </c>
      <c r="C92" s="42" t="s">
        <v>13</v>
      </c>
      <c r="D92" s="43">
        <v>3545.42</v>
      </c>
      <c r="E92" s="44" t="s">
        <v>19</v>
      </c>
      <c r="F92" s="45" t="s">
        <v>19</v>
      </c>
      <c r="G92" s="46" t="s">
        <v>19</v>
      </c>
      <c r="H92" s="27" t="s">
        <v>19</v>
      </c>
      <c r="I92" s="36" t="s">
        <v>19</v>
      </c>
    </row>
    <row r="93" spans="1:9" ht="15">
      <c r="A93" s="40"/>
      <c r="B93" s="41"/>
      <c r="C93" s="42" t="s">
        <v>14</v>
      </c>
      <c r="D93" s="43">
        <v>0</v>
      </c>
      <c r="E93" s="44" t="s">
        <v>19</v>
      </c>
      <c r="F93" s="45" t="s">
        <v>19</v>
      </c>
      <c r="G93" s="46" t="s">
        <v>19</v>
      </c>
      <c r="H93" s="27" t="s">
        <v>19</v>
      </c>
      <c r="I93" s="36" t="s">
        <v>19</v>
      </c>
    </row>
    <row r="94" spans="1:9" ht="15">
      <c r="A94" s="40" t="s">
        <v>89</v>
      </c>
      <c r="B94" s="41" t="s">
        <v>90</v>
      </c>
      <c r="C94" s="42" t="s">
        <v>13</v>
      </c>
      <c r="D94" s="43">
        <v>432.3</v>
      </c>
      <c r="E94" s="44" t="s">
        <v>19</v>
      </c>
      <c r="F94" s="45" t="s">
        <v>19</v>
      </c>
      <c r="G94" s="46" t="s">
        <v>19</v>
      </c>
      <c r="H94" s="27" t="s">
        <v>19</v>
      </c>
      <c r="I94" s="36" t="s">
        <v>19</v>
      </c>
    </row>
    <row r="95" spans="1:9" ht="15">
      <c r="A95" s="40"/>
      <c r="B95" s="41"/>
      <c r="C95" s="42" t="s">
        <v>14</v>
      </c>
      <c r="D95" s="43">
        <v>17.5</v>
      </c>
      <c r="E95" s="44" t="s">
        <v>19</v>
      </c>
      <c r="F95" s="45" t="s">
        <v>19</v>
      </c>
      <c r="G95" s="46" t="s">
        <v>19</v>
      </c>
      <c r="H95" s="27" t="s">
        <v>19</v>
      </c>
      <c r="I95" s="36" t="s">
        <v>19</v>
      </c>
    </row>
    <row r="96" spans="1:9" ht="15">
      <c r="A96" s="40" t="s">
        <v>91</v>
      </c>
      <c r="B96" s="41" t="s">
        <v>92</v>
      </c>
      <c r="C96" s="42" t="s">
        <v>13</v>
      </c>
      <c r="D96" s="43">
        <v>399.4</v>
      </c>
      <c r="E96" s="44" t="s">
        <v>19</v>
      </c>
      <c r="F96" s="45" t="s">
        <v>19</v>
      </c>
      <c r="G96" s="46" t="s">
        <v>19</v>
      </c>
      <c r="H96" s="27" t="s">
        <v>19</v>
      </c>
      <c r="I96" s="36" t="s">
        <v>19</v>
      </c>
    </row>
    <row r="97" spans="1:9" ht="15">
      <c r="A97" s="20"/>
      <c r="B97" s="21"/>
      <c r="C97" s="42" t="s">
        <v>14</v>
      </c>
      <c r="D97" s="43">
        <v>34</v>
      </c>
      <c r="E97" s="44" t="s">
        <v>19</v>
      </c>
      <c r="F97" s="45" t="s">
        <v>19</v>
      </c>
      <c r="G97" s="46" t="s">
        <v>19</v>
      </c>
      <c r="H97" s="27" t="s">
        <v>19</v>
      </c>
      <c r="I97" s="36" t="s">
        <v>19</v>
      </c>
    </row>
    <row r="98" spans="1:9" ht="15">
      <c r="A98" s="96" t="s">
        <v>93</v>
      </c>
      <c r="B98" s="97"/>
      <c r="C98" s="49" t="s">
        <v>14</v>
      </c>
      <c r="D98" s="50">
        <f>SUM(D99:D105)</f>
        <v>171.39</v>
      </c>
      <c r="E98" s="10"/>
      <c r="F98" s="11"/>
      <c r="G98" s="12">
        <v>8</v>
      </c>
      <c r="H98" s="13">
        <f>I98-F98</f>
        <v>0</v>
      </c>
      <c r="I98" s="14">
        <f>F98*1.08</f>
        <v>0</v>
      </c>
    </row>
    <row r="99" spans="1:9" ht="15">
      <c r="A99" s="51" t="s">
        <v>94</v>
      </c>
      <c r="B99" s="52" t="s">
        <v>95</v>
      </c>
      <c r="C99" s="53" t="s">
        <v>14</v>
      </c>
      <c r="D99" s="54">
        <v>52.67</v>
      </c>
      <c r="E99" s="55" t="s">
        <v>19</v>
      </c>
      <c r="F99" s="56" t="s">
        <v>19</v>
      </c>
      <c r="G99" s="57" t="s">
        <v>19</v>
      </c>
      <c r="H99" s="27" t="s">
        <v>19</v>
      </c>
      <c r="I99" s="58" t="s">
        <v>19</v>
      </c>
    </row>
    <row r="100" spans="1:9" ht="15">
      <c r="A100" s="40" t="s">
        <v>30</v>
      </c>
      <c r="B100" s="41" t="s">
        <v>31</v>
      </c>
      <c r="C100" s="42" t="s">
        <v>14</v>
      </c>
      <c r="D100" s="43">
        <v>3.53</v>
      </c>
      <c r="E100" s="44" t="s">
        <v>19</v>
      </c>
      <c r="F100" s="45" t="s">
        <v>19</v>
      </c>
      <c r="G100" s="46" t="s">
        <v>19</v>
      </c>
      <c r="H100" s="27" t="s">
        <v>19</v>
      </c>
      <c r="I100" s="36" t="s">
        <v>19</v>
      </c>
    </row>
    <row r="101" spans="1:9" ht="15">
      <c r="A101" s="40" t="s">
        <v>32</v>
      </c>
      <c r="B101" s="41" t="s">
        <v>33</v>
      </c>
      <c r="C101" s="42" t="s">
        <v>14</v>
      </c>
      <c r="D101" s="43">
        <v>24.43</v>
      </c>
      <c r="E101" s="44" t="s">
        <v>19</v>
      </c>
      <c r="F101" s="45" t="s">
        <v>19</v>
      </c>
      <c r="G101" s="46" t="s">
        <v>19</v>
      </c>
      <c r="H101" s="27" t="s">
        <v>19</v>
      </c>
      <c r="I101" s="36" t="s">
        <v>19</v>
      </c>
    </row>
    <row r="102" spans="1:9" ht="15">
      <c r="A102" s="40" t="s">
        <v>34</v>
      </c>
      <c r="B102" s="41" t="s">
        <v>35</v>
      </c>
      <c r="C102" s="42" t="s">
        <v>14</v>
      </c>
      <c r="D102" s="43">
        <v>46.35</v>
      </c>
      <c r="E102" s="44" t="s">
        <v>19</v>
      </c>
      <c r="F102" s="45" t="s">
        <v>19</v>
      </c>
      <c r="G102" s="46" t="s">
        <v>19</v>
      </c>
      <c r="H102" s="27" t="s">
        <v>19</v>
      </c>
      <c r="I102" s="36" t="s">
        <v>19</v>
      </c>
    </row>
    <row r="103" spans="1:9" ht="15">
      <c r="A103" s="40" t="s">
        <v>36</v>
      </c>
      <c r="B103" s="41" t="s">
        <v>37</v>
      </c>
      <c r="C103" s="42" t="s">
        <v>14</v>
      </c>
      <c r="D103" s="43">
        <v>13.11</v>
      </c>
      <c r="E103" s="44" t="s">
        <v>19</v>
      </c>
      <c r="F103" s="45" t="s">
        <v>19</v>
      </c>
      <c r="G103" s="46" t="s">
        <v>19</v>
      </c>
      <c r="H103" s="27" t="s">
        <v>19</v>
      </c>
      <c r="I103" s="36" t="s">
        <v>19</v>
      </c>
    </row>
    <row r="104" spans="1:9" ht="15">
      <c r="A104" s="47" t="s">
        <v>96</v>
      </c>
      <c r="B104" s="48" t="s">
        <v>97</v>
      </c>
      <c r="C104" s="42" t="s">
        <v>14</v>
      </c>
      <c r="D104" s="43">
        <v>4.3</v>
      </c>
      <c r="E104" s="44" t="s">
        <v>19</v>
      </c>
      <c r="F104" s="45" t="s">
        <v>19</v>
      </c>
      <c r="G104" s="46" t="s">
        <v>19</v>
      </c>
      <c r="H104" s="27" t="s">
        <v>19</v>
      </c>
      <c r="I104" s="36" t="s">
        <v>19</v>
      </c>
    </row>
    <row r="105" spans="1:9" ht="15">
      <c r="A105" s="59" t="s">
        <v>98</v>
      </c>
      <c r="B105" s="60" t="s">
        <v>99</v>
      </c>
      <c r="C105" s="42" t="s">
        <v>14</v>
      </c>
      <c r="D105" s="43">
        <v>27</v>
      </c>
      <c r="E105" s="44" t="s">
        <v>19</v>
      </c>
      <c r="F105" s="45" t="s">
        <v>19</v>
      </c>
      <c r="G105" s="46" t="s">
        <v>19</v>
      </c>
      <c r="H105" s="27" t="s">
        <v>19</v>
      </c>
      <c r="I105" s="36" t="s">
        <v>19</v>
      </c>
    </row>
    <row r="106" spans="1:9" ht="15">
      <c r="A106" s="98" t="s">
        <v>100</v>
      </c>
      <c r="B106" s="100" t="s">
        <v>101</v>
      </c>
      <c r="C106" s="8" t="s">
        <v>13</v>
      </c>
      <c r="D106" s="9">
        <f>SUM(D108,D110,D112,D114,D116,D118,D120,D122,D124,D126,D128,D130,D132)</f>
        <v>39010.32</v>
      </c>
      <c r="E106" s="10"/>
      <c r="F106" s="11"/>
      <c r="G106" s="12">
        <v>8</v>
      </c>
      <c r="H106" s="13">
        <f>I106-F106</f>
        <v>0</v>
      </c>
      <c r="I106" s="14">
        <f>F106*1.08</f>
        <v>0</v>
      </c>
    </row>
    <row r="107" spans="1:9" ht="15">
      <c r="A107" s="99"/>
      <c r="B107" s="101"/>
      <c r="C107" s="8" t="s">
        <v>14</v>
      </c>
      <c r="D107" s="9">
        <f>SUM(D109,D111,D113,D115,D117,D119,D121,D123,D125,D127,D129,D131,D133)</f>
        <v>60</v>
      </c>
      <c r="E107" s="10"/>
      <c r="F107" s="11"/>
      <c r="G107" s="12">
        <v>8</v>
      </c>
      <c r="H107" s="13">
        <f>I107-F107</f>
        <v>0</v>
      </c>
      <c r="I107" s="14">
        <f>F107*1.08</f>
        <v>0</v>
      </c>
    </row>
    <row r="108" spans="1:9" ht="15">
      <c r="A108" s="40" t="s">
        <v>102</v>
      </c>
      <c r="B108" s="41" t="s">
        <v>103</v>
      </c>
      <c r="C108" s="42" t="s">
        <v>13</v>
      </c>
      <c r="D108" s="43">
        <v>1221.44</v>
      </c>
      <c r="E108" s="44" t="s">
        <v>19</v>
      </c>
      <c r="F108" s="45" t="s">
        <v>19</v>
      </c>
      <c r="G108" s="46" t="s">
        <v>19</v>
      </c>
      <c r="H108" s="27" t="s">
        <v>19</v>
      </c>
      <c r="I108" s="36" t="s">
        <v>19</v>
      </c>
    </row>
    <row r="109" spans="1:9" ht="15">
      <c r="A109" s="40"/>
      <c r="B109" s="41"/>
      <c r="C109" s="42" t="s">
        <v>14</v>
      </c>
      <c r="D109" s="43">
        <v>0</v>
      </c>
      <c r="E109" s="44" t="s">
        <v>19</v>
      </c>
      <c r="F109" s="45" t="s">
        <v>19</v>
      </c>
      <c r="G109" s="46" t="s">
        <v>19</v>
      </c>
      <c r="H109" s="27" t="s">
        <v>19</v>
      </c>
      <c r="I109" s="36" t="s">
        <v>19</v>
      </c>
    </row>
    <row r="110" spans="1:9" ht="15">
      <c r="A110" s="40" t="s">
        <v>104</v>
      </c>
      <c r="B110" s="41" t="s">
        <v>105</v>
      </c>
      <c r="C110" s="42" t="s">
        <v>13</v>
      </c>
      <c r="D110" s="43">
        <v>3461.02</v>
      </c>
      <c r="E110" s="44" t="s">
        <v>19</v>
      </c>
      <c r="F110" s="45" t="s">
        <v>19</v>
      </c>
      <c r="G110" s="46" t="s">
        <v>19</v>
      </c>
      <c r="H110" s="27" t="s">
        <v>19</v>
      </c>
      <c r="I110" s="36" t="s">
        <v>19</v>
      </c>
    </row>
    <row r="111" spans="1:9" ht="15">
      <c r="A111" s="40"/>
      <c r="B111" s="41"/>
      <c r="C111" s="42" t="s">
        <v>14</v>
      </c>
      <c r="D111" s="43">
        <v>0</v>
      </c>
      <c r="E111" s="44" t="s">
        <v>19</v>
      </c>
      <c r="F111" s="45" t="s">
        <v>19</v>
      </c>
      <c r="G111" s="46" t="s">
        <v>19</v>
      </c>
      <c r="H111" s="27" t="s">
        <v>19</v>
      </c>
      <c r="I111" s="36" t="s">
        <v>19</v>
      </c>
    </row>
    <row r="112" spans="1:9" ht="15">
      <c r="A112" s="40" t="s">
        <v>106</v>
      </c>
      <c r="B112" s="41" t="s">
        <v>107</v>
      </c>
      <c r="C112" s="42" t="s">
        <v>13</v>
      </c>
      <c r="D112" s="43">
        <v>527</v>
      </c>
      <c r="E112" s="44" t="s">
        <v>19</v>
      </c>
      <c r="F112" s="45" t="s">
        <v>19</v>
      </c>
      <c r="G112" s="46" t="s">
        <v>19</v>
      </c>
      <c r="H112" s="27" t="s">
        <v>19</v>
      </c>
      <c r="I112" s="36" t="s">
        <v>19</v>
      </c>
    </row>
    <row r="113" spans="1:9" ht="15">
      <c r="A113" s="40"/>
      <c r="B113" s="41"/>
      <c r="C113" s="42" t="s">
        <v>14</v>
      </c>
      <c r="D113" s="43">
        <v>0</v>
      </c>
      <c r="E113" s="44" t="s">
        <v>19</v>
      </c>
      <c r="F113" s="45" t="s">
        <v>19</v>
      </c>
      <c r="G113" s="46" t="s">
        <v>19</v>
      </c>
      <c r="H113" s="27" t="s">
        <v>19</v>
      </c>
      <c r="I113" s="36" t="s">
        <v>19</v>
      </c>
    </row>
    <row r="114" spans="1:9" ht="15">
      <c r="A114" s="40" t="s">
        <v>108</v>
      </c>
      <c r="B114" s="41" t="s">
        <v>109</v>
      </c>
      <c r="C114" s="42" t="s">
        <v>13</v>
      </c>
      <c r="D114" s="43">
        <v>1127.85</v>
      </c>
      <c r="E114" s="44" t="s">
        <v>19</v>
      </c>
      <c r="F114" s="45" t="s">
        <v>19</v>
      </c>
      <c r="G114" s="46" t="s">
        <v>19</v>
      </c>
      <c r="H114" s="27" t="s">
        <v>19</v>
      </c>
      <c r="I114" s="36" t="s">
        <v>19</v>
      </c>
    </row>
    <row r="115" spans="1:9" ht="15">
      <c r="A115" s="40"/>
      <c r="B115" s="41"/>
      <c r="C115" s="42" t="s">
        <v>14</v>
      </c>
      <c r="D115" s="43">
        <v>0</v>
      </c>
      <c r="E115" s="44" t="s">
        <v>19</v>
      </c>
      <c r="F115" s="45" t="s">
        <v>19</v>
      </c>
      <c r="G115" s="46" t="s">
        <v>19</v>
      </c>
      <c r="H115" s="27" t="s">
        <v>19</v>
      </c>
      <c r="I115" s="36" t="s">
        <v>19</v>
      </c>
    </row>
    <row r="116" spans="1:9" ht="15">
      <c r="A116" s="40" t="s">
        <v>110</v>
      </c>
      <c r="B116" s="41" t="s">
        <v>111</v>
      </c>
      <c r="C116" s="42" t="s">
        <v>13</v>
      </c>
      <c r="D116" s="43">
        <v>2397.39</v>
      </c>
      <c r="E116" s="44" t="s">
        <v>19</v>
      </c>
      <c r="F116" s="45" t="s">
        <v>19</v>
      </c>
      <c r="G116" s="46" t="s">
        <v>19</v>
      </c>
      <c r="H116" s="27" t="s">
        <v>19</v>
      </c>
      <c r="I116" s="36" t="s">
        <v>19</v>
      </c>
    </row>
    <row r="117" spans="1:9" ht="15">
      <c r="A117" s="40"/>
      <c r="B117" s="41"/>
      <c r="C117" s="42" t="s">
        <v>14</v>
      </c>
      <c r="D117" s="43">
        <v>0</v>
      </c>
      <c r="E117" s="44" t="s">
        <v>19</v>
      </c>
      <c r="F117" s="45" t="s">
        <v>19</v>
      </c>
      <c r="G117" s="46" t="s">
        <v>19</v>
      </c>
      <c r="H117" s="27" t="s">
        <v>19</v>
      </c>
      <c r="I117" s="36" t="s">
        <v>19</v>
      </c>
    </row>
    <row r="118" spans="1:9" ht="15">
      <c r="A118" s="40" t="s">
        <v>112</v>
      </c>
      <c r="B118" s="41" t="s">
        <v>113</v>
      </c>
      <c r="C118" s="42" t="s">
        <v>13</v>
      </c>
      <c r="D118" s="43">
        <v>426.33</v>
      </c>
      <c r="E118" s="44" t="s">
        <v>19</v>
      </c>
      <c r="F118" s="45" t="s">
        <v>19</v>
      </c>
      <c r="G118" s="46" t="s">
        <v>19</v>
      </c>
      <c r="H118" s="27" t="s">
        <v>19</v>
      </c>
      <c r="I118" s="36" t="s">
        <v>19</v>
      </c>
    </row>
    <row r="119" spans="1:9" ht="15">
      <c r="A119" s="40"/>
      <c r="B119" s="41"/>
      <c r="C119" s="42" t="s">
        <v>14</v>
      </c>
      <c r="D119" s="43">
        <v>0</v>
      </c>
      <c r="E119" s="44" t="s">
        <v>19</v>
      </c>
      <c r="F119" s="45" t="s">
        <v>19</v>
      </c>
      <c r="G119" s="46" t="s">
        <v>19</v>
      </c>
      <c r="H119" s="27" t="s">
        <v>19</v>
      </c>
      <c r="I119" s="36" t="s">
        <v>19</v>
      </c>
    </row>
    <row r="120" spans="1:9" ht="15">
      <c r="A120" s="40" t="s">
        <v>114</v>
      </c>
      <c r="B120" s="41" t="s">
        <v>115</v>
      </c>
      <c r="C120" s="42" t="s">
        <v>13</v>
      </c>
      <c r="D120" s="43">
        <v>91.6</v>
      </c>
      <c r="E120" s="44" t="s">
        <v>19</v>
      </c>
      <c r="F120" s="45" t="s">
        <v>19</v>
      </c>
      <c r="G120" s="46" t="s">
        <v>19</v>
      </c>
      <c r="H120" s="27" t="s">
        <v>19</v>
      </c>
      <c r="I120" s="36" t="s">
        <v>19</v>
      </c>
    </row>
    <row r="121" spans="1:9" ht="15">
      <c r="A121" s="40"/>
      <c r="B121" s="41"/>
      <c r="C121" s="42" t="s">
        <v>14</v>
      </c>
      <c r="D121" s="43">
        <v>60</v>
      </c>
      <c r="E121" s="44" t="s">
        <v>19</v>
      </c>
      <c r="F121" s="45" t="s">
        <v>19</v>
      </c>
      <c r="G121" s="46" t="s">
        <v>19</v>
      </c>
      <c r="H121" s="27" t="s">
        <v>19</v>
      </c>
      <c r="I121" s="36" t="s">
        <v>19</v>
      </c>
    </row>
    <row r="122" spans="1:9" ht="15">
      <c r="A122" s="40" t="s">
        <v>116</v>
      </c>
      <c r="B122" s="41" t="s">
        <v>117</v>
      </c>
      <c r="C122" s="42" t="s">
        <v>13</v>
      </c>
      <c r="D122" s="43">
        <v>634.45</v>
      </c>
      <c r="E122" s="44" t="s">
        <v>19</v>
      </c>
      <c r="F122" s="45" t="s">
        <v>19</v>
      </c>
      <c r="G122" s="46" t="s">
        <v>19</v>
      </c>
      <c r="H122" s="27" t="s">
        <v>19</v>
      </c>
      <c r="I122" s="36" t="s">
        <v>19</v>
      </c>
    </row>
    <row r="123" spans="1:9" ht="15">
      <c r="A123" s="40"/>
      <c r="B123" s="41"/>
      <c r="C123" s="42" t="s">
        <v>14</v>
      </c>
      <c r="D123" s="43">
        <v>0</v>
      </c>
      <c r="E123" s="44" t="s">
        <v>19</v>
      </c>
      <c r="F123" s="45" t="s">
        <v>19</v>
      </c>
      <c r="G123" s="46" t="s">
        <v>19</v>
      </c>
      <c r="H123" s="27" t="s">
        <v>19</v>
      </c>
      <c r="I123" s="36" t="s">
        <v>19</v>
      </c>
    </row>
    <row r="124" spans="1:9" ht="15">
      <c r="A124" s="40" t="s">
        <v>118</v>
      </c>
      <c r="B124" s="41" t="s">
        <v>119</v>
      </c>
      <c r="C124" s="42" t="s">
        <v>13</v>
      </c>
      <c r="D124" s="43">
        <v>76.78</v>
      </c>
      <c r="E124" s="44" t="s">
        <v>19</v>
      </c>
      <c r="F124" s="45" t="s">
        <v>19</v>
      </c>
      <c r="G124" s="46" t="s">
        <v>19</v>
      </c>
      <c r="H124" s="27" t="s">
        <v>19</v>
      </c>
      <c r="I124" s="36" t="s">
        <v>19</v>
      </c>
    </row>
    <row r="125" spans="1:9" ht="15">
      <c r="A125" s="40"/>
      <c r="B125" s="41"/>
      <c r="C125" s="42" t="s">
        <v>14</v>
      </c>
      <c r="D125" s="43">
        <v>0</v>
      </c>
      <c r="E125" s="44" t="s">
        <v>19</v>
      </c>
      <c r="F125" s="45" t="s">
        <v>19</v>
      </c>
      <c r="G125" s="46" t="s">
        <v>19</v>
      </c>
      <c r="H125" s="27" t="s">
        <v>19</v>
      </c>
      <c r="I125" s="36" t="s">
        <v>19</v>
      </c>
    </row>
    <row r="126" spans="1:9" ht="15">
      <c r="A126" s="40" t="s">
        <v>120</v>
      </c>
      <c r="B126" s="41" t="s">
        <v>121</v>
      </c>
      <c r="C126" s="42" t="s">
        <v>13</v>
      </c>
      <c r="D126" s="43">
        <v>2388.72</v>
      </c>
      <c r="E126" s="44" t="s">
        <v>19</v>
      </c>
      <c r="F126" s="45" t="s">
        <v>19</v>
      </c>
      <c r="G126" s="46" t="s">
        <v>19</v>
      </c>
      <c r="H126" s="27" t="s">
        <v>19</v>
      </c>
      <c r="I126" s="36" t="s">
        <v>19</v>
      </c>
    </row>
    <row r="127" spans="1:9" ht="15">
      <c r="A127" s="40"/>
      <c r="B127" s="41"/>
      <c r="C127" s="42" t="s">
        <v>14</v>
      </c>
      <c r="D127" s="43">
        <v>0</v>
      </c>
      <c r="E127" s="44" t="s">
        <v>19</v>
      </c>
      <c r="F127" s="45" t="s">
        <v>19</v>
      </c>
      <c r="G127" s="46" t="s">
        <v>19</v>
      </c>
      <c r="H127" s="27" t="s">
        <v>19</v>
      </c>
      <c r="I127" s="36" t="s">
        <v>19</v>
      </c>
    </row>
    <row r="128" spans="1:9" ht="15">
      <c r="A128" s="40" t="s">
        <v>122</v>
      </c>
      <c r="B128" s="41" t="s">
        <v>123</v>
      </c>
      <c r="C128" s="42" t="s">
        <v>13</v>
      </c>
      <c r="D128" s="43">
        <v>771.46</v>
      </c>
      <c r="E128" s="44" t="s">
        <v>19</v>
      </c>
      <c r="F128" s="45" t="s">
        <v>19</v>
      </c>
      <c r="G128" s="46" t="s">
        <v>19</v>
      </c>
      <c r="H128" s="27" t="s">
        <v>19</v>
      </c>
      <c r="I128" s="36" t="s">
        <v>19</v>
      </c>
    </row>
    <row r="129" spans="1:9" ht="15">
      <c r="A129" s="40"/>
      <c r="B129" s="41"/>
      <c r="C129" s="42" t="s">
        <v>14</v>
      </c>
      <c r="D129" s="43">
        <v>0</v>
      </c>
      <c r="E129" s="44" t="s">
        <v>19</v>
      </c>
      <c r="F129" s="45" t="s">
        <v>19</v>
      </c>
      <c r="G129" s="46" t="s">
        <v>19</v>
      </c>
      <c r="H129" s="27" t="s">
        <v>19</v>
      </c>
      <c r="I129" s="36" t="s">
        <v>19</v>
      </c>
    </row>
    <row r="130" spans="1:9" ht="15">
      <c r="A130" s="40" t="s">
        <v>124</v>
      </c>
      <c r="B130" s="41" t="s">
        <v>125</v>
      </c>
      <c r="C130" s="42" t="s">
        <v>13</v>
      </c>
      <c r="D130" s="43">
        <v>19240.55</v>
      </c>
      <c r="E130" s="44" t="s">
        <v>19</v>
      </c>
      <c r="F130" s="45" t="s">
        <v>19</v>
      </c>
      <c r="G130" s="46" t="s">
        <v>19</v>
      </c>
      <c r="H130" s="27" t="s">
        <v>19</v>
      </c>
      <c r="I130" s="36" t="s">
        <v>19</v>
      </c>
    </row>
    <row r="131" spans="1:9" ht="15">
      <c r="A131" s="40"/>
      <c r="B131" s="41"/>
      <c r="C131" s="42" t="s">
        <v>14</v>
      </c>
      <c r="D131" s="43">
        <v>0</v>
      </c>
      <c r="E131" s="44" t="s">
        <v>19</v>
      </c>
      <c r="F131" s="45" t="s">
        <v>19</v>
      </c>
      <c r="G131" s="46" t="s">
        <v>19</v>
      </c>
      <c r="H131" s="27" t="s">
        <v>19</v>
      </c>
      <c r="I131" s="36" t="s">
        <v>19</v>
      </c>
    </row>
    <row r="132" spans="1:9" ht="15">
      <c r="A132" s="40" t="s">
        <v>126</v>
      </c>
      <c r="B132" s="41" t="s">
        <v>127</v>
      </c>
      <c r="C132" s="42" t="s">
        <v>13</v>
      </c>
      <c r="D132" s="43">
        <v>6645.73</v>
      </c>
      <c r="E132" s="44" t="s">
        <v>19</v>
      </c>
      <c r="F132" s="45" t="s">
        <v>19</v>
      </c>
      <c r="G132" s="46" t="s">
        <v>19</v>
      </c>
      <c r="H132" s="27" t="s">
        <v>19</v>
      </c>
      <c r="I132" s="36" t="s">
        <v>19</v>
      </c>
    </row>
    <row r="133" spans="1:9" ht="15">
      <c r="A133" s="40"/>
      <c r="B133" s="41"/>
      <c r="C133" s="42" t="s">
        <v>14</v>
      </c>
      <c r="D133" s="43">
        <v>0</v>
      </c>
      <c r="E133" s="44" t="s">
        <v>19</v>
      </c>
      <c r="F133" s="45" t="s">
        <v>19</v>
      </c>
      <c r="G133" s="46" t="s">
        <v>19</v>
      </c>
      <c r="H133" s="27" t="s">
        <v>19</v>
      </c>
      <c r="I133" s="36" t="s">
        <v>19</v>
      </c>
    </row>
    <row r="134" spans="1:9" ht="15">
      <c r="A134" s="61" t="s">
        <v>128</v>
      </c>
      <c r="B134" s="62" t="s">
        <v>129</v>
      </c>
      <c r="C134" s="8" t="s">
        <v>130</v>
      </c>
      <c r="D134" s="9">
        <v>309</v>
      </c>
      <c r="E134" s="10"/>
      <c r="F134" s="11"/>
      <c r="G134" s="12">
        <v>8</v>
      </c>
      <c r="H134" s="13">
        <f aca="true" t="shared" si="0" ref="H134:H141">I134-F134</f>
        <v>0</v>
      </c>
      <c r="I134" s="14">
        <f aca="true" t="shared" si="1" ref="I134:I141">F134*1.08</f>
        <v>0</v>
      </c>
    </row>
    <row r="135" spans="1:9" ht="15">
      <c r="A135" s="63" t="s">
        <v>131</v>
      </c>
      <c r="B135" s="63" t="s">
        <v>132</v>
      </c>
      <c r="C135" s="8" t="s">
        <v>130</v>
      </c>
      <c r="D135" s="9">
        <v>60</v>
      </c>
      <c r="E135" s="10"/>
      <c r="F135" s="11"/>
      <c r="G135" s="12">
        <v>8</v>
      </c>
      <c r="H135" s="13">
        <f t="shared" si="0"/>
        <v>0</v>
      </c>
      <c r="I135" s="14">
        <f t="shared" si="1"/>
        <v>0</v>
      </c>
    </row>
    <row r="136" spans="1:9" ht="15">
      <c r="A136" s="61" t="s">
        <v>133</v>
      </c>
      <c r="B136" s="62" t="s">
        <v>134</v>
      </c>
      <c r="C136" s="8" t="s">
        <v>130</v>
      </c>
      <c r="D136" s="9">
        <v>23804</v>
      </c>
      <c r="E136" s="10"/>
      <c r="F136" s="11"/>
      <c r="G136" s="12">
        <v>8</v>
      </c>
      <c r="H136" s="13">
        <f t="shared" si="0"/>
        <v>0</v>
      </c>
      <c r="I136" s="14">
        <f t="shared" si="1"/>
        <v>0</v>
      </c>
    </row>
    <row r="137" spans="1:9" ht="15">
      <c r="A137" s="63" t="s">
        <v>135</v>
      </c>
      <c r="B137" s="63" t="s">
        <v>136</v>
      </c>
      <c r="C137" s="8" t="s">
        <v>130</v>
      </c>
      <c r="D137" s="9">
        <v>120</v>
      </c>
      <c r="E137" s="10"/>
      <c r="F137" s="11"/>
      <c r="G137" s="12">
        <v>8</v>
      </c>
      <c r="H137" s="13">
        <f t="shared" si="0"/>
        <v>0</v>
      </c>
      <c r="I137" s="14">
        <f t="shared" si="1"/>
        <v>0</v>
      </c>
    </row>
    <row r="138" spans="1:9" ht="15">
      <c r="A138" s="63" t="s">
        <v>137</v>
      </c>
      <c r="B138" s="63" t="s">
        <v>138</v>
      </c>
      <c r="C138" s="8" t="s">
        <v>130</v>
      </c>
      <c r="D138" s="9">
        <v>150</v>
      </c>
      <c r="E138" s="10"/>
      <c r="F138" s="11"/>
      <c r="G138" s="12">
        <v>8</v>
      </c>
      <c r="H138" s="13">
        <f t="shared" si="0"/>
        <v>0</v>
      </c>
      <c r="I138" s="14">
        <f t="shared" si="1"/>
        <v>0</v>
      </c>
    </row>
    <row r="139" spans="1:9" ht="15">
      <c r="A139" s="63" t="s">
        <v>139</v>
      </c>
      <c r="B139" s="63" t="s">
        <v>140</v>
      </c>
      <c r="C139" s="8" t="s">
        <v>130</v>
      </c>
      <c r="D139" s="9">
        <v>150</v>
      </c>
      <c r="E139" s="10"/>
      <c r="F139" s="11"/>
      <c r="G139" s="12">
        <v>8</v>
      </c>
      <c r="H139" s="13">
        <f t="shared" si="0"/>
        <v>0</v>
      </c>
      <c r="I139" s="14">
        <f t="shared" si="1"/>
        <v>0</v>
      </c>
    </row>
    <row r="140" spans="1:9" ht="15">
      <c r="A140" s="117" t="s">
        <v>141</v>
      </c>
      <c r="B140" s="118" t="s">
        <v>142</v>
      </c>
      <c r="C140" s="8" t="s">
        <v>13</v>
      </c>
      <c r="D140" s="9">
        <v>31</v>
      </c>
      <c r="E140" s="10"/>
      <c r="F140" s="11"/>
      <c r="G140" s="12">
        <v>8</v>
      </c>
      <c r="H140" s="13">
        <f t="shared" si="0"/>
        <v>0</v>
      </c>
      <c r="I140" s="14">
        <f t="shared" si="1"/>
        <v>0</v>
      </c>
    </row>
    <row r="141" spans="1:9" ht="15">
      <c r="A141" s="99"/>
      <c r="B141" s="101"/>
      <c r="C141" s="8" t="s">
        <v>14</v>
      </c>
      <c r="D141" s="9">
        <v>13</v>
      </c>
      <c r="E141" s="10"/>
      <c r="F141" s="11"/>
      <c r="G141" s="12">
        <v>8</v>
      </c>
      <c r="H141" s="13">
        <f t="shared" si="0"/>
        <v>0</v>
      </c>
      <c r="I141" s="14">
        <f t="shared" si="1"/>
        <v>0</v>
      </c>
    </row>
    <row r="142" spans="1:9" ht="15">
      <c r="A142" s="40" t="s">
        <v>143</v>
      </c>
      <c r="B142" s="41" t="s">
        <v>144</v>
      </c>
      <c r="C142" s="42" t="s">
        <v>13</v>
      </c>
      <c r="D142" s="43">
        <v>31</v>
      </c>
      <c r="E142" s="44" t="s">
        <v>19</v>
      </c>
      <c r="F142" s="45" t="s">
        <v>19</v>
      </c>
      <c r="G142" s="46" t="s">
        <v>19</v>
      </c>
      <c r="H142" s="27" t="s">
        <v>19</v>
      </c>
      <c r="I142" s="36" t="s">
        <v>19</v>
      </c>
    </row>
    <row r="143" spans="1:9" ht="15">
      <c r="A143" s="40"/>
      <c r="B143" s="41"/>
      <c r="C143" s="42" t="s">
        <v>14</v>
      </c>
      <c r="D143" s="43">
        <v>13</v>
      </c>
      <c r="E143" s="44" t="s">
        <v>19</v>
      </c>
      <c r="F143" s="45" t="s">
        <v>19</v>
      </c>
      <c r="G143" s="46" t="s">
        <v>19</v>
      </c>
      <c r="H143" s="27" t="s">
        <v>19</v>
      </c>
      <c r="I143" s="36" t="s">
        <v>19</v>
      </c>
    </row>
    <row r="144" spans="1:9" ht="15">
      <c r="A144" s="117" t="s">
        <v>145</v>
      </c>
      <c r="B144" s="118" t="s">
        <v>146</v>
      </c>
      <c r="C144" s="8" t="s">
        <v>13</v>
      </c>
      <c r="D144" s="9">
        <f>SUM(D146,D148)</f>
        <v>1877.1</v>
      </c>
      <c r="E144" s="10"/>
      <c r="F144" s="64"/>
      <c r="G144" s="12">
        <v>23</v>
      </c>
      <c r="H144" s="13">
        <f>I144-F144</f>
        <v>0</v>
      </c>
      <c r="I144" s="14">
        <f>F144*1.23</f>
        <v>0</v>
      </c>
    </row>
    <row r="145" spans="1:9" ht="15">
      <c r="A145" s="99"/>
      <c r="B145" s="101"/>
      <c r="C145" s="8" t="s">
        <v>14</v>
      </c>
      <c r="D145" s="9">
        <f>SUM(D147,D149)</f>
        <v>318</v>
      </c>
      <c r="E145" s="10"/>
      <c r="F145" s="64"/>
      <c r="G145" s="12">
        <v>23</v>
      </c>
      <c r="H145" s="13">
        <f>I145-F145</f>
        <v>0</v>
      </c>
      <c r="I145" s="14">
        <f>F145*1.23</f>
        <v>0</v>
      </c>
    </row>
    <row r="146" spans="1:9" ht="15">
      <c r="A146" s="40" t="s">
        <v>147</v>
      </c>
      <c r="B146" s="41" t="s">
        <v>148</v>
      </c>
      <c r="C146" s="42" t="s">
        <v>13</v>
      </c>
      <c r="D146" s="43">
        <v>747.9</v>
      </c>
      <c r="E146" s="44" t="s">
        <v>19</v>
      </c>
      <c r="F146" s="45" t="s">
        <v>19</v>
      </c>
      <c r="G146" s="46" t="s">
        <v>19</v>
      </c>
      <c r="H146" s="27" t="s">
        <v>19</v>
      </c>
      <c r="I146" s="36" t="s">
        <v>19</v>
      </c>
    </row>
    <row r="147" spans="1:9" ht="15">
      <c r="A147" s="40"/>
      <c r="B147" s="41"/>
      <c r="C147" s="42" t="s">
        <v>14</v>
      </c>
      <c r="D147" s="43">
        <v>174</v>
      </c>
      <c r="E147" s="44" t="s">
        <v>19</v>
      </c>
      <c r="F147" s="45" t="s">
        <v>19</v>
      </c>
      <c r="G147" s="46" t="s">
        <v>19</v>
      </c>
      <c r="H147" s="27" t="s">
        <v>19</v>
      </c>
      <c r="I147" s="36" t="s">
        <v>19</v>
      </c>
    </row>
    <row r="148" spans="1:9" ht="15">
      <c r="A148" s="40" t="s">
        <v>149</v>
      </c>
      <c r="B148" s="41" t="s">
        <v>150</v>
      </c>
      <c r="C148" s="42" t="s">
        <v>13</v>
      </c>
      <c r="D148" s="43">
        <v>1129.2</v>
      </c>
      <c r="E148" s="44" t="s">
        <v>19</v>
      </c>
      <c r="F148" s="45" t="s">
        <v>19</v>
      </c>
      <c r="G148" s="46" t="s">
        <v>19</v>
      </c>
      <c r="H148" s="27" t="s">
        <v>19</v>
      </c>
      <c r="I148" s="36" t="s">
        <v>19</v>
      </c>
    </row>
    <row r="149" spans="1:9" ht="15">
      <c r="A149" s="40"/>
      <c r="B149" s="41"/>
      <c r="C149" s="42" t="s">
        <v>14</v>
      </c>
      <c r="D149" s="43">
        <v>144</v>
      </c>
      <c r="E149" s="44" t="s">
        <v>19</v>
      </c>
      <c r="F149" s="45" t="s">
        <v>19</v>
      </c>
      <c r="G149" s="46" t="s">
        <v>19</v>
      </c>
      <c r="H149" s="27" t="s">
        <v>19</v>
      </c>
      <c r="I149" s="36" t="s">
        <v>19</v>
      </c>
    </row>
    <row r="150" spans="1:9" ht="15">
      <c r="A150" s="117" t="s">
        <v>151</v>
      </c>
      <c r="B150" s="118"/>
      <c r="C150" s="8" t="s">
        <v>13</v>
      </c>
      <c r="D150" s="9">
        <f>SUM(D152,D154)</f>
        <v>154</v>
      </c>
      <c r="E150" s="10"/>
      <c r="F150" s="11"/>
      <c r="G150" s="12">
        <v>8</v>
      </c>
      <c r="H150" s="13">
        <f>I150-F150</f>
        <v>0</v>
      </c>
      <c r="I150" s="14">
        <f>F150*1.08</f>
        <v>0</v>
      </c>
    </row>
    <row r="151" spans="1:9" ht="15">
      <c r="A151" s="99"/>
      <c r="B151" s="101"/>
      <c r="C151" s="8" t="s">
        <v>14</v>
      </c>
      <c r="D151" s="9">
        <v>3</v>
      </c>
      <c r="E151" s="10"/>
      <c r="F151" s="11"/>
      <c r="G151" s="12">
        <v>8</v>
      </c>
      <c r="H151" s="13">
        <f>I151-F151</f>
        <v>0</v>
      </c>
      <c r="I151" s="14">
        <f>F151*1.08</f>
        <v>0</v>
      </c>
    </row>
    <row r="152" spans="1:9" ht="15">
      <c r="A152" s="40" t="s">
        <v>152</v>
      </c>
      <c r="B152" s="41" t="s">
        <v>153</v>
      </c>
      <c r="C152" s="42" t="s">
        <v>13</v>
      </c>
      <c r="D152" s="43">
        <v>108</v>
      </c>
      <c r="E152" s="44" t="s">
        <v>19</v>
      </c>
      <c r="F152" s="45" t="s">
        <v>19</v>
      </c>
      <c r="G152" s="46" t="s">
        <v>19</v>
      </c>
      <c r="H152" s="27" t="s">
        <v>19</v>
      </c>
      <c r="I152" s="36" t="s">
        <v>19</v>
      </c>
    </row>
    <row r="153" spans="1:9" ht="15">
      <c r="A153" s="40"/>
      <c r="B153" s="41"/>
      <c r="C153" s="42" t="s">
        <v>14</v>
      </c>
      <c r="D153" s="43">
        <v>0</v>
      </c>
      <c r="E153" s="44" t="s">
        <v>19</v>
      </c>
      <c r="F153" s="45" t="s">
        <v>19</v>
      </c>
      <c r="G153" s="46" t="s">
        <v>19</v>
      </c>
      <c r="H153" s="27" t="s">
        <v>19</v>
      </c>
      <c r="I153" s="36" t="s">
        <v>19</v>
      </c>
    </row>
    <row r="154" spans="1:9" ht="15">
      <c r="A154" s="40" t="s">
        <v>154</v>
      </c>
      <c r="B154" s="41" t="s">
        <v>155</v>
      </c>
      <c r="C154" s="42" t="s">
        <v>13</v>
      </c>
      <c r="D154" s="43">
        <v>46</v>
      </c>
      <c r="E154" s="44" t="s">
        <v>19</v>
      </c>
      <c r="F154" s="45" t="s">
        <v>19</v>
      </c>
      <c r="G154" s="46" t="s">
        <v>19</v>
      </c>
      <c r="H154" s="27" t="s">
        <v>19</v>
      </c>
      <c r="I154" s="36" t="s">
        <v>19</v>
      </c>
    </row>
    <row r="155" spans="1:9" ht="15">
      <c r="A155" s="40"/>
      <c r="B155" s="41"/>
      <c r="C155" s="42" t="s">
        <v>14</v>
      </c>
      <c r="D155" s="43">
        <v>3</v>
      </c>
      <c r="E155" s="44" t="s">
        <v>19</v>
      </c>
      <c r="F155" s="25" t="s">
        <v>19</v>
      </c>
      <c r="G155" s="46" t="s">
        <v>19</v>
      </c>
      <c r="H155" s="27" t="s">
        <v>19</v>
      </c>
      <c r="I155" s="36" t="s">
        <v>19</v>
      </c>
    </row>
    <row r="156" spans="1:9" ht="15">
      <c r="A156" s="119" t="s">
        <v>156</v>
      </c>
      <c r="B156" s="119"/>
      <c r="C156" s="119"/>
      <c r="D156" s="119"/>
      <c r="E156" s="65"/>
      <c r="F156" s="66">
        <f>SUM(F19:F20,F90:F91,F98,F106:F107,F134:F141,F144:F145,F150:F151)</f>
        <v>0</v>
      </c>
      <c r="G156" s="66"/>
      <c r="H156" s="66">
        <f>SUM(H19:H20,H90:H91,H98,H106:H107,H134:H141,H144:H145,H150:H151)</f>
        <v>0</v>
      </c>
      <c r="I156" s="66">
        <f>SUM(I19:I20,I90:I91,I98,I106:I107,I134:I141,I144:I145,I150:I151)</f>
        <v>0</v>
      </c>
    </row>
    <row r="157" spans="1:9" ht="15">
      <c r="A157" s="67"/>
      <c r="B157" s="67"/>
      <c r="C157" s="67"/>
      <c r="D157" s="68"/>
      <c r="E157" s="65"/>
      <c r="F157" s="69"/>
      <c r="G157" s="70"/>
      <c r="H157" s="70"/>
      <c r="I157" s="70"/>
    </row>
    <row r="158" spans="1:9" ht="15">
      <c r="A158" s="129" t="s">
        <v>170</v>
      </c>
      <c r="B158" s="130"/>
      <c r="C158" s="130"/>
      <c r="D158" s="130"/>
      <c r="E158" s="130"/>
      <c r="F158" s="130"/>
      <c r="G158" s="131"/>
      <c r="H158" s="132"/>
      <c r="I158" s="133"/>
    </row>
    <row r="159" spans="1:9" ht="15">
      <c r="A159" s="129" t="s">
        <v>4</v>
      </c>
      <c r="B159" s="130"/>
      <c r="C159" s="130"/>
      <c r="D159" s="130"/>
      <c r="E159" s="130"/>
      <c r="F159" s="130"/>
      <c r="G159" s="131"/>
      <c r="H159" s="132"/>
      <c r="I159" s="133"/>
    </row>
    <row r="160" spans="1:9" ht="15">
      <c r="A160" s="129" t="s">
        <v>172</v>
      </c>
      <c r="B160" s="130"/>
      <c r="C160" s="130"/>
      <c r="D160" s="130"/>
      <c r="E160" s="130"/>
      <c r="F160" s="130"/>
      <c r="G160" s="131"/>
      <c r="H160" s="132"/>
      <c r="I160" s="133"/>
    </row>
    <row r="161" spans="1:9" ht="15">
      <c r="A161" s="91"/>
      <c r="B161" s="91"/>
      <c r="C161" s="91"/>
      <c r="D161" s="91"/>
      <c r="E161" s="91"/>
      <c r="F161" s="91"/>
      <c r="G161" s="91"/>
      <c r="H161" s="92"/>
      <c r="I161" s="92"/>
    </row>
    <row r="162" spans="1:9" ht="15">
      <c r="A162" s="71"/>
      <c r="B162" s="71"/>
      <c r="C162" s="71"/>
      <c r="D162" s="71"/>
      <c r="E162" s="71"/>
      <c r="F162" s="71"/>
      <c r="G162" s="71"/>
      <c r="H162" s="71"/>
      <c r="I162" s="71"/>
    </row>
    <row r="163" spans="5:9" ht="15">
      <c r="E163" s="115" t="s">
        <v>157</v>
      </c>
      <c r="F163" s="115"/>
      <c r="G163" s="115"/>
      <c r="H163" s="115"/>
      <c r="I163" s="115"/>
    </row>
    <row r="164" spans="1:9" ht="15">
      <c r="A164" s="114" t="s">
        <v>171</v>
      </c>
      <c r="B164" s="114"/>
      <c r="C164" s="114"/>
      <c r="D164" s="114"/>
      <c r="E164" s="116" t="s">
        <v>158</v>
      </c>
      <c r="F164" s="116"/>
      <c r="G164" s="116"/>
      <c r="H164" s="116"/>
      <c r="I164" s="116"/>
    </row>
  </sheetData>
  <sheetProtection/>
  <mergeCells count="44">
    <mergeCell ref="A19:B20"/>
    <mergeCell ref="A90:A91"/>
    <mergeCell ref="B90:B91"/>
    <mergeCell ref="F1:I1"/>
    <mergeCell ref="A158:G158"/>
    <mergeCell ref="H158:I158"/>
    <mergeCell ref="A13:I14"/>
    <mergeCell ref="E16:E17"/>
    <mergeCell ref="F16:F17"/>
    <mergeCell ref="G16:G17"/>
    <mergeCell ref="I16:I17"/>
    <mergeCell ref="A4:B4"/>
    <mergeCell ref="A5:B5"/>
    <mergeCell ref="A7:I7"/>
    <mergeCell ref="A8:B8"/>
    <mergeCell ref="A164:D164"/>
    <mergeCell ref="E163:I163"/>
    <mergeCell ref="E164:I164"/>
    <mergeCell ref="A140:A141"/>
    <mergeCell ref="B140:B141"/>
    <mergeCell ref="A144:A145"/>
    <mergeCell ref="B144:B145"/>
    <mergeCell ref="A150:B151"/>
    <mergeCell ref="A156:D156"/>
    <mergeCell ref="A159:G159"/>
    <mergeCell ref="A160:G160"/>
    <mergeCell ref="H160:I160"/>
    <mergeCell ref="H159:I159"/>
    <mergeCell ref="A2:B2"/>
    <mergeCell ref="A3:B3"/>
    <mergeCell ref="A1:B1"/>
    <mergeCell ref="A98:B98"/>
    <mergeCell ref="A106:A107"/>
    <mergeCell ref="B106:B107"/>
    <mergeCell ref="A15:I15"/>
    <mergeCell ref="A16:B16"/>
    <mergeCell ref="C16:C17"/>
    <mergeCell ref="D16:D17"/>
    <mergeCell ref="H16:H17"/>
    <mergeCell ref="A17:B17"/>
    <mergeCell ref="A11:B11"/>
    <mergeCell ref="A10:B10"/>
    <mergeCell ref="A9:B9"/>
    <mergeCell ref="A18:B18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N.Wichrowo Aleksandra Ferens</dc:creator>
  <cp:keywords/>
  <dc:description/>
  <cp:lastModifiedBy>N.Wichrowo Aleksandra Ferens</cp:lastModifiedBy>
  <dcterms:created xsi:type="dcterms:W3CDTF">2020-11-30T08:07:24Z</dcterms:created>
  <dcterms:modified xsi:type="dcterms:W3CDTF">2020-11-30T10:21:32Z</dcterms:modified>
  <cp:category/>
  <cp:version/>
  <cp:contentType/>
  <cp:contentStatus/>
</cp:coreProperties>
</file>