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ZP\++POSTĘPOWANIA\2024\114 PN_114_24 Energia elektryczna\004 Publikacja\"/>
    </mc:Choice>
  </mc:AlternateContent>
  <xr:revisionPtr revIDLastSave="0" documentId="13_ncr:1_{7EAFAB66-2A54-4B27-AF81-55E2CFC87A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MP " sheetId="1" r:id="rId1"/>
  </sheets>
  <definedNames>
    <definedName name="_xlnm._FilterDatabase" localSheetId="0" hidden="1">'UMP '!$A$7:$G$90</definedName>
    <definedName name="_xlnm.Print_Area" localSheetId="0">'UMP 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H25" i="1"/>
  <c r="G25" i="1"/>
  <c r="I26" i="1" l="1"/>
  <c r="G28" i="1" l="1"/>
  <c r="G105" i="1"/>
  <c r="G30" i="1" l="1"/>
  <c r="H28" i="1"/>
  <c r="I28" i="1" s="1"/>
  <c r="J105" i="1" l="1"/>
  <c r="F105" i="1"/>
  <c r="H30" i="1" l="1"/>
  <c r="I25" i="1"/>
  <c r="I30" i="1" s="1"/>
  <c r="A18" i="1"/>
  <c r="A105" i="1" l="1"/>
</calcChain>
</file>

<file path=xl/sharedStrings.xml><?xml version="1.0" encoding="utf-8"?>
<sst xmlns="http://schemas.openxmlformats.org/spreadsheetml/2006/main" count="101" uniqueCount="47">
  <si>
    <t>Lp.</t>
  </si>
  <si>
    <t>Adres odbiorcy</t>
  </si>
  <si>
    <t>Numer ewidencyjny/PPE</t>
  </si>
  <si>
    <t>Obecna grupa taryfowa</t>
  </si>
  <si>
    <t>Moc umowna</t>
  </si>
  <si>
    <t>ul. Fredry 10                                  61-701 Poznań</t>
  </si>
  <si>
    <t>WO 1069                                                      Centrum Informacji Medycznej, Centrum Stomatologii, Domy Studenckie Eskulap, Medyk, Aspirynka - II ciąg zasilania, ul. Rokietnicka, 60-806 Poznań</t>
  </si>
  <si>
    <t>ENEA Operator Sp. z o.o.</t>
  </si>
  <si>
    <t>0001</t>
  </si>
  <si>
    <t>B21</t>
  </si>
  <si>
    <t>WO 1070                                                     Obiekty Dydaktyczne i Akademiki Uniwersytetu Medycznego w Poznaniu - I ciąg zasilania, ul. Stanisława Przybyszewskiego 39, 60-356 Poznań</t>
  </si>
  <si>
    <t>0029</t>
  </si>
  <si>
    <t>0007</t>
  </si>
  <si>
    <t>RAZEM B</t>
  </si>
  <si>
    <t>C21</t>
  </si>
  <si>
    <t xml:space="preserve">WO 1068                                                              Kotłownia i Domy Studenckie - zasilanie rezerwowe, ul. Rokietnicka, 60-806 Poznań    </t>
  </si>
  <si>
    <t>WO 1075                                             Budynek Dydaktyczny, ul. Mariana Smoluchowskiego 11, 60-179 Poznań</t>
  </si>
  <si>
    <t>WO 5379                                                                                                   Lokal niemieszkalny   ul. Elizy Orzeszkowej 17, 60-778 Poznan</t>
  </si>
  <si>
    <t>ul. Maksymiliana Jackowskiego 41, 60-513 Poznan</t>
  </si>
  <si>
    <t>C11</t>
  </si>
  <si>
    <t>ul. ul. Marcelinska 42, 60-354 Poznań</t>
  </si>
  <si>
    <t>ul. Mazowiecka 29/33, 60-623 Poznan</t>
  </si>
  <si>
    <t>Ośrodek Wypoczynkowy ,                 Leśna 4, 76-002 Łazy</t>
  </si>
  <si>
    <t>ENERGA Operator SA</t>
  </si>
  <si>
    <t>39-68</t>
  </si>
  <si>
    <t>RAZEM C</t>
  </si>
  <si>
    <t>PZS ul. Stanisława Przybyszewskiego 39, 60-356 Poznań</t>
  </si>
  <si>
    <t>G11</t>
  </si>
  <si>
    <t>PZS ul. Piotra Wawrzyniaka 23/25 60-503 Poznań</t>
  </si>
  <si>
    <t>G12W</t>
  </si>
  <si>
    <t>RAZEM G</t>
  </si>
  <si>
    <t>Ogółem Uniwersytet Medyczny</t>
  </si>
  <si>
    <t>Opis i adres punktu poboru</t>
  </si>
  <si>
    <t>Nazwa OSD</t>
  </si>
  <si>
    <t>Numer fabryczny  licznika</t>
  </si>
  <si>
    <t>WO 1072                                      Obiekt Dydaktyczno Naukowy, ul. Heliodora Święcickiego 6, 60-781 Poznań</t>
  </si>
  <si>
    <t>0030</t>
  </si>
  <si>
    <t>WO 4993 ul. Rokietnicka 10 Poznań  Collegium Humanum (zasilanie podstawowe)</t>
  </si>
  <si>
    <t xml:space="preserve">Planowane zużycie [MWh]                              2025 </t>
  </si>
  <si>
    <t xml:space="preserve">Zestawienie obiektów  Uniwersytetu Medycznego w Poznaniu do przetargu na zakup energii elektrycznej w okresie od 1.04.2025 r. </t>
  </si>
  <si>
    <t xml:space="preserve">Planowane zużycie [MWh]                              2026 </t>
  </si>
  <si>
    <t>Planowane zużycie [MWh]                               14 miesiący</t>
  </si>
  <si>
    <t>WO 4738 Obiekt Dydaktyczno-Naukowy Uniwersytetu Medycznego w Poznaniu - zasilanie podstawowe,  ul. Rokietnicka nr działki 9/1, 60-806 Poznań</t>
  </si>
  <si>
    <t>WO 4739 Obiekt Dydaktyczno-Naukowy Uniwersytetu Medycznego w Poznaniu - zasilanie rezerwowe,  ul. Rokietnicka nr działki 9/1, 60-806 Poznań</t>
  </si>
  <si>
    <t>WO 1047  Budynek Szkolny ul. Św. Marii Magdalenyny 14, 61-861 Poznań</t>
  </si>
  <si>
    <t>WO-7232 obiekt biurowy, ul. Dąbrowskiego 79, 61-529 Poznań</t>
  </si>
  <si>
    <t xml:space="preserve">dot. taryf B, C,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</si>
</sst>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1"/>
      <name val="Calibri"/>
      <family val="2"/>
      <charset val="238"/>
    </font>
    <font>
      <sz val="16"/>
      <name val="Calibri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sz val="14"/>
      <name val="Calibri"/>
      <family val="2"/>
      <charset val="238"/>
    </font>
    <font>
      <sz val="10"/>
      <name val="Times New Roman"/>
      <family val="1"/>
      <charset val="238"/>
    </font>
    <font>
      <b/>
      <sz val="14"/>
      <name val="Calibri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6" fillId="0" borderId="0"/>
    <xf numFmtId="0" fontId="8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5" fillId="0" borderId="2" xfId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4" xfId="2" quotePrefix="1" applyNumberFormat="1" applyFont="1" applyBorder="1" applyAlignment="1">
      <alignment horizontal="center" vertical="center" wrapText="1"/>
    </xf>
    <xf numFmtId="1" fontId="5" fillId="0" borderId="5" xfId="2" quotePrefix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textRotation="90" wrapText="1"/>
    </xf>
    <xf numFmtId="0" fontId="10" fillId="2" borderId="2" xfId="1" applyFont="1" applyFill="1" applyBorder="1" applyAlignment="1">
      <alignment horizontal="center" vertical="center" wrapText="1"/>
    </xf>
    <xf numFmtId="1" fontId="10" fillId="0" borderId="3" xfId="2" applyNumberFormat="1" applyFont="1" applyBorder="1" applyAlignment="1">
      <alignment horizontal="center" vertical="center" wrapText="1"/>
    </xf>
    <xf numFmtId="1" fontId="10" fillId="0" borderId="4" xfId="2" applyNumberFormat="1" applyFont="1" applyBorder="1" applyAlignment="1">
      <alignment horizontal="center" vertical="center" wrapText="1"/>
    </xf>
    <xf numFmtId="1" fontId="10" fillId="0" borderId="4" xfId="2" quotePrefix="1" applyNumberFormat="1" applyFont="1" applyBorder="1" applyAlignment="1">
      <alignment horizontal="center" vertical="center" wrapText="1"/>
    </xf>
    <xf numFmtId="1" fontId="10" fillId="0" borderId="5" xfId="2" quotePrefix="1" applyNumberFormat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1" fontId="9" fillId="2" borderId="2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1" fontId="5" fillId="0" borderId="4" xfId="0" quotePrefix="1" applyNumberFormat="1" applyFont="1" applyBorder="1" applyAlignment="1">
      <alignment horizontal="center" vertical="center" wrapText="1"/>
    </xf>
    <xf numFmtId="1" fontId="5" fillId="0" borderId="5" xfId="0" quotePrefix="1" applyNumberFormat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" fontId="5" fillId="0" borderId="3" xfId="2" quotePrefix="1" applyNumberFormat="1" applyFont="1" applyBorder="1" applyAlignment="1">
      <alignment horizontal="right" vertical="center" wrapText="1"/>
    </xf>
    <xf numFmtId="1" fontId="9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49" fontId="7" fillId="0" borderId="0" xfId="1" applyNumberFormat="1" applyFont="1" applyAlignment="1">
      <alignment horizontal="left" vertical="center" wrapText="1"/>
    </xf>
    <xf numFmtId="1" fontId="3" fillId="0" borderId="0" xfId="1" applyNumberFormat="1" applyAlignment="1">
      <alignment horizontal="center" vertical="center" wrapText="1"/>
    </xf>
    <xf numFmtId="0" fontId="4" fillId="2" borderId="0" xfId="1" applyFont="1" applyFill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164" fontId="13" fillId="0" borderId="2" xfId="2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2" borderId="3" xfId="3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164" fontId="13" fillId="2" borderId="2" xfId="2" applyNumberFormat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2" borderId="2" xfId="1" applyFont="1" applyFill="1" applyBorder="1" applyAlignment="1">
      <alignment horizontal="left" vertical="center" wrapText="1"/>
    </xf>
    <xf numFmtId="164" fontId="17" fillId="2" borderId="2" xfId="2" applyNumberFormat="1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left" vertical="center" wrapText="1"/>
    </xf>
    <xf numFmtId="0" fontId="18" fillId="2" borderId="0" xfId="1" applyFont="1" applyFill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49" fontId="5" fillId="0" borderId="4" xfId="2" quotePrefix="1" applyNumberFormat="1" applyFont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" fontId="9" fillId="0" borderId="0" xfId="1" applyNumberFormat="1" applyFont="1" applyBorder="1" applyAlignment="1">
      <alignment horizontal="center" vertical="center" wrapText="1"/>
    </xf>
    <xf numFmtId="165" fontId="12" fillId="0" borderId="0" xfId="1" applyNumberFormat="1" applyFont="1" applyAlignment="1">
      <alignment horizontal="left" vertical="center" wrapText="1"/>
    </xf>
    <xf numFmtId="44" fontId="3" fillId="0" borderId="0" xfId="6" applyFont="1" applyAlignment="1">
      <alignment horizontal="left" vertical="center" wrapText="1"/>
    </xf>
    <xf numFmtId="44" fontId="3" fillId="0" borderId="0" xfId="1" applyNumberFormat="1" applyAlignment="1">
      <alignment horizontal="left" vertical="center" wrapText="1"/>
    </xf>
    <xf numFmtId="165" fontId="3" fillId="0" borderId="0" xfId="1" applyNumberFormat="1" applyAlignment="1">
      <alignment horizontal="left" vertical="center" wrapText="1"/>
    </xf>
    <xf numFmtId="49" fontId="9" fillId="0" borderId="0" xfId="1" applyNumberFormat="1" applyFont="1" applyAlignment="1">
      <alignment horizontal="left" vertical="center" wrapText="1"/>
    </xf>
    <xf numFmtId="44" fontId="9" fillId="0" borderId="0" xfId="0" applyNumberFormat="1" applyFont="1" applyAlignment="1">
      <alignment horizontal="left" vertical="center" wrapText="1"/>
    </xf>
    <xf numFmtId="0" fontId="5" fillId="0" borderId="2" xfId="1" quotePrefix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/>
    </xf>
    <xf numFmtId="1" fontId="11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right" vertical="center" wrapText="1"/>
    </xf>
    <xf numFmtId="0" fontId="14" fillId="0" borderId="4" xfId="3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1" applyFont="1" applyAlignment="1">
      <alignment horizontal="center" vertical="center" wrapText="1"/>
    </xf>
  </cellXfs>
  <cellStyles count="7">
    <cellStyle name="Normalny" xfId="0" builtinId="0"/>
    <cellStyle name="Normalny 2" xfId="4" xr:uid="{00000000-0005-0000-0000-000001000000}"/>
    <cellStyle name="Normalny 3" xfId="5" xr:uid="{00000000-0005-0000-0000-000002000000}"/>
    <cellStyle name="Normalny_AWF rozliczenie 2008 2" xfId="3" xr:uid="{00000000-0005-0000-0000-000003000000}"/>
    <cellStyle name="Normalny_Formularz cenowy aktualne ceny kompleksowa  wrz 2011" xfId="2" xr:uid="{00000000-0005-0000-0000-000004000000}"/>
    <cellStyle name="Normalny_Zestawienie umów" xfId="1" xr:uid="{00000000-0005-0000-0000-000005000000}"/>
    <cellStyle name="Walutowy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5"/>
  <sheetViews>
    <sheetView tabSelected="1" zoomScale="89" zoomScaleNormal="89" workbookViewId="0">
      <pane xSplit="3" ySplit="8" topLeftCell="D9" activePane="bottomRight" state="frozen"/>
      <selection pane="topRight" activeCell="E1" sqref="E1"/>
      <selection pane="bottomLeft" activeCell="A3" sqref="A3"/>
      <selection pane="bottomRight" activeCell="C7" sqref="C7:C8"/>
    </sheetView>
  </sheetViews>
  <sheetFormatPr defaultColWidth="9.140625" defaultRowHeight="18.75" x14ac:dyDescent="0.2"/>
  <cols>
    <col min="1" max="1" width="6.7109375" style="9" customWidth="1"/>
    <col min="2" max="2" width="16.85546875" style="9" customWidth="1"/>
    <col min="3" max="3" width="34.28515625" style="9" customWidth="1"/>
    <col min="4" max="4" width="14.85546875" style="31" customWidth="1"/>
    <col min="5" max="5" width="17.42578125" style="9" customWidth="1"/>
    <col min="6" max="6" width="13.42578125" style="31" customWidth="1"/>
    <col min="7" max="9" width="16.5703125" style="33" customWidth="1"/>
    <col min="10" max="10" width="14.42578125" style="9" customWidth="1"/>
    <col min="11" max="13" width="7.28515625" style="32" customWidth="1"/>
    <col min="14" max="14" width="5.7109375" style="32" customWidth="1"/>
    <col min="15" max="15" width="9.42578125" style="32" customWidth="1"/>
    <col min="16" max="16" width="20.42578125" style="9" bestFit="1" customWidth="1"/>
    <col min="17" max="18" width="21.85546875" style="9" bestFit="1" customWidth="1"/>
    <col min="19" max="20" width="16.7109375" style="9" bestFit="1" customWidth="1"/>
    <col min="21" max="16384" width="9.140625" style="9"/>
  </cols>
  <sheetData>
    <row r="1" spans="1:19" customFormat="1" ht="15" x14ac:dyDescent="0.25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9" customFormat="1" ht="15" x14ac:dyDescent="0.2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4" spans="1:19" ht="18.75" customHeight="1" x14ac:dyDescent="0.2">
      <c r="A4" s="78" t="s">
        <v>39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9" ht="18.75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9" ht="18.75" customHeight="1" x14ac:dyDescent="0.2">
      <c r="A6" s="76" t="s">
        <v>46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9" s="34" customFormat="1" ht="21" customHeight="1" x14ac:dyDescent="0.2">
      <c r="A7" s="65" t="s">
        <v>0</v>
      </c>
      <c r="B7" s="67" t="s">
        <v>1</v>
      </c>
      <c r="C7" s="67" t="s">
        <v>32</v>
      </c>
      <c r="D7" s="65" t="s">
        <v>33</v>
      </c>
      <c r="E7" s="67" t="s">
        <v>3</v>
      </c>
      <c r="F7" s="67" t="s">
        <v>34</v>
      </c>
      <c r="G7" s="63" t="s">
        <v>41</v>
      </c>
      <c r="H7" s="74" t="s">
        <v>38</v>
      </c>
      <c r="I7" s="74" t="s">
        <v>40</v>
      </c>
      <c r="J7" s="65" t="s">
        <v>4</v>
      </c>
      <c r="K7" s="68" t="s">
        <v>2</v>
      </c>
      <c r="L7" s="69"/>
      <c r="M7" s="69"/>
      <c r="N7" s="69"/>
      <c r="O7" s="70"/>
    </row>
    <row r="8" spans="1:19" s="45" customFormat="1" ht="49.5" customHeight="1" x14ac:dyDescent="0.2">
      <c r="A8" s="66"/>
      <c r="B8" s="67"/>
      <c r="C8" s="67"/>
      <c r="D8" s="66"/>
      <c r="E8" s="67"/>
      <c r="F8" s="67"/>
      <c r="G8" s="64"/>
      <c r="H8" s="75"/>
      <c r="I8" s="75"/>
      <c r="J8" s="66"/>
      <c r="K8" s="71"/>
      <c r="L8" s="72"/>
      <c r="M8" s="72"/>
      <c r="N8" s="72"/>
      <c r="O8" s="73"/>
    </row>
    <row r="9" spans="1:19" ht="92.25" customHeight="1" x14ac:dyDescent="0.2">
      <c r="A9" s="1">
        <v>1</v>
      </c>
      <c r="B9" s="35" t="s">
        <v>5</v>
      </c>
      <c r="C9" s="35" t="s">
        <v>6</v>
      </c>
      <c r="D9" s="36" t="s">
        <v>7</v>
      </c>
      <c r="E9" s="6" t="s">
        <v>9</v>
      </c>
      <c r="F9" s="1">
        <v>50517777</v>
      </c>
      <c r="G9" s="8">
        <v>2340</v>
      </c>
      <c r="H9" s="49">
        <v>1500</v>
      </c>
      <c r="I9" s="49">
        <v>840</v>
      </c>
      <c r="J9" s="7">
        <v>500</v>
      </c>
      <c r="K9" s="2">
        <v>5903</v>
      </c>
      <c r="L9" s="3">
        <v>1060</v>
      </c>
      <c r="M9" s="4" t="s">
        <v>8</v>
      </c>
      <c r="N9" s="4">
        <v>721</v>
      </c>
      <c r="O9" s="5">
        <v>630</v>
      </c>
      <c r="Q9" s="52"/>
      <c r="R9" s="52"/>
      <c r="S9" s="53"/>
    </row>
    <row r="10" spans="1:19" ht="92.25" customHeight="1" x14ac:dyDescent="0.2">
      <c r="A10" s="1">
        <v>2</v>
      </c>
      <c r="B10" s="35" t="s">
        <v>5</v>
      </c>
      <c r="C10" s="37" t="s">
        <v>10</v>
      </c>
      <c r="D10" s="36" t="s">
        <v>7</v>
      </c>
      <c r="E10" s="6" t="s">
        <v>9</v>
      </c>
      <c r="F10" s="1">
        <v>50517778</v>
      </c>
      <c r="G10" s="8">
        <v>3500</v>
      </c>
      <c r="H10" s="49">
        <v>2250</v>
      </c>
      <c r="I10" s="49">
        <v>1250</v>
      </c>
      <c r="J10" s="60">
        <v>680</v>
      </c>
      <c r="K10" s="2">
        <v>5903</v>
      </c>
      <c r="L10" s="3">
        <v>1060</v>
      </c>
      <c r="M10" s="4" t="s">
        <v>8</v>
      </c>
      <c r="N10" s="4">
        <v>721</v>
      </c>
      <c r="O10" s="5">
        <v>654</v>
      </c>
      <c r="Q10" s="52"/>
      <c r="R10" s="52"/>
      <c r="S10" s="53"/>
    </row>
    <row r="11" spans="1:19" s="10" customFormat="1" ht="96.75" customHeight="1" x14ac:dyDescent="0.2">
      <c r="A11" s="1">
        <v>3</v>
      </c>
      <c r="B11" s="35" t="s">
        <v>5</v>
      </c>
      <c r="C11" s="38" t="s">
        <v>42</v>
      </c>
      <c r="D11" s="36" t="s">
        <v>7</v>
      </c>
      <c r="E11" s="6" t="s">
        <v>9</v>
      </c>
      <c r="F11" s="1">
        <v>10169860</v>
      </c>
      <c r="G11" s="8">
        <v>3500</v>
      </c>
      <c r="H11" s="49">
        <v>2250</v>
      </c>
      <c r="I11" s="49">
        <v>1250</v>
      </c>
      <c r="J11" s="7">
        <v>280</v>
      </c>
      <c r="K11" s="2">
        <v>5903</v>
      </c>
      <c r="L11" s="3">
        <v>1060</v>
      </c>
      <c r="M11" s="4" t="s">
        <v>11</v>
      </c>
      <c r="N11" s="4">
        <v>946</v>
      </c>
      <c r="O11" s="5">
        <v>626</v>
      </c>
      <c r="P11" s="9"/>
      <c r="Q11" s="52"/>
      <c r="R11" s="52"/>
      <c r="S11" s="53"/>
    </row>
    <row r="12" spans="1:19" s="10" customFormat="1" ht="93.75" customHeight="1" x14ac:dyDescent="0.2">
      <c r="A12" s="1">
        <v>4</v>
      </c>
      <c r="B12" s="35" t="s">
        <v>5</v>
      </c>
      <c r="C12" s="38" t="s">
        <v>43</v>
      </c>
      <c r="D12" s="36" t="s">
        <v>7</v>
      </c>
      <c r="E12" s="6" t="s">
        <v>9</v>
      </c>
      <c r="F12" s="1">
        <v>10169868</v>
      </c>
      <c r="G12" s="8">
        <v>25</v>
      </c>
      <c r="H12" s="49">
        <v>15</v>
      </c>
      <c r="I12" s="49">
        <v>10</v>
      </c>
      <c r="J12" s="7">
        <v>280</v>
      </c>
      <c r="K12" s="2">
        <v>5903</v>
      </c>
      <c r="L12" s="3">
        <v>1060</v>
      </c>
      <c r="M12" s="4" t="s">
        <v>11</v>
      </c>
      <c r="N12" s="4">
        <v>946</v>
      </c>
      <c r="O12" s="5">
        <v>985</v>
      </c>
      <c r="P12" s="9"/>
      <c r="Q12" s="52"/>
      <c r="R12" s="52"/>
      <c r="S12" s="53"/>
    </row>
    <row r="13" spans="1:19" ht="65.25" customHeight="1" x14ac:dyDescent="0.2">
      <c r="A13" s="1">
        <v>5</v>
      </c>
      <c r="B13" s="35" t="s">
        <v>5</v>
      </c>
      <c r="C13" s="39" t="s">
        <v>35</v>
      </c>
      <c r="D13" s="40" t="s">
        <v>7</v>
      </c>
      <c r="E13" s="12" t="s">
        <v>9</v>
      </c>
      <c r="F13" s="11">
        <v>42204128</v>
      </c>
      <c r="G13" s="49">
        <v>645</v>
      </c>
      <c r="H13" s="49">
        <v>415</v>
      </c>
      <c r="I13" s="49">
        <v>230</v>
      </c>
      <c r="J13" s="13">
        <v>250</v>
      </c>
      <c r="K13" s="2">
        <v>5903</v>
      </c>
      <c r="L13" s="3">
        <v>1060</v>
      </c>
      <c r="M13" s="4" t="s">
        <v>12</v>
      </c>
      <c r="N13" s="4">
        <v>551</v>
      </c>
      <c r="O13" s="5">
        <v>828</v>
      </c>
      <c r="Q13" s="52"/>
      <c r="R13" s="52"/>
      <c r="S13" s="53"/>
    </row>
    <row r="14" spans="1:19" ht="65.25" customHeight="1" x14ac:dyDescent="0.2">
      <c r="A14" s="1">
        <v>6</v>
      </c>
      <c r="B14" s="35" t="s">
        <v>5</v>
      </c>
      <c r="C14" s="39" t="s">
        <v>37</v>
      </c>
      <c r="D14" s="40" t="s">
        <v>7</v>
      </c>
      <c r="E14" s="12" t="s">
        <v>9</v>
      </c>
      <c r="F14" s="11">
        <v>42203146</v>
      </c>
      <c r="G14" s="49">
        <v>700</v>
      </c>
      <c r="H14" s="49">
        <v>450</v>
      </c>
      <c r="I14" s="49">
        <v>250</v>
      </c>
      <c r="J14" s="46">
        <v>299</v>
      </c>
      <c r="K14" s="47">
        <v>5903</v>
      </c>
      <c r="L14" s="47">
        <v>1060</v>
      </c>
      <c r="M14" s="48" t="s">
        <v>36</v>
      </c>
      <c r="N14" s="47">
        <v>951</v>
      </c>
      <c r="O14" s="47">
        <v>954</v>
      </c>
      <c r="Q14" s="52"/>
      <c r="R14" s="52"/>
      <c r="S14" s="53"/>
    </row>
    <row r="15" spans="1:19" s="23" customFormat="1" ht="65.25" customHeight="1" x14ac:dyDescent="0.2">
      <c r="A15" s="14" t="s">
        <v>13</v>
      </c>
      <c r="B15" s="41"/>
      <c r="C15" s="42"/>
      <c r="D15" s="43"/>
      <c r="E15" s="20"/>
      <c r="F15" s="15"/>
      <c r="G15" s="22">
        <f>SUM(G9:G14)</f>
        <v>10710</v>
      </c>
      <c r="H15" s="58">
        <f>SUM(H9:H14)</f>
        <v>6880</v>
      </c>
      <c r="I15" s="59">
        <f>SUM(I9:I14)</f>
        <v>3830</v>
      </c>
      <c r="J15" s="21"/>
      <c r="K15" s="16"/>
      <c r="L15" s="17"/>
      <c r="M15" s="18"/>
      <c r="N15" s="18"/>
      <c r="O15" s="19"/>
      <c r="P15" s="51"/>
      <c r="Q15" s="52"/>
      <c r="R15" s="52"/>
      <c r="S15" s="53"/>
    </row>
    <row r="16" spans="1:19" ht="65.25" customHeight="1" x14ac:dyDescent="0.2">
      <c r="A16" s="1">
        <v>1</v>
      </c>
      <c r="B16" s="35" t="s">
        <v>5</v>
      </c>
      <c r="C16" s="35" t="s">
        <v>44</v>
      </c>
      <c r="D16" s="36" t="s">
        <v>7</v>
      </c>
      <c r="E16" s="6" t="s">
        <v>14</v>
      </c>
      <c r="F16" s="1">
        <v>96778145</v>
      </c>
      <c r="G16" s="8">
        <v>36</v>
      </c>
      <c r="H16" s="49">
        <v>23</v>
      </c>
      <c r="I16" s="49">
        <v>13</v>
      </c>
      <c r="J16" s="7">
        <v>48</v>
      </c>
      <c r="K16" s="2">
        <v>5903</v>
      </c>
      <c r="L16" s="3">
        <v>1060</v>
      </c>
      <c r="M16" s="4" t="s">
        <v>8</v>
      </c>
      <c r="N16" s="4">
        <v>721</v>
      </c>
      <c r="O16" s="5">
        <v>661</v>
      </c>
      <c r="Q16" s="52"/>
      <c r="R16" s="52"/>
      <c r="S16" s="53"/>
    </row>
    <row r="17" spans="1:20" ht="65.25" customHeight="1" x14ac:dyDescent="0.2">
      <c r="A17" s="1">
        <v>2</v>
      </c>
      <c r="B17" s="35" t="s">
        <v>5</v>
      </c>
      <c r="C17" s="37" t="s">
        <v>15</v>
      </c>
      <c r="D17" s="36" t="s">
        <v>7</v>
      </c>
      <c r="E17" s="6" t="s">
        <v>14</v>
      </c>
      <c r="F17" s="1">
        <v>96862187</v>
      </c>
      <c r="G17" s="8">
        <v>2</v>
      </c>
      <c r="H17" s="49">
        <v>1</v>
      </c>
      <c r="I17" s="49">
        <v>1</v>
      </c>
      <c r="J17" s="7">
        <v>40</v>
      </c>
      <c r="K17" s="2">
        <v>5903</v>
      </c>
      <c r="L17" s="3">
        <v>1060</v>
      </c>
      <c r="M17" s="4" t="s">
        <v>8</v>
      </c>
      <c r="N17" s="4">
        <v>721</v>
      </c>
      <c r="O17" s="5">
        <v>685</v>
      </c>
      <c r="Q17" s="52"/>
      <c r="R17" s="52"/>
      <c r="S17" s="53"/>
    </row>
    <row r="18" spans="1:20" ht="65.25" customHeight="1" x14ac:dyDescent="0.2">
      <c r="A18" s="1">
        <f>A17+1</f>
        <v>3</v>
      </c>
      <c r="B18" s="35" t="s">
        <v>5</v>
      </c>
      <c r="C18" s="35" t="s">
        <v>16</v>
      </c>
      <c r="D18" s="36" t="s">
        <v>7</v>
      </c>
      <c r="E18" s="6" t="s">
        <v>14</v>
      </c>
      <c r="F18" s="1">
        <v>96776981</v>
      </c>
      <c r="G18" s="8">
        <v>23</v>
      </c>
      <c r="H18" s="49">
        <v>15</v>
      </c>
      <c r="I18" s="49">
        <v>8</v>
      </c>
      <c r="J18" s="7">
        <v>40</v>
      </c>
      <c r="K18" s="2">
        <v>5903</v>
      </c>
      <c r="L18" s="3">
        <v>1060</v>
      </c>
      <c r="M18" s="4" t="s">
        <v>8</v>
      </c>
      <c r="N18" s="4">
        <v>721</v>
      </c>
      <c r="O18" s="5">
        <v>692</v>
      </c>
      <c r="Q18" s="52"/>
      <c r="R18" s="52"/>
      <c r="S18" s="53"/>
    </row>
    <row r="19" spans="1:20" ht="65.25" customHeight="1" x14ac:dyDescent="0.2">
      <c r="A19" s="1">
        <v>4</v>
      </c>
      <c r="B19" s="35" t="s">
        <v>5</v>
      </c>
      <c r="C19" s="35" t="s">
        <v>17</v>
      </c>
      <c r="D19" s="36" t="s">
        <v>7</v>
      </c>
      <c r="E19" s="27" t="s">
        <v>14</v>
      </c>
      <c r="F19" s="24">
        <v>96778753</v>
      </c>
      <c r="G19" s="8">
        <v>65</v>
      </c>
      <c r="H19" s="49">
        <v>42</v>
      </c>
      <c r="I19" s="49">
        <v>23</v>
      </c>
      <c r="J19" s="27">
        <v>45</v>
      </c>
      <c r="K19" s="2">
        <v>5903</v>
      </c>
      <c r="L19" s="3">
        <v>1060</v>
      </c>
      <c r="M19" s="4" t="s">
        <v>8</v>
      </c>
      <c r="N19" s="25">
        <v>723</v>
      </c>
      <c r="O19" s="26">
        <v>665</v>
      </c>
      <c r="Q19" s="52"/>
      <c r="R19" s="52"/>
      <c r="S19" s="53"/>
    </row>
    <row r="20" spans="1:20" ht="65.25" customHeight="1" x14ac:dyDescent="0.2">
      <c r="A20" s="1">
        <v>5</v>
      </c>
      <c r="B20" s="35" t="s">
        <v>5</v>
      </c>
      <c r="C20" s="35" t="s">
        <v>18</v>
      </c>
      <c r="D20" s="36" t="s">
        <v>7</v>
      </c>
      <c r="E20" s="6" t="s">
        <v>19</v>
      </c>
      <c r="F20" s="1">
        <v>56120171</v>
      </c>
      <c r="G20" s="8">
        <v>18</v>
      </c>
      <c r="H20" s="49">
        <v>12</v>
      </c>
      <c r="I20" s="49">
        <v>6</v>
      </c>
      <c r="J20" s="6">
        <v>27</v>
      </c>
      <c r="K20" s="2">
        <v>5903</v>
      </c>
      <c r="L20" s="3">
        <v>1060</v>
      </c>
      <c r="M20" s="4" t="s">
        <v>8</v>
      </c>
      <c r="N20" s="4">
        <v>782</v>
      </c>
      <c r="O20" s="5">
        <v>839</v>
      </c>
      <c r="Q20" s="52"/>
      <c r="R20" s="52"/>
      <c r="S20" s="53"/>
    </row>
    <row r="21" spans="1:20" ht="65.25" customHeight="1" x14ac:dyDescent="0.2">
      <c r="A21" s="1">
        <v>6</v>
      </c>
      <c r="B21" s="35" t="s">
        <v>5</v>
      </c>
      <c r="C21" s="35" t="s">
        <v>20</v>
      </c>
      <c r="D21" s="36" t="s">
        <v>7</v>
      </c>
      <c r="E21" s="27" t="s">
        <v>19</v>
      </c>
      <c r="F21" s="24">
        <v>51161362</v>
      </c>
      <c r="G21" s="8">
        <v>47</v>
      </c>
      <c r="H21" s="49">
        <v>30</v>
      </c>
      <c r="I21" s="49">
        <v>17</v>
      </c>
      <c r="J21" s="27">
        <v>27</v>
      </c>
      <c r="K21" s="2">
        <v>5903</v>
      </c>
      <c r="L21" s="3">
        <v>1060</v>
      </c>
      <c r="M21" s="4" t="s">
        <v>8</v>
      </c>
      <c r="N21" s="4">
        <v>776</v>
      </c>
      <c r="O21" s="5">
        <v>128</v>
      </c>
      <c r="Q21" s="52"/>
      <c r="R21" s="52"/>
      <c r="S21" s="53"/>
    </row>
    <row r="22" spans="1:20" ht="65.25" customHeight="1" x14ac:dyDescent="0.2">
      <c r="A22" s="1">
        <v>7</v>
      </c>
      <c r="B22" s="35" t="s">
        <v>5</v>
      </c>
      <c r="C22" s="35" t="s">
        <v>21</v>
      </c>
      <c r="D22" s="36" t="s">
        <v>7</v>
      </c>
      <c r="E22" s="27" t="s">
        <v>19</v>
      </c>
      <c r="F22" s="24">
        <v>51163907</v>
      </c>
      <c r="G22" s="8">
        <v>6</v>
      </c>
      <c r="H22" s="49">
        <v>4</v>
      </c>
      <c r="I22" s="49">
        <v>2</v>
      </c>
      <c r="J22" s="27">
        <v>27</v>
      </c>
      <c r="K22" s="2">
        <v>5903</v>
      </c>
      <c r="L22" s="3">
        <v>1060</v>
      </c>
      <c r="M22" s="4" t="s">
        <v>8</v>
      </c>
      <c r="N22" s="25">
        <v>783</v>
      </c>
      <c r="O22" s="26">
        <v>102</v>
      </c>
      <c r="Q22" s="52"/>
      <c r="R22" s="52"/>
      <c r="S22" s="53"/>
    </row>
    <row r="23" spans="1:20" ht="65.25" customHeight="1" x14ac:dyDescent="0.2">
      <c r="A23" s="1">
        <v>8</v>
      </c>
      <c r="B23" s="35" t="s">
        <v>5</v>
      </c>
      <c r="C23" s="44" t="s">
        <v>22</v>
      </c>
      <c r="D23" s="36" t="s">
        <v>23</v>
      </c>
      <c r="E23" s="6" t="s">
        <v>14</v>
      </c>
      <c r="F23" s="57">
        <v>55136960</v>
      </c>
      <c r="G23" s="8">
        <v>70</v>
      </c>
      <c r="H23" s="49">
        <v>45</v>
      </c>
      <c r="I23" s="49">
        <v>25</v>
      </c>
      <c r="J23" s="7" t="s">
        <v>24</v>
      </c>
      <c r="K23" s="28">
        <v>5902</v>
      </c>
      <c r="L23" s="4">
        <v>4385</v>
      </c>
      <c r="M23" s="4">
        <v>3026</v>
      </c>
      <c r="N23" s="4">
        <v>803</v>
      </c>
      <c r="O23" s="5">
        <v>754</v>
      </c>
      <c r="Q23" s="52"/>
      <c r="R23" s="52"/>
      <c r="S23" s="53"/>
    </row>
    <row r="24" spans="1:20" ht="65.25" customHeight="1" x14ac:dyDescent="0.2">
      <c r="A24" s="1">
        <v>9</v>
      </c>
      <c r="B24" s="35" t="s">
        <v>5</v>
      </c>
      <c r="C24" s="44" t="s">
        <v>45</v>
      </c>
      <c r="D24" s="36" t="s">
        <v>7</v>
      </c>
      <c r="E24" s="6" t="s">
        <v>14</v>
      </c>
      <c r="F24" s="57">
        <v>51003561</v>
      </c>
      <c r="G24" s="8">
        <v>233</v>
      </c>
      <c r="H24" s="49">
        <v>150</v>
      </c>
      <c r="I24" s="49">
        <v>83</v>
      </c>
      <c r="J24" s="7">
        <v>185</v>
      </c>
      <c r="K24" s="28">
        <v>5903</v>
      </c>
      <c r="L24" s="4">
        <v>1060</v>
      </c>
      <c r="M24" s="4">
        <v>31</v>
      </c>
      <c r="N24" s="4">
        <v>368</v>
      </c>
      <c r="O24" s="5">
        <v>133</v>
      </c>
      <c r="Q24" s="52"/>
      <c r="R24" s="52"/>
      <c r="S24" s="53"/>
    </row>
    <row r="25" spans="1:20" ht="65.25" customHeight="1" x14ac:dyDescent="0.2">
      <c r="A25" s="14" t="s">
        <v>25</v>
      </c>
      <c r="B25" s="35"/>
      <c r="C25" s="44"/>
      <c r="D25" s="36"/>
      <c r="E25" s="6"/>
      <c r="F25" s="1"/>
      <c r="G25" s="29">
        <f>SUM(G16:G24)</f>
        <v>500</v>
      </c>
      <c r="H25" s="58">
        <f>SUM(H16:H24)</f>
        <v>322</v>
      </c>
      <c r="I25" s="59">
        <f t="shared" ref="I25:I28" si="0">G25-H25</f>
        <v>178</v>
      </c>
      <c r="J25" s="7"/>
      <c r="K25" s="2"/>
      <c r="L25" s="3"/>
      <c r="M25" s="4"/>
      <c r="N25" s="4"/>
      <c r="O25" s="5"/>
      <c r="P25" s="52"/>
      <c r="Q25" s="52"/>
      <c r="R25" s="52"/>
      <c r="S25" s="53"/>
    </row>
    <row r="26" spans="1:20" ht="65.25" customHeight="1" x14ac:dyDescent="0.2">
      <c r="A26" s="1">
        <v>1</v>
      </c>
      <c r="B26" s="35" t="s">
        <v>5</v>
      </c>
      <c r="C26" s="35" t="s">
        <v>26</v>
      </c>
      <c r="D26" s="36" t="s">
        <v>7</v>
      </c>
      <c r="E26" s="6" t="s">
        <v>27</v>
      </c>
      <c r="F26" s="1">
        <v>51164129</v>
      </c>
      <c r="G26" s="8">
        <v>2</v>
      </c>
      <c r="H26" s="49">
        <v>1</v>
      </c>
      <c r="I26" s="49">
        <f t="shared" si="0"/>
        <v>1</v>
      </c>
      <c r="J26" s="7">
        <v>90</v>
      </c>
      <c r="K26" s="2">
        <v>5903</v>
      </c>
      <c r="L26" s="3">
        <v>1060</v>
      </c>
      <c r="M26" s="4" t="s">
        <v>8</v>
      </c>
      <c r="N26" s="4">
        <v>785</v>
      </c>
      <c r="O26" s="5">
        <v>434</v>
      </c>
      <c r="Q26" s="52"/>
      <c r="R26" s="52"/>
      <c r="S26" s="53"/>
    </row>
    <row r="27" spans="1:20" ht="65.25" customHeight="1" x14ac:dyDescent="0.2">
      <c r="A27" s="1">
        <v>2</v>
      </c>
      <c r="B27" s="35" t="s">
        <v>5</v>
      </c>
      <c r="C27" s="44" t="s">
        <v>28</v>
      </c>
      <c r="D27" s="36" t="s">
        <v>7</v>
      </c>
      <c r="E27" s="6" t="s">
        <v>29</v>
      </c>
      <c r="F27" s="1">
        <v>51159253</v>
      </c>
      <c r="G27" s="8">
        <v>106</v>
      </c>
      <c r="H27" s="49">
        <v>68</v>
      </c>
      <c r="I27" s="49">
        <v>38</v>
      </c>
      <c r="J27" s="7">
        <v>45</v>
      </c>
      <c r="K27" s="2">
        <v>5903</v>
      </c>
      <c r="L27" s="3">
        <v>1060</v>
      </c>
      <c r="M27" s="4" t="s">
        <v>8</v>
      </c>
      <c r="N27" s="4">
        <v>782</v>
      </c>
      <c r="O27" s="5">
        <v>846</v>
      </c>
      <c r="Q27" s="52"/>
      <c r="R27" s="52"/>
      <c r="S27" s="53"/>
    </row>
    <row r="28" spans="1:20" ht="65.25" customHeight="1" x14ac:dyDescent="0.2">
      <c r="A28" s="14" t="s">
        <v>30</v>
      </c>
      <c r="B28" s="35"/>
      <c r="C28" s="44"/>
      <c r="D28" s="36"/>
      <c r="E28" s="6"/>
      <c r="F28" s="1"/>
      <c r="G28" s="29">
        <f>SUM(G26:G27)</f>
        <v>108</v>
      </c>
      <c r="H28" s="58">
        <f>SUM(H26:H27)</f>
        <v>69</v>
      </c>
      <c r="I28" s="59">
        <f t="shared" si="0"/>
        <v>39</v>
      </c>
      <c r="J28" s="7"/>
      <c r="K28" s="2"/>
      <c r="L28" s="3"/>
      <c r="M28" s="4"/>
      <c r="N28" s="4"/>
      <c r="O28" s="5"/>
      <c r="P28" s="52"/>
      <c r="Q28" s="52"/>
      <c r="R28" s="52"/>
      <c r="S28" s="53"/>
    </row>
    <row r="29" spans="1:20" x14ac:dyDescent="0.2">
      <c r="O29" s="55"/>
      <c r="P29" s="53"/>
      <c r="Q29" s="54"/>
      <c r="R29" s="53"/>
      <c r="S29" s="53"/>
      <c r="T29" s="53"/>
    </row>
    <row r="30" spans="1:20" s="10" customFormat="1" ht="51" customHeight="1" x14ac:dyDescent="0.2">
      <c r="A30" s="30"/>
      <c r="B30" s="30"/>
      <c r="C30" s="61" t="s">
        <v>31</v>
      </c>
      <c r="D30" s="62"/>
      <c r="E30" s="62"/>
      <c r="F30" s="62"/>
      <c r="G30" s="29">
        <f>G28+G25+G15</f>
        <v>11318</v>
      </c>
      <c r="H30" s="50">
        <f>H15+H25+H28</f>
        <v>7271</v>
      </c>
      <c r="I30" s="50">
        <f>I15+I25+I28</f>
        <v>4047</v>
      </c>
      <c r="P30" s="56"/>
      <c r="Q30" s="56"/>
      <c r="R30" s="56"/>
    </row>
    <row r="31" spans="1:20" x14ac:dyDescent="0.2">
      <c r="Q31" s="31"/>
    </row>
    <row r="32" spans="1:20" x14ac:dyDescent="0.2">
      <c r="Q32" s="54"/>
    </row>
    <row r="105" spans="1:15" s="33" customFormat="1" x14ac:dyDescent="0.2">
      <c r="A105" s="9">
        <f>SUM(A9:A104)</f>
        <v>69</v>
      </c>
      <c r="B105" s="9"/>
      <c r="C105" s="9"/>
      <c r="D105" s="31"/>
      <c r="E105" s="9"/>
      <c r="F105" s="31">
        <f>SUM(F9:F104)</f>
        <v>959887966</v>
      </c>
      <c r="G105" s="33" t="e">
        <f>SUM(#REF!)</f>
        <v>#REF!</v>
      </c>
      <c r="J105" s="9">
        <f>SUM(J9:J104)</f>
        <v>2863</v>
      </c>
      <c r="K105" s="32"/>
      <c r="L105" s="32"/>
      <c r="M105" s="32"/>
      <c r="N105" s="32"/>
      <c r="O105" s="32"/>
    </row>
  </sheetData>
  <autoFilter ref="A7:G90" xr:uid="{00000000-0009-0000-0000-000000000000}"/>
  <mergeCells count="16">
    <mergeCell ref="A6:O6"/>
    <mergeCell ref="B1:M1"/>
    <mergeCell ref="B2:M2"/>
    <mergeCell ref="A4:O5"/>
    <mergeCell ref="A7:A8"/>
    <mergeCell ref="B7:B8"/>
    <mergeCell ref="I7:I8"/>
    <mergeCell ref="C30:F30"/>
    <mergeCell ref="G7:G8"/>
    <mergeCell ref="D7:D8"/>
    <mergeCell ref="E7:E8"/>
    <mergeCell ref="K7:O8"/>
    <mergeCell ref="J7:J8"/>
    <mergeCell ref="F7:F8"/>
    <mergeCell ref="C7:C8"/>
    <mergeCell ref="H7:H8"/>
  </mergeCells>
  <printOptions horizontalCentered="1" verticalCentered="1"/>
  <pageMargins left="0.24" right="0.16" top="0.47244094488188981" bottom="0.27559055118110237" header="0.19685039370078741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UMP </vt:lpstr>
      <vt:lpstr>'UMP '!Obszar_wydruku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Justyna Bittner-Dobak (p011969)</cp:lastModifiedBy>
  <cp:lastPrinted>2024-11-21T07:09:05Z</cp:lastPrinted>
  <dcterms:created xsi:type="dcterms:W3CDTF">2022-03-29T11:39:48Z</dcterms:created>
  <dcterms:modified xsi:type="dcterms:W3CDTF">2024-11-25T08:41:06Z</dcterms:modified>
</cp:coreProperties>
</file>