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Br. Drogowa" sheetId="1" r:id="rId1"/>
  </sheets>
  <externalReferences>
    <externalReference r:id="rId4"/>
  </externalReferences>
  <definedNames>
    <definedName name="_xlnm.Print_Area" localSheetId="0">'Br. Drogowa'!$A$1:$G$32</definedName>
  </definedNames>
  <calcPr fullCalcOnLoad="1"/>
</workbook>
</file>

<file path=xl/sharedStrings.xml><?xml version="1.0" encoding="utf-8"?>
<sst xmlns="http://schemas.openxmlformats.org/spreadsheetml/2006/main" count="63" uniqueCount="51">
  <si>
    <t>BUDOWA DROGI GMINNEJ SIĄSZYCE-ZŁOTKOWY W ZAKRESIE PRZEBUDOWY DROGI</t>
  </si>
  <si>
    <t>Poz.</t>
  </si>
  <si>
    <t>Podstawy</t>
  </si>
  <si>
    <t>Wyszczególnienie elementów rozliczeniowych</t>
  </si>
  <si>
    <t>Jednostka</t>
  </si>
  <si>
    <t>Cena jednostkowa</t>
  </si>
  <si>
    <t>Wartość pozycji</t>
  </si>
  <si>
    <t>Nazwa</t>
  </si>
  <si>
    <t>Ilość</t>
  </si>
  <si>
    <t>D.01.00.00</t>
  </si>
  <si>
    <t>ROBOTY PRZYGOTOWAWCZE</t>
  </si>
  <si>
    <t>D.01.01.01</t>
  </si>
  <si>
    <t>Odtworzenie trasy i punktów wysokościowych</t>
  </si>
  <si>
    <t>Roboty pomiarowe przy liniowych robotach ziemnych</t>
  </si>
  <si>
    <t>km</t>
  </si>
  <si>
    <t>D.01.02.02</t>
  </si>
  <si>
    <t xml:space="preserve">Zdjęcie warstwy humusu </t>
  </si>
  <si>
    <t>Usunięcie warstwy ziemi urodzajnej (humusu) o grubości 15 cm</t>
  </si>
  <si>
    <t>m3</t>
  </si>
  <si>
    <t>D.02.00.00</t>
  </si>
  <si>
    <t>ROBOTY ZIEMNE</t>
  </si>
  <si>
    <t>D.02.01.01</t>
  </si>
  <si>
    <t>Wykonanie wykopów w gruntach kat. I-V</t>
  </si>
  <si>
    <t>Wykopy oraz przekopy wykonywane koparkami na odkład w gruncie kat. I- IV - obejmuje wykonanie wykopu wraz z transportem gruntu na miejsce składowania lub utylizacji - poszerzenie</t>
  </si>
  <si>
    <t>Wykopy oraz przekopy wykonywane koparkami na odkład w gruncie kat. I- IV - obejmuje wykonanie wykopu wraz z transportem gruntu na miejsce składowania lub utylizacji - utwardzone pobocze</t>
  </si>
  <si>
    <t>Wykopy oraz przekopy wykonywane koparkami na odkład w gruncie kat. I- IV - obejmuje wykonanie wykopu wraz z transportem gruntu na miejsce składowania lub utylizacji - zjazdy</t>
  </si>
  <si>
    <t>D.04.00.00</t>
  </si>
  <si>
    <t>PODBUDOWY</t>
  </si>
  <si>
    <t>D.04.01.01</t>
  </si>
  <si>
    <t>Koryto wraz z profilowaniem z zagęszczaniem podłoża</t>
  </si>
  <si>
    <t>Profilowanie i zagęszczanie podłoża wykonywane mechanicznie w gruncie kat. I-IV- poszerzenie drogi gminnej</t>
  </si>
  <si>
    <t>m2</t>
  </si>
  <si>
    <t>Profilowanie i zagęszczanie podłoża wykonywane mechanicznie w gruncie kat. I-IV- utwardzone pobocza</t>
  </si>
  <si>
    <t>Profilowanie i zagęszczanie podłoża wykonywane mechanicznie w gruncie kat. I-IV- zjazdy</t>
  </si>
  <si>
    <t>D.04.04.02</t>
  </si>
  <si>
    <t>Podbudowa z kruszywa łamanego stabilizowanego mechanicznie</t>
  </si>
  <si>
    <t>Podbudowa z kruszywa łamanego stabilizowanego mechanicznie o uziarnieniu 0-31,5 mm grubość 25 cm</t>
  </si>
  <si>
    <t>Podbudowa z kruszywa łamanego stabilizowanego mechanicznie o uziarnieniu 0-31,5 mm grubość 15 cm</t>
  </si>
  <si>
    <t>D.05.00.00</t>
  </si>
  <si>
    <t>NAWIERZCHNIE</t>
  </si>
  <si>
    <t>D.05.03.05</t>
  </si>
  <si>
    <t>Nawierzchnia z betonu asfaltowego</t>
  </si>
  <si>
    <t>Wartswa ścieralna z betonu asfaltowego AC11S dla KR 3-4 grubość 4 cm</t>
  </si>
  <si>
    <t>Skropienie emulsja asfaltową nawierzchni niebitumicznych</t>
  </si>
  <si>
    <t>D.06.00.00</t>
  </si>
  <si>
    <t>ROBOTY WYKOŃCZENIOWE</t>
  </si>
  <si>
    <t>D.06.01.01</t>
  </si>
  <si>
    <t>Umocnienie powierzchniowe skarp i rowów</t>
  </si>
  <si>
    <t>Wykonanie pobocza utwardzonego z kruszywa łamanego 0,31/5 grubości 10 cm</t>
  </si>
  <si>
    <r>
      <rPr>
        <sz val="9"/>
        <color indexed="8"/>
        <rFont val="Calibri"/>
        <family val="2"/>
      </rPr>
      <t xml:space="preserve">Razem (netto)  </t>
    </r>
    <r>
      <rPr>
        <sz val="9"/>
        <color indexed="49"/>
        <rFont val="Calibri"/>
        <family val="2"/>
      </rPr>
      <t xml:space="preserve">
</t>
    </r>
  </si>
  <si>
    <t>KOSZTORYS OFERTOWY - BR. DROGOWA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</si>
</sst>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9"/>
      <color indexed="62"/>
      <name val="Calibri"/>
      <family val="2"/>
    </font>
    <font>
      <sz val="9"/>
      <color indexed="49"/>
      <name val="Calibri"/>
      <family val="2"/>
    </font>
    <font>
      <b/>
      <sz val="9"/>
      <name val="Arial"/>
      <family val="2"/>
    </font>
    <font>
      <sz val="10"/>
      <name val="Calibri"/>
      <family val="2"/>
    </font>
    <font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sz val="9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28" fillId="0" borderId="0">
      <alignment/>
      <protection/>
    </xf>
    <xf numFmtId="0" fontId="0" fillId="0" borderId="0" applyNumberFormat="0" applyFill="0" applyBorder="0" applyProtection="0">
      <alignment vertical="top"/>
    </xf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2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4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NumberFormat="1" applyFont="1" applyFill="1" applyBorder="1" applyAlignment="1" applyProtection="1">
      <alignment horizontal="center" vertical="center"/>
      <protection/>
    </xf>
    <xf numFmtId="4" fontId="46" fillId="33" borderId="10" xfId="0" applyNumberFormat="1" applyFont="1" applyFill="1" applyBorder="1" applyAlignment="1" applyProtection="1">
      <alignment vertical="center" wrapText="1"/>
      <protection/>
    </xf>
    <xf numFmtId="4" fontId="46" fillId="33" borderId="10" xfId="0" applyNumberFormat="1" applyFont="1" applyFill="1" applyBorder="1" applyAlignment="1" applyProtection="1">
      <alignment horizontal="left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4" fontId="47" fillId="0" borderId="10" xfId="0" applyNumberFormat="1" applyFont="1" applyFill="1" applyBorder="1" applyAlignment="1" applyProtection="1">
      <alignment horizontal="left" vertical="center" wrapText="1"/>
      <protection/>
    </xf>
    <xf numFmtId="4" fontId="47" fillId="0" borderId="10" xfId="0" applyNumberFormat="1" applyFont="1" applyFill="1" applyBorder="1" applyAlignment="1" applyProtection="1">
      <alignment horizontal="center" vertical="center" wrapText="1"/>
      <protection/>
    </xf>
    <xf numFmtId="164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top"/>
    </xf>
    <xf numFmtId="0" fontId="48" fillId="33" borderId="10" xfId="0" applyNumberFormat="1" applyFont="1" applyFill="1" applyBorder="1" applyAlignment="1" applyProtection="1">
      <alignment horizontal="center" vertical="center"/>
      <protection/>
    </xf>
    <xf numFmtId="0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top"/>
    </xf>
    <xf numFmtId="0" fontId="50" fillId="33" borderId="10" xfId="0" applyNumberFormat="1" applyFont="1" applyFill="1" applyBorder="1" applyAlignment="1" applyProtection="1">
      <alignment horizontal="center" vertical="center"/>
      <protection/>
    </xf>
    <xf numFmtId="0" fontId="47" fillId="33" borderId="10" xfId="0" applyNumberFormat="1" applyFont="1" applyFill="1" applyBorder="1" applyAlignment="1" applyProtection="1">
      <alignment horizontal="center" vertical="center" wrapText="1"/>
      <protection/>
    </xf>
    <xf numFmtId="4" fontId="46" fillId="33" borderId="11" xfId="0" applyNumberFormat="1" applyFont="1" applyFill="1" applyBorder="1" applyAlignment="1" applyProtection="1">
      <alignment vertical="center" wrapText="1"/>
      <protection/>
    </xf>
    <xf numFmtId="4" fontId="46" fillId="33" borderId="12" xfId="0" applyNumberFormat="1" applyFont="1" applyFill="1" applyBorder="1" applyAlignment="1" applyProtection="1">
      <alignment vertical="center" wrapText="1"/>
      <protection/>
    </xf>
    <xf numFmtId="4" fontId="46" fillId="33" borderId="13" xfId="0" applyNumberFormat="1" applyFont="1" applyFill="1" applyBorder="1" applyAlignment="1" applyProtection="1">
      <alignment vertical="center" wrapText="1"/>
      <protection/>
    </xf>
    <xf numFmtId="4" fontId="46" fillId="33" borderId="11" xfId="0" applyNumberFormat="1" applyFont="1" applyFill="1" applyBorder="1" applyAlignment="1" applyProtection="1">
      <alignment horizontal="left" vertical="center" wrapText="1"/>
      <protection/>
    </xf>
    <xf numFmtId="4" fontId="46" fillId="33" borderId="12" xfId="0" applyNumberFormat="1" applyFont="1" applyFill="1" applyBorder="1" applyAlignment="1" applyProtection="1">
      <alignment horizontal="left" vertical="center" wrapText="1"/>
      <protection/>
    </xf>
    <xf numFmtId="4" fontId="46" fillId="33" borderId="13" xfId="0" applyNumberFormat="1" applyFont="1" applyFill="1" applyBorder="1" applyAlignment="1" applyProtection="1">
      <alignment horizontal="left" vertical="center" wrapText="1"/>
      <protection/>
    </xf>
    <xf numFmtId="0" fontId="47" fillId="34" borderId="10" xfId="0" applyNumberFormat="1" applyFont="1" applyFill="1" applyBorder="1" applyAlignment="1" applyProtection="1">
      <alignment horizontal="center" vertical="center" wrapText="1"/>
      <protection/>
    </xf>
    <xf numFmtId="0" fontId="46" fillId="34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NumberFormat="1" applyFont="1" applyFill="1" applyBorder="1" applyAlignment="1" applyProtection="1">
      <alignment horizontal="center" vertical="center"/>
      <protection/>
    </xf>
    <xf numFmtId="0" fontId="47" fillId="33" borderId="10" xfId="0" applyNumberFormat="1" applyFont="1" applyFill="1" applyBorder="1" applyAlignment="1" applyProtection="1">
      <alignment horizontal="right" vertical="top" wrapText="1"/>
      <protection/>
    </xf>
    <xf numFmtId="0" fontId="47" fillId="0" borderId="10" xfId="0" applyNumberFormat="1" applyFont="1" applyFill="1" applyBorder="1" applyAlignment="1" applyProtection="1">
      <alignment horizontal="left" vertical="center" wrapText="1"/>
      <protection/>
    </xf>
    <xf numFmtId="0" fontId="51" fillId="0" borderId="10" xfId="0" applyNumberFormat="1" applyFont="1" applyFill="1" applyBorder="1" applyAlignment="1" applyProtection="1">
      <alignment horizontal="left" vertical="center" wrapText="1"/>
      <protection/>
    </xf>
    <xf numFmtId="0" fontId="51" fillId="0" borderId="10" xfId="0" applyNumberFormat="1" applyFont="1" applyFill="1" applyBorder="1" applyAlignment="1" applyProtection="1">
      <alignment horizontal="left" vertical="center"/>
      <protection/>
    </xf>
    <xf numFmtId="4" fontId="26" fillId="0" borderId="10" xfId="0" applyNumberFormat="1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4" fontId="2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SZTORYS%20INWESTORSKI%20-%20droga%20gmin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ZK"/>
      <sheetName val="Br. Drogowa"/>
      <sheetName val="Br. Drogowa - KOSZTORYS OFERT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3.57421875" style="35" customWidth="1"/>
    <col min="2" max="2" width="10.140625" style="36" customWidth="1"/>
    <col min="3" max="3" width="34.7109375" style="37" customWidth="1"/>
    <col min="4" max="4" width="6.7109375" style="36" customWidth="1"/>
    <col min="5" max="5" width="8.140625" style="38" customWidth="1"/>
    <col min="6" max="6" width="11.00390625" style="0" customWidth="1"/>
    <col min="7" max="7" width="13.28125" style="0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12.75">
      <c r="A2" s="2" t="s">
        <v>50</v>
      </c>
      <c r="B2" s="2"/>
      <c r="C2" s="2"/>
      <c r="D2" s="2"/>
      <c r="E2" s="2"/>
      <c r="F2" s="2"/>
      <c r="G2" s="2"/>
    </row>
    <row r="3" spans="1:7" ht="12.75">
      <c r="A3" s="2" t="s">
        <v>1</v>
      </c>
      <c r="B3" s="2" t="s">
        <v>2</v>
      </c>
      <c r="C3" s="1" t="s">
        <v>3</v>
      </c>
      <c r="D3" s="2" t="s">
        <v>4</v>
      </c>
      <c r="E3" s="2"/>
      <c r="F3" s="3" t="s">
        <v>5</v>
      </c>
      <c r="G3" s="3" t="s">
        <v>6</v>
      </c>
    </row>
    <row r="4" spans="1:7" ht="21.75" customHeight="1">
      <c r="A4" s="2"/>
      <c r="B4" s="2"/>
      <c r="C4" s="1"/>
      <c r="D4" s="4" t="s">
        <v>7</v>
      </c>
      <c r="E4" s="5" t="s">
        <v>8</v>
      </c>
      <c r="F4" s="3"/>
      <c r="G4" s="3"/>
    </row>
    <row r="5" spans="1:7" ht="12.75">
      <c r="A5" s="6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ht="12.75">
      <c r="A6" s="7"/>
      <c r="B6" s="8" t="s">
        <v>9</v>
      </c>
      <c r="C6" s="9" t="s">
        <v>10</v>
      </c>
      <c r="D6" s="9"/>
      <c r="E6" s="9"/>
      <c r="F6" s="9"/>
      <c r="G6" s="9"/>
    </row>
    <row r="7" spans="1:7" ht="12.75">
      <c r="A7" s="7"/>
      <c r="B7" s="8" t="s">
        <v>11</v>
      </c>
      <c r="C7" s="10" t="s">
        <v>12</v>
      </c>
      <c r="D7" s="10"/>
      <c r="E7" s="10"/>
      <c r="F7" s="10"/>
      <c r="G7" s="10"/>
    </row>
    <row r="8" spans="1:7" s="15" customFormat="1" ht="24">
      <c r="A8" s="11">
        <v>3</v>
      </c>
      <c r="B8" s="11"/>
      <c r="C8" s="12" t="s">
        <v>13</v>
      </c>
      <c r="D8" s="13" t="s">
        <v>14</v>
      </c>
      <c r="E8" s="14">
        <f>0.903</f>
        <v>0.903</v>
      </c>
      <c r="F8" s="13"/>
      <c r="G8" s="13">
        <f>E8*F8</f>
        <v>0</v>
      </c>
    </row>
    <row r="9" spans="1:7" ht="13.5">
      <c r="A9" s="16"/>
      <c r="B9" s="8" t="s">
        <v>15</v>
      </c>
      <c r="C9" s="10" t="s">
        <v>16</v>
      </c>
      <c r="D9" s="10"/>
      <c r="E9" s="10"/>
      <c r="F9" s="10"/>
      <c r="G9" s="10"/>
    </row>
    <row r="10" spans="1:7" s="15" customFormat="1" ht="24">
      <c r="A10" s="11">
        <v>4</v>
      </c>
      <c r="B10" s="11"/>
      <c r="C10" s="12" t="s">
        <v>17</v>
      </c>
      <c r="D10" s="13" t="s">
        <v>18</v>
      </c>
      <c r="E10" s="13">
        <f>E8*1000*1*0.15</f>
        <v>135.45</v>
      </c>
      <c r="F10" s="13"/>
      <c r="G10" s="13">
        <f>E10*F10</f>
        <v>0</v>
      </c>
    </row>
    <row r="11" spans="1:7" s="18" customFormat="1" ht="12.75">
      <c r="A11" s="17"/>
      <c r="B11" s="7" t="s">
        <v>19</v>
      </c>
      <c r="C11" s="9" t="s">
        <v>20</v>
      </c>
      <c r="D11" s="9"/>
      <c r="E11" s="9"/>
      <c r="F11" s="9"/>
      <c r="G11" s="9"/>
    </row>
    <row r="12" spans="1:7" ht="13.5">
      <c r="A12" s="19"/>
      <c r="B12" s="8" t="s">
        <v>21</v>
      </c>
      <c r="C12" s="10" t="s">
        <v>22</v>
      </c>
      <c r="D12" s="10"/>
      <c r="E12" s="10"/>
      <c r="F12" s="10"/>
      <c r="G12" s="10"/>
    </row>
    <row r="13" spans="1:7" ht="60">
      <c r="A13" s="11">
        <v>12</v>
      </c>
      <c r="B13" s="11"/>
      <c r="C13" s="12" t="s">
        <v>23</v>
      </c>
      <c r="D13" s="13" t="s">
        <v>18</v>
      </c>
      <c r="E13" s="13">
        <f>E8*1000*0.7*0.29</f>
        <v>183.30899999999997</v>
      </c>
      <c r="F13" s="13"/>
      <c r="G13" s="13">
        <f>E13*F13</f>
        <v>0</v>
      </c>
    </row>
    <row r="14" spans="1:7" ht="60">
      <c r="A14" s="11">
        <v>13</v>
      </c>
      <c r="B14" s="11"/>
      <c r="C14" s="12" t="s">
        <v>24</v>
      </c>
      <c r="D14" s="13" t="s">
        <v>18</v>
      </c>
      <c r="E14" s="13">
        <f>E8*1000*0.1*1.5</f>
        <v>135.45000000000002</v>
      </c>
      <c r="F14" s="13"/>
      <c r="G14" s="13">
        <f>E14*F14</f>
        <v>0</v>
      </c>
    </row>
    <row r="15" spans="1:7" ht="48">
      <c r="A15" s="11">
        <v>14</v>
      </c>
      <c r="B15" s="11"/>
      <c r="C15" s="12" t="s">
        <v>25</v>
      </c>
      <c r="D15" s="13" t="s">
        <v>18</v>
      </c>
      <c r="E15" s="13">
        <f>29*3.5*0.29</f>
        <v>29.435</v>
      </c>
      <c r="F15" s="13"/>
      <c r="G15" s="13">
        <f>E15*F15</f>
        <v>0</v>
      </c>
    </row>
    <row r="16" spans="1:7" s="15" customFormat="1" ht="12.75">
      <c r="A16" s="20"/>
      <c r="B16" s="7" t="s">
        <v>26</v>
      </c>
      <c r="C16" s="21" t="s">
        <v>27</v>
      </c>
      <c r="D16" s="22"/>
      <c r="E16" s="22"/>
      <c r="F16" s="22"/>
      <c r="G16" s="23"/>
    </row>
    <row r="17" spans="1:7" ht="12.75" customHeight="1">
      <c r="A17" s="7"/>
      <c r="B17" s="7" t="s">
        <v>28</v>
      </c>
      <c r="C17" s="24" t="s">
        <v>29</v>
      </c>
      <c r="D17" s="25"/>
      <c r="E17" s="25"/>
      <c r="F17" s="25"/>
      <c r="G17" s="26"/>
    </row>
    <row r="18" spans="1:7" ht="36">
      <c r="A18" s="27">
        <v>18</v>
      </c>
      <c r="B18" s="28"/>
      <c r="C18" s="12" t="s">
        <v>30</v>
      </c>
      <c r="D18" s="13" t="s">
        <v>31</v>
      </c>
      <c r="E18" s="13">
        <f>E8*1000*0.7</f>
        <v>632.0999999999999</v>
      </c>
      <c r="F18" s="13"/>
      <c r="G18" s="13">
        <f>E18*F18</f>
        <v>0</v>
      </c>
    </row>
    <row r="19" spans="1:7" ht="36">
      <c r="A19" s="27"/>
      <c r="B19" s="28"/>
      <c r="C19" s="12" t="s">
        <v>30</v>
      </c>
      <c r="D19" s="13" t="s">
        <v>31</v>
      </c>
      <c r="E19" s="13">
        <f>E8*1000*3.5</f>
        <v>3160.5</v>
      </c>
      <c r="F19" s="13"/>
      <c r="G19" s="13">
        <f>E19*F19</f>
        <v>0</v>
      </c>
    </row>
    <row r="20" spans="1:7" ht="36">
      <c r="A20" s="27">
        <v>19</v>
      </c>
      <c r="B20" s="28"/>
      <c r="C20" s="12" t="s">
        <v>32</v>
      </c>
      <c r="D20" s="13" t="s">
        <v>31</v>
      </c>
      <c r="E20" s="13">
        <f>E8*1000*0.75*2</f>
        <v>1354.5</v>
      </c>
      <c r="F20" s="13"/>
      <c r="G20" s="13">
        <f>E20*F20</f>
        <v>0</v>
      </c>
    </row>
    <row r="21" spans="1:7" ht="36">
      <c r="A21" s="27">
        <v>21</v>
      </c>
      <c r="B21" s="28"/>
      <c r="C21" s="12" t="s">
        <v>33</v>
      </c>
      <c r="D21" s="13" t="s">
        <v>31</v>
      </c>
      <c r="E21" s="13">
        <f>29*3.5</f>
        <v>101.5</v>
      </c>
      <c r="F21" s="13"/>
      <c r="G21" s="13">
        <f>E21*F21</f>
        <v>0</v>
      </c>
    </row>
    <row r="22" spans="1:7" s="15" customFormat="1" ht="12.75" customHeight="1">
      <c r="A22" s="29"/>
      <c r="B22" s="8" t="s">
        <v>34</v>
      </c>
      <c r="C22" s="24" t="s">
        <v>35</v>
      </c>
      <c r="D22" s="25"/>
      <c r="E22" s="25"/>
      <c r="F22" s="25"/>
      <c r="G22" s="26"/>
    </row>
    <row r="23" spans="1:7" s="15" customFormat="1" ht="36">
      <c r="A23" s="11">
        <v>23</v>
      </c>
      <c r="B23" s="11"/>
      <c r="C23" s="12" t="s">
        <v>36</v>
      </c>
      <c r="D23" s="13" t="s">
        <v>31</v>
      </c>
      <c r="E23" s="13">
        <f>E18</f>
        <v>632.0999999999999</v>
      </c>
      <c r="F23" s="13"/>
      <c r="G23" s="13">
        <f>E23*F23</f>
        <v>0</v>
      </c>
    </row>
    <row r="24" spans="1:7" s="15" customFormat="1" ht="36">
      <c r="A24" s="11">
        <v>24</v>
      </c>
      <c r="B24" s="11"/>
      <c r="C24" s="12" t="s">
        <v>37</v>
      </c>
      <c r="D24" s="13" t="s">
        <v>31</v>
      </c>
      <c r="E24" s="13">
        <f>E19</f>
        <v>3160.5</v>
      </c>
      <c r="F24" s="13"/>
      <c r="G24" s="13">
        <f>E24*F24</f>
        <v>0</v>
      </c>
    </row>
    <row r="25" spans="1:7" s="15" customFormat="1" ht="12.75">
      <c r="A25" s="30"/>
      <c r="B25" s="7" t="s">
        <v>38</v>
      </c>
      <c r="C25" s="9" t="s">
        <v>39</v>
      </c>
      <c r="D25" s="9"/>
      <c r="E25" s="9"/>
      <c r="F25" s="9"/>
      <c r="G25" s="9"/>
    </row>
    <row r="26" spans="1:7" s="15" customFormat="1" ht="13.5">
      <c r="A26" s="16"/>
      <c r="B26" s="8" t="s">
        <v>40</v>
      </c>
      <c r="C26" s="24" t="s">
        <v>41</v>
      </c>
      <c r="D26" s="25"/>
      <c r="E26" s="25"/>
      <c r="F26" s="25"/>
      <c r="G26" s="26"/>
    </row>
    <row r="27" spans="1:7" ht="24">
      <c r="A27" s="11">
        <v>30</v>
      </c>
      <c r="B27" s="11"/>
      <c r="C27" s="12" t="s">
        <v>42</v>
      </c>
      <c r="D27" s="13" t="s">
        <v>31</v>
      </c>
      <c r="E27" s="13">
        <f>E8*1000*4</f>
        <v>3612</v>
      </c>
      <c r="F27" s="13"/>
      <c r="G27" s="13">
        <f>E27*F27</f>
        <v>0</v>
      </c>
    </row>
    <row r="28" spans="1:7" ht="24">
      <c r="A28" s="11">
        <v>33</v>
      </c>
      <c r="B28" s="11"/>
      <c r="C28" s="12" t="s">
        <v>43</v>
      </c>
      <c r="D28" s="13" t="s">
        <v>31</v>
      </c>
      <c r="E28" s="13">
        <f>E27</f>
        <v>3612</v>
      </c>
      <c r="F28" s="13"/>
      <c r="G28" s="13">
        <f>E28*F28</f>
        <v>0</v>
      </c>
    </row>
    <row r="29" spans="1:7" s="18" customFormat="1" ht="12.75">
      <c r="A29" s="30"/>
      <c r="B29" s="7" t="s">
        <v>44</v>
      </c>
      <c r="C29" s="9" t="s">
        <v>45</v>
      </c>
      <c r="D29" s="9"/>
      <c r="E29" s="9"/>
      <c r="F29" s="9"/>
      <c r="G29" s="9"/>
    </row>
    <row r="30" spans="1:7" ht="12.75">
      <c r="A30" s="20"/>
      <c r="B30" s="7" t="s">
        <v>46</v>
      </c>
      <c r="C30" s="10" t="s">
        <v>47</v>
      </c>
      <c r="D30" s="10"/>
      <c r="E30" s="10"/>
      <c r="F30" s="10"/>
      <c r="G30" s="10"/>
    </row>
    <row r="31" spans="1:7" ht="24">
      <c r="A31" s="11">
        <v>35</v>
      </c>
      <c r="B31" s="11"/>
      <c r="C31" s="12" t="s">
        <v>48</v>
      </c>
      <c r="D31" s="13" t="s">
        <v>31</v>
      </c>
      <c r="E31" s="13">
        <f>E8*1000*1.5</f>
        <v>1354.5</v>
      </c>
      <c r="F31" s="13"/>
      <c r="G31" s="13">
        <f>E31*F31</f>
        <v>0</v>
      </c>
    </row>
    <row r="32" spans="1:7" ht="19.5" customHeight="1">
      <c r="A32" s="11"/>
      <c r="B32" s="11"/>
      <c r="C32" s="31"/>
      <c r="D32" s="32" t="s">
        <v>49</v>
      </c>
      <c r="E32" s="33"/>
      <c r="F32" s="33"/>
      <c r="G32" s="34">
        <f>SUM(G6:G31)</f>
        <v>0</v>
      </c>
    </row>
  </sheetData>
  <sheetProtection selectLockedCells="1" selectUnlockedCells="1"/>
  <mergeCells count="21">
    <mergeCell ref="D32:F32"/>
    <mergeCell ref="C17:G17"/>
    <mergeCell ref="C22:G22"/>
    <mergeCell ref="C25:G25"/>
    <mergeCell ref="C26:G26"/>
    <mergeCell ref="C29:G29"/>
    <mergeCell ref="C30:G30"/>
    <mergeCell ref="C6:G6"/>
    <mergeCell ref="C7:G7"/>
    <mergeCell ref="C9:G9"/>
    <mergeCell ref="C11:G11"/>
    <mergeCell ref="C12:G12"/>
    <mergeCell ref="C16:G16"/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E531</dc:creator>
  <cp:keywords/>
  <dc:description/>
  <cp:lastModifiedBy>E531</cp:lastModifiedBy>
  <dcterms:created xsi:type="dcterms:W3CDTF">2022-08-12T10:07:14Z</dcterms:created>
  <dcterms:modified xsi:type="dcterms:W3CDTF">2022-08-12T10:10:09Z</dcterms:modified>
  <cp:category/>
  <cp:version/>
  <cp:contentType/>
  <cp:contentStatus/>
</cp:coreProperties>
</file>