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D:\Users\l.cybulski\Documents\INWESTYCJE\Kosynierów Gdyńskich\Roboty budowlane\Postępowanie\Odpowiedzi\2\"/>
    </mc:Choice>
  </mc:AlternateContent>
  <xr:revisionPtr revIDLastSave="0" documentId="13_ncr:1_{90A19A72-72AB-4084-8724-00BE2905B2F3}" xr6:coauthVersionLast="47" xr6:coauthVersionMax="47" xr10:uidLastSave="{00000000-0000-0000-0000-000000000000}"/>
  <bookViews>
    <workbookView xWindow="22932" yWindow="-108" windowWidth="23256" windowHeight="12576" tabRatio="912" xr2:uid="{00000000-000D-0000-FFFF-FFFF00000000}"/>
  </bookViews>
  <sheets>
    <sheet name="kosztorys_drogowy" sheetId="1" r:id="rId1"/>
    <sheet name="kosztorys_sanit" sheetId="2" r:id="rId2"/>
    <sheet name="kosztorys_elektr" sheetId="3" r:id="rId3"/>
  </sheets>
  <definedNames>
    <definedName name="__xlnm.Print_Area" localSheetId="0">kosztorys_drogowy!$B$1:$F$91</definedName>
    <definedName name="__xlnm.Print_Area" localSheetId="2">kosztorys_elektr!$B$1:$F$39</definedName>
    <definedName name="__xlnm.Print_Area" localSheetId="1">kosztorys_sanit!$B$1:$F$39</definedName>
    <definedName name="__xlnm.Print_Titles" localSheetId="0">kosztorys_drogowy!$B$1:$IQ$2</definedName>
    <definedName name="__xlnm.Print_Titles" localSheetId="2">kosztorys_elektr!$B$1:$IO$3</definedName>
    <definedName name="__xlnm.Print_Titles" localSheetId="1">kosztorys_sanit!$B$1:$IO$3</definedName>
    <definedName name="Excel_BuiltIn_Print_Titles" localSheetId="0">kosztorys_drogowy!$B$1:$IQ$2</definedName>
    <definedName name="Excel_BuiltIn_Print_Titles" localSheetId="2">kosztorys_elektr!$B$1:$IO$3</definedName>
    <definedName name="Excel_BuiltIn_Print_Titles" localSheetId="1">kosztorys_sanit!$B$1:$IO$3</definedName>
    <definedName name="_xlnm.Print_Area" localSheetId="0">kosztorys_drogowy!$A$1:$F$85</definedName>
    <definedName name="_xlnm.Print_Area" localSheetId="2">kosztorys_elektr!$A$1:$F$33</definedName>
    <definedName name="_xlnm.Print_Area" localSheetId="1">kosztorys_sanit!$A$1:$F$33</definedName>
    <definedName name="_xlnm.Print_Titles" localSheetId="0">kosztorys_drogowy!$1:$2</definedName>
    <definedName name="_xlnm.Print_Titles" localSheetId="2">kosztorys_elektr!$1:$3</definedName>
    <definedName name="_xlnm.Print_Titles" localSheetId="1">kosztorys_sanit!$1:$3</definedName>
  </definedNames>
  <calcPr calcId="181029"/>
</workbook>
</file>

<file path=xl/calcChain.xml><?xml version="1.0" encoding="utf-8"?>
<calcChain xmlns="http://schemas.openxmlformats.org/spreadsheetml/2006/main">
  <c r="A30" i="2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D23" i="3"/>
  <c r="D10" i="3"/>
  <c r="D12" i="1" l="1"/>
  <c r="D33" i="1"/>
  <c r="D26" i="1" s="1"/>
  <c r="D26" i="2"/>
  <c r="D5" i="3"/>
  <c r="D29" i="3" s="1"/>
  <c r="D35" i="1"/>
  <c r="D18" i="1"/>
  <c r="A7" i="1"/>
  <c r="A8" i="1" s="1"/>
  <c r="D7" i="3"/>
  <c r="D10" i="2"/>
  <c r="A6" i="3"/>
  <c r="A6" i="2"/>
  <c r="A7" i="2" s="1"/>
  <c r="A8" i="2" s="1"/>
  <c r="A9" i="2" s="1"/>
  <c r="A10" i="2" s="1"/>
  <c r="A11" i="2" s="1"/>
  <c r="A13" i="2" s="1"/>
  <c r="A14" i="2" s="1"/>
  <c r="A15" i="2" s="1"/>
  <c r="A16" i="2" s="1"/>
  <c r="A17" i="2" s="1"/>
  <c r="A18" i="2" s="1"/>
  <c r="D9" i="3" l="1"/>
  <c r="D11" i="3"/>
  <c r="A19" i="2"/>
  <c r="A9" i="1"/>
  <c r="A10" i="1" s="1"/>
  <c r="A12" i="1" s="1"/>
  <c r="A15" i="1" s="1"/>
  <c r="A30" i="3" l="1"/>
  <c r="A20" i="2"/>
  <c r="A21" i="2" s="1"/>
  <c r="A22" i="2" s="1"/>
  <c r="A23" i="2" s="1"/>
  <c r="A24" i="2" s="1"/>
  <c r="A25" i="2" s="1"/>
  <c r="A26" i="2" s="1"/>
  <c r="A27" i="2" s="1"/>
  <c r="D31" i="1"/>
  <c r="D25" i="1" s="1"/>
  <c r="A16" i="1"/>
  <c r="A17" i="1" s="1"/>
  <c r="A28" i="2" l="1"/>
  <c r="D28" i="1"/>
  <c r="A18" i="1"/>
  <c r="A20" i="1" s="1"/>
  <c r="A22" i="1" s="1"/>
  <c r="A25" i="1" s="1"/>
  <c r="A26" i="1" s="1"/>
  <c r="A28" i="1" s="1"/>
  <c r="A31" i="1" s="1"/>
  <c r="A33" i="1" s="1"/>
  <c r="A34" i="1" s="1"/>
  <c r="D6" i="2"/>
  <c r="A35" i="1" l="1"/>
  <c r="A36" i="1" s="1"/>
  <c r="D11" i="2"/>
  <c r="D28" i="2"/>
  <c r="D27" i="2"/>
  <c r="A37" i="1" l="1"/>
  <c r="A40" i="1" s="1"/>
  <c r="A42" i="1" l="1"/>
  <c r="A50" i="1" l="1"/>
  <c r="A55" i="1" s="1"/>
  <c r="A56" i="1" s="1"/>
  <c r="A58" i="1" s="1"/>
  <c r="A60" i="1" s="1"/>
  <c r="A61" i="1" s="1"/>
  <c r="A62" i="1" s="1"/>
  <c r="A63" i="1" l="1"/>
  <c r="A64" i="1" s="1"/>
  <c r="A65" i="1" l="1"/>
  <c r="A66" i="1" s="1"/>
  <c r="A67" i="1" s="1"/>
  <c r="A68" i="1" s="1"/>
  <c r="A69" i="1" l="1"/>
  <c r="A70" i="1" s="1"/>
  <c r="A72" i="1" s="1"/>
  <c r="A73" i="1" s="1"/>
  <c r="A74" i="1" s="1"/>
  <c r="A82" i="1" l="1"/>
  <c r="A75" i="1"/>
</calcChain>
</file>

<file path=xl/sharedStrings.xml><?xml version="1.0" encoding="utf-8"?>
<sst xmlns="http://schemas.openxmlformats.org/spreadsheetml/2006/main" count="270" uniqueCount="152">
  <si>
    <t xml:space="preserve">Poz. </t>
  </si>
  <si>
    <t>Wyszczególnienie elementów rozliczeniowych</t>
  </si>
  <si>
    <t>Jednostka</t>
  </si>
  <si>
    <t>Cena jednostkowa</t>
  </si>
  <si>
    <t>Wartość pozycji</t>
  </si>
  <si>
    <t>zł</t>
  </si>
  <si>
    <t>1</t>
  </si>
  <si>
    <t>kpl.</t>
  </si>
  <si>
    <t>ROBOTY PRZYGOTOWAWCZE</t>
  </si>
  <si>
    <t>Roboty pomiarowe przy liniowych robotach ziemnych - trasa dróg w terenie równinnym</t>
  </si>
  <si>
    <t>km</t>
  </si>
  <si>
    <t>szt.</t>
  </si>
  <si>
    <t>Zabezpieczenie drzew nie przeznaczonych do usunięcia przed uszkodzeniem w trakcie prac</t>
  </si>
  <si>
    <t>m3</t>
  </si>
  <si>
    <t>m2</t>
  </si>
  <si>
    <t>Nawierzchnia z kostki brukowej betonowej</t>
  </si>
  <si>
    <t>Krawężniki i oporniki betonowe</t>
  </si>
  <si>
    <t>Rozebranie krawężników i oporników betonowych ułożonych na podsypce cementowo-piaskowej wraz z rozebraniem ławy z betonu</t>
  </si>
  <si>
    <t>m</t>
  </si>
  <si>
    <t>Obrzeża betonowe</t>
  </si>
  <si>
    <t>Rozebranie obrzeży betonowych ułożonych na podsypce cementowo-piaskowej</t>
  </si>
  <si>
    <t>ROBOTY ZIEMNE</t>
  </si>
  <si>
    <t>PODBUDOWY</t>
  </si>
  <si>
    <t>NAWIERZCHNIE</t>
  </si>
  <si>
    <t>URZĄDZENIA BEZPIECZEŃSTWA RUCHU</t>
  </si>
  <si>
    <t>ELEMENTY ULIC</t>
  </si>
  <si>
    <t>Pomiar geodezyjny zrealizowanych obiektów drogowych</t>
  </si>
  <si>
    <t>ŁĄCZNIE WARTOŚĆ NETTO</t>
  </si>
  <si>
    <t>PODATEK VAT 23%</t>
  </si>
  <si>
    <t>ŁĄCZNIE WARTOŚĆ BRUTTO</t>
  </si>
  <si>
    <t>Profilowanie i zagęszczanie podłoża wykonywane mechanicznie pod warstwy konstrukcyjne nawierzchni</t>
  </si>
  <si>
    <t>Ustawienie słupków z rur stalowych dla znaków drogowych</t>
  </si>
  <si>
    <t>Wykonanie podbudowy z kruszywa stabilizowanego cementem Rm=2,5MPa, grubość warstwy po zagęszczeniu 15 cm</t>
  </si>
  <si>
    <t>Wykonanie podbudowy zasadniczej z mieszanki niezwiązanej C90/3 0/31.5, grubość warstwy po zagęszczeniu 15 cm</t>
  </si>
  <si>
    <t>Przymocowanie do słupków znaków ostrzegawczych folia odblaskowa II generacji</t>
  </si>
  <si>
    <t>Wykonanie regulacji wysokościowej urządzeń obcych</t>
  </si>
  <si>
    <t>I.  ROBOTY POMIAROWE</t>
  </si>
  <si>
    <t>II.  USUNIĘCIE DRZEW I KRZEWÓW</t>
  </si>
  <si>
    <t>III.  USUNIĘCIE WARSTWY HUMUSU</t>
  </si>
  <si>
    <t>IV.  ROBOTY ROZBIÓRKOWE</t>
  </si>
  <si>
    <t>Wykonanie nasypów z gruntu kat. I-VI z gruntu z odkładu</t>
  </si>
  <si>
    <t>Usunięcie warstwy ziemi urodzajnej (humusu, darniny) grubości zmiennej, min. 15cm z wywiezieniem na odkład</t>
  </si>
  <si>
    <t>Wykonanie wykopów w gruncie kat. I-IV z transportem gruntu na odl. Do 10 km</t>
  </si>
  <si>
    <t>Wykopy oraz przekopy wykonywane koparkami przedsiębiernymi 0.40 m3 na odkład w gruncie kat.III</t>
  </si>
  <si>
    <t>Ręczne wykopy ciągłe lub jamiste ze skarpami o szer.dna do 1.5 m i głębok.do 1.5m ze złożeniem urobku na odkład (kat.gr.III)</t>
  </si>
  <si>
    <t>Pełne umocnienie pionowych ścian wykopów liniowych o głęb.do 3m palami szalunkowymi (wypraskami) w gruntach nawodnionych kat.III-IV wraz z rozbiórką</t>
  </si>
  <si>
    <t>Podłoża pod kanały i obiekty z materiałów sypkich grub. 10 cm</t>
  </si>
  <si>
    <t>Obsypka filtracyjna z piasku w gotowym suchym wykopie z gotowego kruszywa</t>
  </si>
  <si>
    <t>Zasypywanie wykopów liniowych o ścianach pionowych w gruncie kat.gr.III-IV - szerokość 0.8-1.5 m</t>
  </si>
  <si>
    <t>Zagęszczenie zasypanych wykopów ubijakami mechanicznymi; grunty sypkie kat. I-III Wskaźnik zagęszczenia Js = 0,98</t>
  </si>
  <si>
    <t>ROBOTY MONTAŻOWE</t>
  </si>
  <si>
    <t>Kanały z rur PVC-U SN8 kanalizacji zewnętrznej o śr. 315 mm</t>
  </si>
  <si>
    <t>kpl</t>
  </si>
  <si>
    <t>Studzienki ściekowe uliczne betonowe o śr.500 mm z osadnikiem bez syfonu</t>
  </si>
  <si>
    <t>Próba szczelności kanałów rurowych o śr.nom. 200 mm</t>
  </si>
  <si>
    <t>Próba szczelności kanałów rurowych o śr.nom. 315 mm</t>
  </si>
  <si>
    <t>Montaż konstrukcji podwieszeń kabli energetycznych i telekomunikacyjnych typu lekkiego o rozpiętości elementu do 4,0m</t>
  </si>
  <si>
    <t>Demontaż konstrukcji podwieszeń kabli energetycznych i telekomunikacyjnych typu lekkiego o rozpiętości elementu do 4,0m</t>
  </si>
  <si>
    <t>Montaż konstrukcji podwieszeń rurociągów i kanałów o rozpiętości elementu do 4.0 m</t>
  </si>
  <si>
    <t>Demontaż konstrukcji podwieszeń rurociągów i kanałów o rozpiętości elementu do 4.0 m</t>
  </si>
  <si>
    <t>OŚWIETLENIE ULICY</t>
  </si>
  <si>
    <t>Kopanie rowów dla kabli w sposób ręczny w gruncie kat. III</t>
  </si>
  <si>
    <t>Nasypanie warstwy piasku na dnie rowu kablowego o szerokości do 0.4 m</t>
  </si>
  <si>
    <t>Ułożenie rur osłonowych z HDPE 75mm</t>
  </si>
  <si>
    <t>Ułożenie rur osłonowych z HDPE 110mm</t>
  </si>
  <si>
    <t>Układanie kabli YAKXS 5x35mm2 w rurach, pustakach lub kanałach zamkniętych</t>
  </si>
  <si>
    <t>Układanie kabli YAKXS 5x35mm2 w rurach, pustakach lub kanałach zamkniętych - wprowadzenie do słupa oświetleniowego</t>
  </si>
  <si>
    <t>Zasypywanie rowów dla kabli wykonanych ręcznie w gruncie kat. III</t>
  </si>
  <si>
    <t>Zarobienie na sucho końca kabla 5- żyłowego o przekroju żył do 10 mm2 na napięcie do 1kV o izolacji i powłoce z tworzyw sztucznych</t>
  </si>
  <si>
    <t>Montaż przewodów do opraw oświetleniowych - wciąganie w słupy, rury osłonowe i wysięgniki przy wysokości latarń do 6m</t>
  </si>
  <si>
    <t>Montaż uziomów poziomych lub przewodów uziemiających przy głębokości wykopu 0,6m w gruncie kat. III</t>
  </si>
  <si>
    <t>Mechaniczne pogrążanie uziomów pionowych prętowych, grunt kategorii III</t>
  </si>
  <si>
    <t>Badania i pomiary instalacji uziemiającej</t>
  </si>
  <si>
    <t>Badanie linii kablowej N.N.- kabel 5-żyłowy</t>
  </si>
  <si>
    <t>Sprawdzenie i pomiar 1 fazowego obwodu elektrycznego niskiego napięcia</t>
  </si>
  <si>
    <t>Zagęszczenie wykopów</t>
  </si>
  <si>
    <t>Obsługa geodezyjna</t>
  </si>
  <si>
    <t>kpl. przew.</t>
  </si>
  <si>
    <t>odc.</t>
  </si>
  <si>
    <t>pomiar</t>
  </si>
  <si>
    <t>Montaż mufy kablowej typu ZRM-2</t>
  </si>
  <si>
    <t>Przestawienie ogrodzenia</t>
  </si>
  <si>
    <t>Ścinanie drzew piłą mechaniczną (śr. 56-65 cm)</t>
  </si>
  <si>
    <t>Wywożenie dłużyc na odległość do 2 km</t>
  </si>
  <si>
    <t>Wywożenie karpiny na odległość do 2 km</t>
  </si>
  <si>
    <t>Ręczne wykonanie wykopów w gruncie kat. I-IV z transportem gruntu na odkład lub nasyp na odl. do 1 km</t>
  </si>
  <si>
    <t>Wykonanie podbudowy z kruszywa stabilizowanego cementem Rm=2,5MPa, grubość warstwy po zagęszczeniu 20 cm</t>
  </si>
  <si>
    <t>Montaż przewodów do opraw oświetleniowych - wciąganie w słupy, rury osłonowe i wysięgniki przy wysokości latarń do 8m</t>
  </si>
  <si>
    <t>Demontaż oznakowania istniejącego na czas robót</t>
  </si>
  <si>
    <t>Rozebranie nawierzchni z kostki/płyt betonowych wraz z podbudową</t>
  </si>
  <si>
    <t>Rozebranie nawierzchni asfaltowej  wraz z podbudową</t>
  </si>
  <si>
    <t>Rozebranie nawierzchni z kostki kamiennej wraz z podbudową</t>
  </si>
  <si>
    <t>Wywóz i utylizacja odpadów z rozbiórek</t>
  </si>
  <si>
    <t>Ustawienie krawężników najazdowych granitowych o wymiarach 15x22 cm na podsypce cementowo-piaskowej 1:4 o grubości 3 cm wraz z wykonaniem ławy z oporem z betonu C12/15</t>
  </si>
  <si>
    <t>Ustawienie krawężników granitowych o wymiarach 15x30 cm na podsypce cementowo-piaskowej 1:4 o grubości 3 cm wraz z wykonaniem ławy z oporem z betonu C12/15</t>
  </si>
  <si>
    <t>Ustawienie oporników granitowych o wymiarach 10x30 cm na podsypce cementowo-piaskowej 1:4 o grubości 3 cm wraz z wykonaniem ławy z oporem z betonu C12/15</t>
  </si>
  <si>
    <t>Ustawienie obrzeży granitowych o wymiarach 8x30 cm na podsypce cementowo-piaskowej 1:4 o grubości 3cm wraz z wykonaniem ławy z oporem z betonu C12/15</t>
  </si>
  <si>
    <t>Kanały z rur PVC SN8 kanalizacji zewnętrznej o śr. 200 mm</t>
  </si>
  <si>
    <t>Kanały z rur PVC SN8 kanalizacji zewnętrznej o śr. 150 mm</t>
  </si>
  <si>
    <t>Montaż i stawianie słupów oświetleniowych o masie do 150kg (h=6,00m)</t>
  </si>
  <si>
    <t>Montaż i stawianie słupów oświetleniowych o masie do 150kg (h=8,00m)</t>
  </si>
  <si>
    <t>Demontaż i utylizacja ogrodzenia</t>
  </si>
  <si>
    <t>Demontaż słupów oświetleniowych wraz z oprawami o masie do 150kg wraz z przekazaniem do Energa Operator</t>
  </si>
  <si>
    <t>V.  ROBOTY ZIEMNE - WYKOPY</t>
  </si>
  <si>
    <t>VI.  ROBOTY ZIEMNE - NASYPY</t>
  </si>
  <si>
    <t>VII.  PROFILOWANIE I ZAGĘSZCZANIE PODŁOŻA</t>
  </si>
  <si>
    <t>VIII.  WARSTWA PODBUDOWY</t>
  </si>
  <si>
    <t>IX.  NAWIERZCHNIE Z KOSTKI BETONOWEJ</t>
  </si>
  <si>
    <t>X.  NAWIERZCHNIE Z KOSTKI KAMIENNEJ</t>
  </si>
  <si>
    <t>XI.  OZNAKOWANIE PIONOWE</t>
  </si>
  <si>
    <t>XII.  KRAWĘŻNIKI</t>
  </si>
  <si>
    <t>XIII.  OBRZEŻA</t>
  </si>
  <si>
    <t>XIV.  ZIELEŃ DROGOWA</t>
  </si>
  <si>
    <t>XV. INNE PRACE</t>
  </si>
  <si>
    <t xml:space="preserve">XVI. REGULACJA WYSOKOŚCIOWA URZĄDZEŃ OBCYCH </t>
  </si>
  <si>
    <t>XVII.  POMIAR GEODEZYJNY ZREALIZOWANYCH OBIEKTÓW</t>
  </si>
  <si>
    <t>Przyłącze siodłowe 600-700/150</t>
  </si>
  <si>
    <t>Przyłącze siodłowe 600-700/200</t>
  </si>
  <si>
    <t>Próba szczelności kanałów rurowych o śr.nom. 150 mm</t>
  </si>
  <si>
    <t>Nadzór archeologiczny</t>
  </si>
  <si>
    <t>ryczałt</t>
  </si>
  <si>
    <t>Wykonanie warstwy ulepszonego podłoża z gruntu G1, #0,063mm &lt;15%, CBR &gt;20%, średnia grubość warstwy 80cm</t>
  </si>
  <si>
    <t>Wykonanie podbudowy zasadniczej z mieszanki niezwiązanej C90/3 0/31.5, grubość warstwy po zagęszczeniu 35 cm</t>
  </si>
  <si>
    <t>Sadzenie krzewów - Laurowiśnia 'Novita', pojemnik C5</t>
  </si>
  <si>
    <t>Sadzenie krzewów - Cis Kolumnowy 'Hicksii', pojemnik C5</t>
  </si>
  <si>
    <t>Sadzenie traw ozdobnych - Trawa 'Red Baron', pojemnik C2</t>
  </si>
  <si>
    <t>Sadzenie traw ozdobnych - Rozplenica Japońska 'Hameln', pojemnik C2</t>
  </si>
  <si>
    <t>Sadzenie roślin okrywowych - Róża okrywowa 'Mirato' pojemnik C1,5</t>
  </si>
  <si>
    <t>Sadzenie roślin okrywowych - Irga płożąca Dammera 'Major' pojemnik C2</t>
  </si>
  <si>
    <t>Sadzenie roślin okrywowych - Trzmielina biała 'Fortunea' pojemnik C2</t>
  </si>
  <si>
    <t>Sadzenie drzew - buk pospolity 'Purple Fountain', wys. 200-250 cm, obwód pnia powyżej 10cm, 3 szt. palików</t>
  </si>
  <si>
    <t>Sadzenie drzew - buk kolumnowy 'Dawyck Gold', wys. 200-250 cm,  obwód pnia powyżej 5cm, 3 szt. palików</t>
  </si>
  <si>
    <t>Sadzenie drzew - buk kolumnowy 'Dawyck Purple', wys. 200-250 cm,  obwód pnia powyżej 5cm, 3 szt. palików</t>
  </si>
  <si>
    <t>Przygotowanie podłoża pod sadzenie roślin, ściółkowanie korą iglastą na gr. 3-5cm.</t>
  </si>
  <si>
    <t>Montaż i stawianie słupów oświetleniowych o masie do 150kg (h=8,00m) na fundamencie wgłębnym zgodnie z rysunkiem szczegółu słupa</t>
  </si>
  <si>
    <t>Studnie z kręgów żelbetonowych o śr. 1000 mm (Podstawa studni sr. 1000 z element monolityczny C35/45-1szt + Kręgi żelbetonowe+Pierścień odciążajacy + Płyta pokrywowa żelbetowa + Właz żeliwny typ D400 zgodny z załącznikiem do warunków technicznych</t>
  </si>
  <si>
    <t>Studnie z kręgów żelbetonowych o śr. 1200 mm (Podstawa studni sr. 1200 z element monolityczny C35/45-1szt + Kręgi żelbetonowe+Pierścień odciążajacy + Płyta pokrywowa żelbetowa + Właz żeliwny typ D400 zgodny z załącznikiem do warunków technicznych</t>
  </si>
  <si>
    <t>Studnie z kręgów żelbetonowych o śr. 1500 mm (Podstawa studni sr. 1500 z element monolityczny C35/45-1szt + Kręgi żelbetonowe+Pierścień odciążajacy + Płyta pokrywowa żelbetowa + Właz żeliwny typ D400 zgodny z załącznikiem do warunków technicznych</t>
  </si>
  <si>
    <t>Montaż opraw oświetlenia zewnętrznego Schreder Albany LED (lub równoważne) 20.8 W</t>
  </si>
  <si>
    <t>Montaż opraw oświetlenia zewnętrznego Schreder Albany LED (lub równoważne) 57,5 W</t>
  </si>
  <si>
    <t>Montaż opraw oświetlenia zewnętrznego Schreder Albany LED (lub równoważne) 50 W</t>
  </si>
  <si>
    <t>Montaż szafy oświetleniowej</t>
  </si>
  <si>
    <t>Zakup koski kamiennej 18/20</t>
  </si>
  <si>
    <t>Zakup koski kamiennej 9/11</t>
  </si>
  <si>
    <t>Rozbiórka budynków garażowych</t>
  </si>
  <si>
    <t xml:space="preserve">Zakup i montaż stojaków rowerowych </t>
  </si>
  <si>
    <t xml:space="preserve">Wykonanie nawierzchni z kostki kamiennej 18/20  na podsypce cementowo-piaskowej 1:4 o grubości 5 cm </t>
  </si>
  <si>
    <t xml:space="preserve">Wykonanie nawierzchni z kostki kamiennej 9/11 na podsypce cementowo-piaskowej 1:4 o grubości 5 cm </t>
  </si>
  <si>
    <t xml:space="preserve">Wykonanie nawierzchni z płyt betonowych 20x20 (infuły) gr. 6 cm na podsypce cementowo-piaskowej 1:4 o grubości 5 cm </t>
  </si>
  <si>
    <t>Zakup i montaż krat świetlików piwnicznych</t>
  </si>
  <si>
    <t>Gniazdo montażowe</t>
  </si>
  <si>
    <t xml:space="preserve">Wykonanie oznakowania poziomego - cienkowarstwowego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</si>
</sst>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&quot; zł&quot;"/>
    <numFmt numFmtId="166" formatCode="#,##0.00\ &quot;zł&quot;"/>
    <numFmt numFmtId="167" formatCode="_-* #,##0\ _z_ł_-;\-* #,##0\ _z_ł_-;_-* &quot;-&quot;??\ _z_ł_-;_-@_-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112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 wrapText="1"/>
    </xf>
    <xf numFmtId="165" fontId="0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3" applyFont="1" applyAlignment="1">
      <alignment vertical="center"/>
    </xf>
    <xf numFmtId="165" fontId="5" fillId="3" borderId="1" xfId="4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165" fontId="0" fillId="4" borderId="1" xfId="2" applyNumberFormat="1" applyFont="1" applyFill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left" vertical="center" wrapText="1"/>
    </xf>
    <xf numFmtId="165" fontId="0" fillId="0" borderId="1" xfId="2" applyNumberFormat="1" applyFont="1" applyBorder="1" applyAlignment="1">
      <alignment horizontal="center" vertical="center"/>
    </xf>
    <xf numFmtId="0" fontId="2" fillId="4" borderId="1" xfId="2" applyFill="1" applyBorder="1" applyAlignment="1">
      <alignment horizontal="center" vertical="center"/>
    </xf>
    <xf numFmtId="2" fontId="0" fillId="0" borderId="1" xfId="3" applyNumberFormat="1" applyFont="1" applyBorder="1" applyAlignment="1">
      <alignment vertical="center" wrapText="1"/>
    </xf>
    <xf numFmtId="165" fontId="5" fillId="3" borderId="2" xfId="4" applyNumberFormat="1" applyFont="1" applyFill="1" applyBorder="1" applyAlignment="1">
      <alignment horizontal="center" vertical="center" wrapText="1"/>
    </xf>
    <xf numFmtId="165" fontId="5" fillId="3" borderId="3" xfId="4" applyNumberFormat="1" applyFont="1" applyFill="1" applyBorder="1" applyAlignment="1">
      <alignment horizontal="center" vertical="center" wrapText="1"/>
    </xf>
    <xf numFmtId="165" fontId="5" fillId="3" borderId="4" xfId="4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165" fontId="0" fillId="3" borderId="4" xfId="4" applyNumberFormat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1" fontId="2" fillId="0" borderId="5" xfId="2" applyNumberForma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4" fontId="1" fillId="0" borderId="0" xfId="1" applyFill="1" applyBorder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7" fontId="1" fillId="6" borderId="1" xfId="1" applyNumberForma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/>
    </xf>
    <xf numFmtId="0" fontId="9" fillId="4" borderId="7" xfId="2" applyFont="1" applyFill="1" applyBorder="1" applyAlignment="1">
      <alignment vertical="center"/>
    </xf>
    <xf numFmtId="0" fontId="8" fillId="4" borderId="1" xfId="2" applyFont="1" applyFill="1" applyBorder="1" applyAlignment="1">
      <alignment vertical="center" wrapText="1"/>
    </xf>
    <xf numFmtId="0" fontId="0" fillId="7" borderId="0" xfId="0" applyFill="1"/>
    <xf numFmtId="0" fontId="2" fillId="8" borderId="0" xfId="2" applyFill="1" applyAlignment="1">
      <alignment horizontal="center" vertical="center"/>
    </xf>
    <xf numFmtId="0" fontId="2" fillId="9" borderId="5" xfId="2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164" fontId="1" fillId="9" borderId="1" xfId="1" applyFill="1" applyBorder="1" applyAlignment="1">
      <alignment horizontal="center" vertical="center"/>
    </xf>
    <xf numFmtId="166" fontId="11" fillId="9" borderId="1" xfId="0" applyNumberFormat="1" applyFont="1" applyFill="1" applyBorder="1" applyAlignment="1">
      <alignment horizontal="center" vertical="center"/>
    </xf>
    <xf numFmtId="0" fontId="2" fillId="9" borderId="1" xfId="2" applyFill="1" applyBorder="1" applyAlignment="1">
      <alignment horizontal="center" vertical="center"/>
    </xf>
    <xf numFmtId="0" fontId="2" fillId="9" borderId="1" xfId="2" applyFill="1" applyBorder="1" applyAlignment="1">
      <alignment horizontal="left" vertical="center" wrapText="1"/>
    </xf>
    <xf numFmtId="165" fontId="11" fillId="9" borderId="1" xfId="2" applyNumberFormat="1" applyFont="1" applyFill="1" applyBorder="1" applyAlignment="1">
      <alignment horizontal="center" vertical="center"/>
    </xf>
    <xf numFmtId="0" fontId="0" fillId="9" borderId="0" xfId="0" applyFill="1"/>
    <xf numFmtId="0" fontId="4" fillId="9" borderId="0" xfId="4" applyFont="1" applyFill="1" applyAlignment="1">
      <alignment horizontal="center" vertical="center" wrapText="1"/>
    </xf>
    <xf numFmtId="0" fontId="2" fillId="9" borderId="0" xfId="2" applyFill="1" applyAlignment="1">
      <alignment horizontal="center" vertical="center"/>
    </xf>
    <xf numFmtId="0" fontId="4" fillId="9" borderId="0" xfId="4" applyFont="1" applyFill="1" applyAlignment="1">
      <alignment horizontal="center" vertical="center"/>
    </xf>
    <xf numFmtId="0" fontId="3" fillId="9" borderId="0" xfId="4" applyFont="1" applyFill="1" applyAlignment="1">
      <alignment horizontal="center" vertical="center"/>
    </xf>
    <xf numFmtId="0" fontId="3" fillId="9" borderId="0" xfId="2" applyFont="1" applyFill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left" vertical="center" wrapText="1"/>
    </xf>
    <xf numFmtId="165" fontId="0" fillId="2" borderId="4" xfId="2" applyNumberFormat="1" applyFont="1" applyFill="1" applyBorder="1" applyAlignment="1">
      <alignment horizontal="center" vertical="center"/>
    </xf>
    <xf numFmtId="165" fontId="0" fillId="2" borderId="10" xfId="2" applyNumberFormat="1" applyFont="1" applyFill="1" applyBorder="1" applyAlignment="1">
      <alignment horizontal="center" vertical="center"/>
    </xf>
    <xf numFmtId="0" fontId="2" fillId="10" borderId="0" xfId="2" applyFill="1" applyAlignment="1">
      <alignment horizontal="center" vertical="center"/>
    </xf>
    <xf numFmtId="165" fontId="0" fillId="2" borderId="3" xfId="2" applyNumberFormat="1" applyFont="1" applyFill="1" applyBorder="1" applyAlignment="1">
      <alignment horizontal="center" vertical="center"/>
    </xf>
    <xf numFmtId="4" fontId="0" fillId="9" borderId="0" xfId="0" applyNumberFormat="1" applyFill="1"/>
    <xf numFmtId="0" fontId="2" fillId="11" borderId="5" xfId="2" applyFill="1" applyBorder="1" applyAlignment="1">
      <alignment horizontal="center" vertical="center"/>
    </xf>
    <xf numFmtId="0" fontId="8" fillId="11" borderId="1" xfId="2" applyFont="1" applyFill="1" applyBorder="1" applyAlignment="1">
      <alignment vertical="center"/>
    </xf>
    <xf numFmtId="165" fontId="0" fillId="11" borderId="1" xfId="2" applyNumberFormat="1" applyFont="1" applyFill="1" applyBorder="1" applyAlignment="1">
      <alignment horizontal="center" vertical="center"/>
    </xf>
    <xf numFmtId="164" fontId="2" fillId="9" borderId="0" xfId="2" applyNumberFormat="1" applyFill="1" applyAlignment="1">
      <alignment horizontal="center" vertical="center"/>
    </xf>
    <xf numFmtId="0" fontId="0" fillId="3" borderId="4" xfId="4" applyFont="1" applyFill="1" applyBorder="1" applyAlignment="1">
      <alignment horizontal="center" vertical="center"/>
    </xf>
    <xf numFmtId="165" fontId="0" fillId="0" borderId="4" xfId="4" applyNumberFormat="1" applyFont="1" applyBorder="1" applyAlignment="1">
      <alignment horizontal="center" vertical="center"/>
    </xf>
    <xf numFmtId="165" fontId="0" fillId="9" borderId="4" xfId="4" applyNumberFormat="1" applyFont="1" applyFill="1" applyBorder="1" applyAlignment="1">
      <alignment horizontal="center" vertical="center"/>
    </xf>
    <xf numFmtId="164" fontId="1" fillId="9" borderId="9" xfId="1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0" fillId="12" borderId="0" xfId="0" applyFill="1"/>
    <xf numFmtId="0" fontId="8" fillId="5" borderId="1" xfId="2" applyFont="1" applyFill="1" applyBorder="1" applyAlignment="1">
      <alignment vertical="center"/>
    </xf>
    <xf numFmtId="0" fontId="8" fillId="5" borderId="1" xfId="2" applyFont="1" applyFill="1" applyBorder="1" applyAlignment="1">
      <alignment vertical="center" wrapText="1"/>
    </xf>
    <xf numFmtId="0" fontId="6" fillId="6" borderId="1" xfId="2" applyFont="1" applyFill="1" applyBorder="1" applyAlignment="1">
      <alignment vertical="center"/>
    </xf>
    <xf numFmtId="1" fontId="2" fillId="9" borderId="5" xfId="2" applyNumberFormat="1" applyFill="1" applyBorder="1" applyAlignment="1">
      <alignment horizontal="center" vertical="center"/>
    </xf>
    <xf numFmtId="165" fontId="0" fillId="4" borderId="4" xfId="4" applyNumberFormat="1" applyFont="1" applyFill="1" applyBorder="1" applyAlignment="1">
      <alignment horizontal="center" vertical="center"/>
    </xf>
    <xf numFmtId="165" fontId="0" fillId="4" borderId="4" xfId="2" applyNumberFormat="1" applyFont="1" applyFill="1" applyBorder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0" fillId="11" borderId="4" xfId="2" applyNumberFormat="1" applyFont="1" applyFill="1" applyBorder="1" applyAlignment="1">
      <alignment horizontal="center" vertical="center"/>
    </xf>
    <xf numFmtId="165" fontId="0" fillId="0" borderId="10" xfId="4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164" fontId="0" fillId="9" borderId="1" xfId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9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5" fontId="0" fillId="2" borderId="13" xfId="2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9" borderId="1" xfId="2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4" fontId="1" fillId="0" borderId="1" xfId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right" vertical="center"/>
    </xf>
    <xf numFmtId="0" fontId="10" fillId="2" borderId="8" xfId="3" applyFont="1" applyFill="1" applyBorder="1" applyAlignment="1">
      <alignment horizontal="right" vertical="center"/>
    </xf>
    <xf numFmtId="0" fontId="10" fillId="2" borderId="9" xfId="3" applyFont="1" applyFill="1" applyBorder="1" applyAlignment="1">
      <alignment horizontal="right" vertical="center"/>
    </xf>
    <xf numFmtId="0" fontId="2" fillId="0" borderId="0" xfId="2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right" vertical="center"/>
    </xf>
    <xf numFmtId="0" fontId="10" fillId="2" borderId="2" xfId="2" applyFont="1" applyFill="1" applyBorder="1" applyAlignment="1">
      <alignment horizontal="right" vertical="center"/>
    </xf>
    <xf numFmtId="0" fontId="10" fillId="2" borderId="11" xfId="2" applyFont="1" applyFill="1" applyBorder="1" applyAlignment="1">
      <alignment horizontal="right" vertical="center"/>
    </xf>
    <xf numFmtId="0" fontId="10" fillId="2" borderId="12" xfId="2" applyFont="1" applyFill="1" applyBorder="1" applyAlignment="1">
      <alignment horizontal="right" vertical="center"/>
    </xf>
  </cellXfs>
  <cellStyles count="5">
    <cellStyle name="Dziesiętny" xfId="1" builtinId="3"/>
    <cellStyle name="Excel Built-in Normal" xfId="2" xr:uid="{00000000-0005-0000-0000-000001000000}"/>
    <cellStyle name="Normalny" xfId="0" builtinId="0"/>
    <cellStyle name="Normalny_KOSZTORYS INWESTORSKI_DROGI" xfId="3" xr:uid="{00000000-0005-0000-0000-000003000000}"/>
    <cellStyle name="Normalny_KOSZTORYS INWESTORSKI_SZATA_ROSLINNA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Q219"/>
  <sheetViews>
    <sheetView tabSelected="1" view="pageBreakPreview" topLeftCell="A61" zoomScaleNormal="100" zoomScaleSheetLayoutView="100" zoomScalePageLayoutView="70" workbookViewId="0">
      <selection activeCell="F81" sqref="F81"/>
    </sheetView>
  </sheetViews>
  <sheetFormatPr defaultColWidth="11.42578125" defaultRowHeight="12.75" x14ac:dyDescent="0.2"/>
  <cols>
    <col min="1" max="1" width="6.5703125" style="1" bestFit="1" customWidth="1"/>
    <col min="2" max="2" width="69.8554687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7" width="12.42578125" style="1" bestFit="1" customWidth="1"/>
    <col min="8" max="8" width="12.85546875" style="1" bestFit="1" customWidth="1"/>
    <col min="9" max="251" width="9.140625" style="1" customWidth="1"/>
  </cols>
  <sheetData>
    <row r="1" spans="1:10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  <c r="G1" s="46"/>
      <c r="H1" s="46"/>
      <c r="I1" s="47"/>
      <c r="J1" s="47"/>
    </row>
    <row r="2" spans="1:10" ht="12.75" customHeight="1" x14ac:dyDescent="0.2">
      <c r="A2" s="99"/>
      <c r="B2" s="106"/>
      <c r="C2" s="106"/>
      <c r="D2" s="106"/>
      <c r="E2" s="6" t="s">
        <v>5</v>
      </c>
      <c r="F2" s="19" t="s">
        <v>5</v>
      </c>
      <c r="G2" s="48"/>
      <c r="H2" s="48"/>
      <c r="I2" s="47"/>
      <c r="J2" s="47"/>
    </row>
    <row r="3" spans="1:10" s="4" customFormat="1" ht="15.75" x14ac:dyDescent="0.2">
      <c r="A3" s="24"/>
      <c r="B3" s="32" t="s">
        <v>8</v>
      </c>
      <c r="C3" s="32"/>
      <c r="D3" s="32"/>
      <c r="E3" s="10"/>
      <c r="F3" s="21"/>
      <c r="G3" s="49"/>
      <c r="H3" s="49"/>
      <c r="I3" s="50"/>
      <c r="J3" s="50"/>
    </row>
    <row r="4" spans="1:10" s="4" customFormat="1" ht="15" x14ac:dyDescent="0.2">
      <c r="A4" s="22"/>
      <c r="B4" s="107" t="s">
        <v>36</v>
      </c>
      <c r="C4" s="107"/>
      <c r="D4" s="107"/>
      <c r="E4" s="11"/>
      <c r="F4" s="73"/>
      <c r="G4" s="49"/>
      <c r="H4" s="49"/>
      <c r="I4" s="50"/>
      <c r="J4" s="50"/>
    </row>
    <row r="5" spans="1:10" s="4" customFormat="1" ht="25.5" x14ac:dyDescent="0.2">
      <c r="A5" s="23">
        <v>1</v>
      </c>
      <c r="B5" s="13" t="s">
        <v>9</v>
      </c>
      <c r="C5" s="12" t="s">
        <v>10</v>
      </c>
      <c r="D5" s="40">
        <v>0.4</v>
      </c>
      <c r="E5" s="27"/>
      <c r="F5" s="63"/>
      <c r="G5" s="49"/>
      <c r="H5" s="49"/>
      <c r="I5" s="50"/>
      <c r="J5" s="50"/>
    </row>
    <row r="6" spans="1:10" s="4" customFormat="1" ht="15" x14ac:dyDescent="0.2">
      <c r="A6" s="22"/>
      <c r="B6" s="33" t="s">
        <v>37</v>
      </c>
      <c r="C6" s="33"/>
      <c r="D6" s="33"/>
      <c r="E6" s="33"/>
      <c r="F6" s="74"/>
      <c r="G6" s="50"/>
      <c r="H6" s="50"/>
      <c r="I6" s="50"/>
      <c r="J6" s="50"/>
    </row>
    <row r="7" spans="1:10" s="4" customFormat="1" ht="12.95" customHeight="1" x14ac:dyDescent="0.2">
      <c r="A7" s="38">
        <f>A5+1</f>
        <v>2</v>
      </c>
      <c r="B7" s="43" t="s">
        <v>82</v>
      </c>
      <c r="C7" s="42" t="s">
        <v>11</v>
      </c>
      <c r="D7" s="40">
        <v>1</v>
      </c>
      <c r="E7" s="44"/>
      <c r="F7" s="64"/>
      <c r="G7" s="50"/>
      <c r="H7" s="50"/>
      <c r="I7" s="50"/>
      <c r="J7" s="50"/>
    </row>
    <row r="8" spans="1:10" s="4" customFormat="1" ht="12.95" customHeight="1" x14ac:dyDescent="0.2">
      <c r="A8" s="38">
        <f>A7+1</f>
        <v>3</v>
      </c>
      <c r="B8" s="43" t="s">
        <v>83</v>
      </c>
      <c r="C8" s="42" t="s">
        <v>13</v>
      </c>
      <c r="D8" s="40">
        <v>1</v>
      </c>
      <c r="E8" s="44"/>
      <c r="F8" s="64"/>
      <c r="G8" s="50"/>
      <c r="H8" s="50"/>
      <c r="I8" s="50"/>
      <c r="J8" s="50"/>
    </row>
    <row r="9" spans="1:10" s="4" customFormat="1" ht="12.95" customHeight="1" x14ac:dyDescent="0.2">
      <c r="A9" s="38">
        <f t="shared" ref="A9:A10" si="0">A8+1</f>
        <v>4</v>
      </c>
      <c r="B9" s="43" t="s">
        <v>84</v>
      </c>
      <c r="C9" s="42" t="s">
        <v>13</v>
      </c>
      <c r="D9" s="40">
        <v>0.4</v>
      </c>
      <c r="E9" s="44"/>
      <c r="F9" s="64"/>
      <c r="G9" s="50"/>
      <c r="H9" s="50"/>
      <c r="I9" s="50"/>
      <c r="J9" s="50"/>
    </row>
    <row r="10" spans="1:10" s="4" customFormat="1" ht="25.5" x14ac:dyDescent="0.2">
      <c r="A10" s="38">
        <f t="shared" si="0"/>
        <v>5</v>
      </c>
      <c r="B10" s="43" t="s">
        <v>12</v>
      </c>
      <c r="C10" s="42" t="s">
        <v>11</v>
      </c>
      <c r="D10" s="40">
        <v>9</v>
      </c>
      <c r="E10" s="44"/>
      <c r="F10" s="64"/>
      <c r="G10" s="50"/>
      <c r="H10" s="50"/>
      <c r="I10" s="50"/>
      <c r="J10" s="50"/>
    </row>
    <row r="11" spans="1:10" s="4" customFormat="1" ht="15" x14ac:dyDescent="0.2">
      <c r="A11" s="22"/>
      <c r="B11" s="33" t="s">
        <v>38</v>
      </c>
      <c r="C11" s="33"/>
      <c r="D11" s="33"/>
      <c r="E11" s="33"/>
      <c r="F11" s="74"/>
      <c r="G11" s="50"/>
      <c r="H11" s="50"/>
      <c r="I11" s="50"/>
      <c r="J11" s="50"/>
    </row>
    <row r="12" spans="1:10" s="4" customFormat="1" ht="25.5" x14ac:dyDescent="0.2">
      <c r="A12" s="23">
        <f>A10+1</f>
        <v>6</v>
      </c>
      <c r="B12" s="13" t="s">
        <v>41</v>
      </c>
      <c r="C12" s="12" t="s">
        <v>13</v>
      </c>
      <c r="D12" s="40">
        <f>1045*0.15</f>
        <v>156.75</v>
      </c>
      <c r="E12" s="27"/>
      <c r="F12" s="63"/>
      <c r="G12" s="50"/>
      <c r="H12" s="50"/>
      <c r="I12" s="50"/>
      <c r="J12" s="50"/>
    </row>
    <row r="13" spans="1:10" ht="15" x14ac:dyDescent="0.2">
      <c r="A13" s="22"/>
      <c r="B13" s="33" t="s">
        <v>39</v>
      </c>
      <c r="C13" s="33"/>
      <c r="D13" s="33"/>
      <c r="E13" s="11"/>
      <c r="F13" s="74"/>
      <c r="G13" s="47"/>
      <c r="H13" s="47"/>
      <c r="I13" s="47"/>
      <c r="J13" s="47"/>
    </row>
    <row r="14" spans="1:10" x14ac:dyDescent="0.2">
      <c r="A14" s="25"/>
      <c r="B14" s="34" t="s">
        <v>15</v>
      </c>
      <c r="C14" s="15"/>
      <c r="D14" s="30"/>
      <c r="E14" s="11"/>
      <c r="F14" s="74"/>
      <c r="G14" s="47"/>
      <c r="H14" s="47"/>
      <c r="I14" s="47"/>
      <c r="J14" s="47"/>
    </row>
    <row r="15" spans="1:10" x14ac:dyDescent="0.2">
      <c r="A15" s="38">
        <f>A12+1</f>
        <v>7</v>
      </c>
      <c r="B15" s="43" t="s">
        <v>90</v>
      </c>
      <c r="C15" s="42" t="s">
        <v>14</v>
      </c>
      <c r="D15" s="40">
        <v>1210.1099999999999</v>
      </c>
      <c r="E15" s="44"/>
      <c r="F15" s="64"/>
      <c r="G15" s="55"/>
      <c r="H15" s="47"/>
      <c r="I15" s="47"/>
      <c r="J15" s="47"/>
    </row>
    <row r="16" spans="1:10" x14ac:dyDescent="0.2">
      <c r="A16" s="38">
        <f>A15+1</f>
        <v>8</v>
      </c>
      <c r="B16" s="43" t="s">
        <v>91</v>
      </c>
      <c r="C16" s="42" t="s">
        <v>14</v>
      </c>
      <c r="D16" s="40">
        <v>1270</v>
      </c>
      <c r="E16" s="44"/>
      <c r="F16" s="64"/>
      <c r="G16" s="55"/>
      <c r="H16" s="47"/>
      <c r="I16" s="47"/>
      <c r="J16" s="47"/>
    </row>
    <row r="17" spans="1:251" x14ac:dyDescent="0.2">
      <c r="A17" s="38">
        <f>A16+1</f>
        <v>9</v>
      </c>
      <c r="B17" s="43" t="s">
        <v>89</v>
      </c>
      <c r="C17" s="42" t="s">
        <v>14</v>
      </c>
      <c r="D17" s="40">
        <v>1090</v>
      </c>
      <c r="E17" s="44"/>
      <c r="F17" s="64"/>
      <c r="G17" s="55"/>
      <c r="H17" s="47"/>
      <c r="I17" s="47"/>
      <c r="J17" s="47"/>
    </row>
    <row r="18" spans="1:251" x14ac:dyDescent="0.2">
      <c r="A18" s="38">
        <f>A17+1</f>
        <v>10</v>
      </c>
      <c r="B18" s="43" t="s">
        <v>92</v>
      </c>
      <c r="C18" s="42" t="s">
        <v>13</v>
      </c>
      <c r="D18" s="40">
        <f>(D17+D16+D15)*0.4</f>
        <v>1428.0439999999999</v>
      </c>
      <c r="E18" s="44"/>
      <c r="F18" s="64"/>
      <c r="G18" s="55"/>
      <c r="H18" s="47"/>
      <c r="I18" s="47"/>
      <c r="J18" s="47"/>
    </row>
    <row r="19" spans="1:251" x14ac:dyDescent="0.2">
      <c r="A19" s="25"/>
      <c r="B19" s="34" t="s">
        <v>16</v>
      </c>
      <c r="C19" s="15"/>
      <c r="D19" s="30"/>
      <c r="E19" s="11"/>
      <c r="F19" s="74"/>
      <c r="G19" s="55"/>
      <c r="H19" s="47"/>
      <c r="I19" s="47"/>
      <c r="J19" s="47"/>
    </row>
    <row r="20" spans="1:251" ht="25.5" x14ac:dyDescent="0.2">
      <c r="A20" s="38">
        <f>A18+1</f>
        <v>11</v>
      </c>
      <c r="B20" s="43" t="s">
        <v>17</v>
      </c>
      <c r="C20" s="42" t="s">
        <v>18</v>
      </c>
      <c r="D20" s="40">
        <v>557</v>
      </c>
      <c r="E20" s="44"/>
      <c r="F20" s="64"/>
      <c r="G20" s="47"/>
      <c r="H20" s="47"/>
      <c r="I20" s="47"/>
      <c r="J20" s="47"/>
    </row>
    <row r="21" spans="1:251" x14ac:dyDescent="0.2">
      <c r="A21" s="25"/>
      <c r="B21" s="34" t="s">
        <v>19</v>
      </c>
      <c r="C21" s="15"/>
      <c r="D21" s="30"/>
      <c r="E21" s="11"/>
      <c r="F21" s="74"/>
      <c r="G21" s="47"/>
      <c r="H21" s="47"/>
      <c r="I21" s="47"/>
      <c r="J21" s="47"/>
    </row>
    <row r="22" spans="1:251" x14ac:dyDescent="0.2">
      <c r="A22" s="38">
        <f>A20+1</f>
        <v>12</v>
      </c>
      <c r="B22" s="43" t="s">
        <v>20</v>
      </c>
      <c r="C22" s="42" t="s">
        <v>18</v>
      </c>
      <c r="D22" s="40">
        <v>74</v>
      </c>
      <c r="E22" s="44"/>
      <c r="F22" s="64"/>
      <c r="G22" s="47"/>
      <c r="H22" s="47"/>
      <c r="I22" s="47"/>
      <c r="J22" s="47"/>
    </row>
    <row r="23" spans="1:251" ht="15.75" x14ac:dyDescent="0.2">
      <c r="A23" s="24"/>
      <c r="B23" s="32" t="s">
        <v>21</v>
      </c>
      <c r="C23" s="32"/>
      <c r="D23" s="32"/>
      <c r="E23" s="10"/>
      <c r="F23" s="75"/>
      <c r="G23" s="47"/>
      <c r="H23" s="47"/>
      <c r="I23" s="47"/>
      <c r="J23" s="47"/>
    </row>
    <row r="24" spans="1:251" ht="15" x14ac:dyDescent="0.2">
      <c r="A24" s="22"/>
      <c r="B24" s="33" t="s">
        <v>103</v>
      </c>
      <c r="C24" s="33"/>
      <c r="D24" s="33"/>
      <c r="E24" s="11"/>
      <c r="F24" s="74"/>
      <c r="G24" s="47"/>
      <c r="H24" s="47"/>
      <c r="I24" s="47"/>
      <c r="J24" s="47"/>
    </row>
    <row r="25" spans="1:251" ht="25.5" x14ac:dyDescent="0.2">
      <c r="A25" s="23">
        <f>A22+1</f>
        <v>13</v>
      </c>
      <c r="B25" s="16" t="s">
        <v>85</v>
      </c>
      <c r="C25" s="12" t="s">
        <v>13</v>
      </c>
      <c r="D25" s="97">
        <f>D26*0.1</f>
        <v>288.44</v>
      </c>
      <c r="E25" s="14"/>
      <c r="F25" s="63"/>
      <c r="G25" s="47"/>
      <c r="H25" s="47"/>
      <c r="I25" s="47"/>
      <c r="J25" s="47"/>
    </row>
    <row r="26" spans="1:251" x14ac:dyDescent="0.2">
      <c r="A26" s="23">
        <f>A25+1</f>
        <v>14</v>
      </c>
      <c r="B26" s="16" t="s">
        <v>42</v>
      </c>
      <c r="C26" s="12" t="s">
        <v>13</v>
      </c>
      <c r="D26" s="97">
        <f>934+D33</f>
        <v>2884.4</v>
      </c>
      <c r="E26" s="14"/>
      <c r="F26" s="63"/>
      <c r="G26" s="47"/>
      <c r="H26" s="47"/>
      <c r="I26" s="47"/>
      <c r="J26" s="47"/>
    </row>
    <row r="27" spans="1:251" ht="15" x14ac:dyDescent="0.2">
      <c r="A27" s="22"/>
      <c r="B27" s="33" t="s">
        <v>104</v>
      </c>
      <c r="C27" s="33"/>
      <c r="D27" s="69"/>
      <c r="E27" s="11"/>
      <c r="F27" s="74"/>
      <c r="G27" s="47"/>
      <c r="H27" s="47"/>
      <c r="I27" s="47"/>
      <c r="J27" s="47"/>
    </row>
    <row r="28" spans="1:251" x14ac:dyDescent="0.2">
      <c r="A28" s="26">
        <f>A26+1</f>
        <v>15</v>
      </c>
      <c r="B28" s="13" t="s">
        <v>40</v>
      </c>
      <c r="C28" s="12" t="s">
        <v>13</v>
      </c>
      <c r="D28" s="96">
        <f>D25</f>
        <v>288.44</v>
      </c>
      <c r="E28" s="14"/>
      <c r="F28" s="63"/>
      <c r="G28" s="47"/>
      <c r="H28" s="47"/>
      <c r="I28" s="47"/>
      <c r="J28" s="47"/>
    </row>
    <row r="29" spans="1:251" ht="15.75" x14ac:dyDescent="0.2">
      <c r="A29" s="24"/>
      <c r="B29" s="32" t="s">
        <v>22</v>
      </c>
      <c r="C29" s="32"/>
      <c r="D29" s="32"/>
      <c r="E29" s="32"/>
      <c r="F29" s="75"/>
      <c r="G29" s="45"/>
      <c r="H29" s="45"/>
      <c r="I29" s="45"/>
      <c r="J29" s="4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" x14ac:dyDescent="0.2">
      <c r="A30" s="22"/>
      <c r="B30" s="33" t="s">
        <v>105</v>
      </c>
      <c r="C30" s="33"/>
      <c r="D30" s="33"/>
      <c r="E30" s="33"/>
      <c r="F30" s="74"/>
      <c r="G30" s="45"/>
      <c r="H30" s="45"/>
      <c r="I30" s="45"/>
      <c r="J30" s="4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5.5" x14ac:dyDescent="0.2">
      <c r="A31" s="26">
        <f>A28+1</f>
        <v>16</v>
      </c>
      <c r="B31" s="13" t="s">
        <v>30</v>
      </c>
      <c r="C31" s="12" t="s">
        <v>14</v>
      </c>
      <c r="D31" s="96">
        <f>D34+D35</f>
        <v>3738.4300000000003</v>
      </c>
      <c r="E31" s="27"/>
      <c r="F31" s="63"/>
      <c r="G31" s="45"/>
      <c r="H31" s="45"/>
      <c r="I31" s="45"/>
      <c r="J31" s="4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5" x14ac:dyDescent="0.2">
      <c r="A32" s="22"/>
      <c r="B32" s="33" t="s">
        <v>106</v>
      </c>
      <c r="C32" s="33"/>
      <c r="D32" s="69"/>
      <c r="E32" s="11"/>
      <c r="F32" s="74"/>
      <c r="G32" s="45"/>
      <c r="H32" s="45"/>
      <c r="I32" s="45"/>
      <c r="J32" s="4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5.5" x14ac:dyDescent="0.2">
      <c r="A33" s="26">
        <f>A31+1</f>
        <v>17</v>
      </c>
      <c r="B33" s="13" t="s">
        <v>121</v>
      </c>
      <c r="C33" s="12" t="s">
        <v>13</v>
      </c>
      <c r="D33" s="40">
        <f>(D42+D44)*0.8</f>
        <v>1950.4</v>
      </c>
      <c r="E33" s="27"/>
      <c r="F33" s="63"/>
      <c r="G33" s="45"/>
      <c r="H33" s="45"/>
      <c r="I33" s="45"/>
      <c r="J33" s="4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5.5" x14ac:dyDescent="0.2">
      <c r="A34" s="26">
        <f>A33+1</f>
        <v>18</v>
      </c>
      <c r="B34" s="13" t="s">
        <v>122</v>
      </c>
      <c r="C34" s="12" t="s">
        <v>14</v>
      </c>
      <c r="D34" s="40">
        <v>2606.35</v>
      </c>
      <c r="E34" s="27"/>
      <c r="F34" s="63"/>
      <c r="G34" s="45"/>
      <c r="H34" s="45"/>
      <c r="I34" s="45"/>
      <c r="J34" s="4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5.5" x14ac:dyDescent="0.2">
      <c r="A35" s="26">
        <f t="shared" ref="A35:A37" si="1">A34+1</f>
        <v>19</v>
      </c>
      <c r="B35" s="13" t="s">
        <v>33</v>
      </c>
      <c r="C35" s="12" t="s">
        <v>14</v>
      </c>
      <c r="D35" s="84">
        <f>(D40+51)*1.06</f>
        <v>1132.0800000000002</v>
      </c>
      <c r="E35" s="27"/>
      <c r="F35" s="63"/>
      <c r="G35" s="45"/>
      <c r="H35" s="45"/>
      <c r="I35" s="45"/>
      <c r="J35" s="4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5.5" x14ac:dyDescent="0.2">
      <c r="A36" s="26">
        <f t="shared" si="1"/>
        <v>20</v>
      </c>
      <c r="B36" s="13" t="s">
        <v>86</v>
      </c>
      <c r="C36" s="12" t="s">
        <v>14</v>
      </c>
      <c r="D36" s="40">
        <v>2734.07</v>
      </c>
      <c r="E36" s="44"/>
      <c r="F36" s="63"/>
      <c r="G36" s="45"/>
      <c r="H36" s="45"/>
      <c r="I36" s="45"/>
      <c r="J36" s="4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5.5" x14ac:dyDescent="0.2">
      <c r="A37" s="26">
        <f t="shared" si="1"/>
        <v>21</v>
      </c>
      <c r="B37" s="13" t="s">
        <v>32</v>
      </c>
      <c r="C37" s="12" t="s">
        <v>14</v>
      </c>
      <c r="D37" s="40">
        <v>1829</v>
      </c>
      <c r="E37" s="44"/>
      <c r="F37" s="63"/>
      <c r="G37" s="45"/>
      <c r="H37" s="45"/>
      <c r="I37" s="45"/>
      <c r="J37" s="4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1" customFormat="1" ht="15.75" x14ac:dyDescent="0.2">
      <c r="A38" s="24"/>
      <c r="B38" s="32" t="s">
        <v>23</v>
      </c>
      <c r="C38" s="32"/>
      <c r="D38" s="32"/>
      <c r="E38" s="10"/>
      <c r="F38" s="75"/>
      <c r="G38" s="47"/>
      <c r="H38" s="47"/>
      <c r="I38" s="47"/>
      <c r="J38" s="47"/>
    </row>
    <row r="39" spans="1:251" s="1" customFormat="1" ht="15" x14ac:dyDescent="0.2">
      <c r="A39" s="58"/>
      <c r="B39" s="59" t="s">
        <v>107</v>
      </c>
      <c r="C39" s="59"/>
      <c r="D39" s="69"/>
      <c r="E39" s="60"/>
      <c r="F39" s="76"/>
      <c r="G39" s="47"/>
      <c r="H39" s="61"/>
      <c r="I39" s="47"/>
      <c r="J39" s="47"/>
    </row>
    <row r="40" spans="1:251" s="36" customFormat="1" ht="25.5" x14ac:dyDescent="0.2">
      <c r="A40" s="72">
        <f>A37+1</f>
        <v>22</v>
      </c>
      <c r="B40" s="43" t="s">
        <v>148</v>
      </c>
      <c r="C40" s="42" t="s">
        <v>14</v>
      </c>
      <c r="D40" s="40">
        <v>1017</v>
      </c>
      <c r="E40" s="44"/>
      <c r="F40" s="64"/>
      <c r="G40" s="45"/>
      <c r="H40" s="45"/>
      <c r="I40" s="45"/>
      <c r="J40" s="45"/>
    </row>
    <row r="41" spans="1:251" s="1" customFormat="1" ht="15" x14ac:dyDescent="0.2">
      <c r="A41" s="58"/>
      <c r="B41" s="59" t="s">
        <v>108</v>
      </c>
      <c r="C41" s="59"/>
      <c r="D41" s="69"/>
      <c r="E41" s="60"/>
      <c r="F41" s="76"/>
      <c r="G41" s="47"/>
      <c r="H41" s="61"/>
      <c r="I41" s="47"/>
      <c r="J41" s="47"/>
    </row>
    <row r="42" spans="1:251" s="36" customFormat="1" ht="25.5" x14ac:dyDescent="0.2">
      <c r="A42" s="72">
        <f>A40+1</f>
        <v>23</v>
      </c>
      <c r="B42" s="43" t="s">
        <v>146</v>
      </c>
      <c r="C42" s="42" t="s">
        <v>14</v>
      </c>
      <c r="D42" s="40">
        <v>1506</v>
      </c>
      <c r="E42" s="94"/>
      <c r="F42" s="64"/>
      <c r="G42" s="45"/>
      <c r="H42" s="45"/>
      <c r="I42" s="45"/>
      <c r="J42" s="45"/>
    </row>
    <row r="43" spans="1:251" s="36" customFormat="1" x14ac:dyDescent="0.2">
      <c r="A43" s="72">
        <v>24</v>
      </c>
      <c r="B43" s="43" t="s">
        <v>142</v>
      </c>
      <c r="C43" s="42" t="s">
        <v>14</v>
      </c>
      <c r="D43" s="40">
        <v>1506</v>
      </c>
      <c r="E43" s="94"/>
      <c r="F43" s="64"/>
      <c r="G43" s="45"/>
      <c r="H43" s="45"/>
      <c r="I43" s="45"/>
      <c r="J43" s="45"/>
    </row>
    <row r="44" spans="1:251" s="36" customFormat="1" ht="25.5" x14ac:dyDescent="0.2">
      <c r="A44" s="72">
        <v>25</v>
      </c>
      <c r="B44" s="43" t="s">
        <v>147</v>
      </c>
      <c r="C44" s="42" t="s">
        <v>14</v>
      </c>
      <c r="D44" s="40">
        <v>932</v>
      </c>
      <c r="E44" s="94"/>
      <c r="F44" s="64"/>
      <c r="G44" s="45"/>
      <c r="H44" s="45"/>
      <c r="I44" s="45"/>
      <c r="J44" s="45"/>
    </row>
    <row r="45" spans="1:251" s="36" customFormat="1" x14ac:dyDescent="0.2">
      <c r="A45" s="72">
        <v>26</v>
      </c>
      <c r="B45" s="43" t="s">
        <v>143</v>
      </c>
      <c r="C45" s="42" t="s">
        <v>14</v>
      </c>
      <c r="D45" s="40">
        <v>932</v>
      </c>
      <c r="E45" s="94"/>
      <c r="F45" s="64"/>
      <c r="G45" s="45"/>
      <c r="H45" s="45"/>
      <c r="I45" s="45"/>
      <c r="J45" s="45"/>
    </row>
    <row r="46" spans="1:251" s="1" customFormat="1" ht="15.75" x14ac:dyDescent="0.2">
      <c r="A46" s="24"/>
      <c r="B46" s="32" t="s">
        <v>24</v>
      </c>
      <c r="C46" s="32"/>
      <c r="D46" s="71"/>
      <c r="E46" s="10"/>
      <c r="F46" s="75"/>
      <c r="G46" s="47"/>
      <c r="H46" s="47"/>
      <c r="I46" s="47"/>
      <c r="J46" s="47"/>
    </row>
    <row r="47" spans="1:251" s="37" customFormat="1" ht="15" x14ac:dyDescent="0.2">
      <c r="A47" s="58"/>
      <c r="B47" s="59" t="s">
        <v>109</v>
      </c>
      <c r="C47" s="59"/>
      <c r="D47" s="69"/>
      <c r="E47" s="60"/>
      <c r="F47" s="76"/>
      <c r="G47" s="47"/>
      <c r="H47" s="47"/>
      <c r="I47" s="47"/>
      <c r="J47" s="47"/>
    </row>
    <row r="48" spans="1:251" s="37" customFormat="1" x14ac:dyDescent="0.2">
      <c r="A48" s="72">
        <v>27</v>
      </c>
      <c r="B48" s="39" t="s">
        <v>88</v>
      </c>
      <c r="C48" s="42" t="s">
        <v>11</v>
      </c>
      <c r="D48" s="40">
        <v>22</v>
      </c>
      <c r="E48" s="41"/>
      <c r="F48" s="64"/>
      <c r="G48" s="47"/>
      <c r="H48" s="47"/>
      <c r="I48" s="47"/>
      <c r="J48" s="47"/>
    </row>
    <row r="49" spans="1:251" s="37" customFormat="1" ht="25.5" x14ac:dyDescent="0.2">
      <c r="A49" s="72">
        <v>28</v>
      </c>
      <c r="B49" s="39" t="s">
        <v>34</v>
      </c>
      <c r="C49" s="42" t="s">
        <v>11</v>
      </c>
      <c r="D49" s="40">
        <v>44</v>
      </c>
      <c r="E49" s="41"/>
      <c r="F49" s="64"/>
      <c r="G49" s="47"/>
      <c r="H49" s="47"/>
      <c r="I49" s="47"/>
      <c r="J49" s="47"/>
    </row>
    <row r="50" spans="1:251" s="37" customFormat="1" x14ac:dyDescent="0.2">
      <c r="A50" s="38">
        <f>A49+1</f>
        <v>29</v>
      </c>
      <c r="B50" s="39" t="s">
        <v>31</v>
      </c>
      <c r="C50" s="42" t="s">
        <v>11</v>
      </c>
      <c r="D50" s="84">
        <v>22</v>
      </c>
      <c r="E50" s="41"/>
      <c r="F50" s="64"/>
      <c r="G50" s="47"/>
      <c r="H50" s="47"/>
      <c r="I50" s="47"/>
      <c r="J50" s="47"/>
    </row>
    <row r="51" spans="1:251" s="37" customFormat="1" x14ac:dyDescent="0.2">
      <c r="A51" s="38">
        <v>30</v>
      </c>
      <c r="B51" s="39" t="s">
        <v>150</v>
      </c>
      <c r="C51" s="42" t="s">
        <v>11</v>
      </c>
      <c r="D51" s="84">
        <v>12</v>
      </c>
      <c r="E51" s="41"/>
      <c r="F51" s="64"/>
      <c r="G51" s="47"/>
      <c r="H51" s="47"/>
      <c r="I51" s="47"/>
      <c r="J51" s="47"/>
    </row>
    <row r="52" spans="1:251" s="1" customFormat="1" ht="15.75" x14ac:dyDescent="0.2">
      <c r="A52" s="24"/>
      <c r="B52" s="32" t="s">
        <v>25</v>
      </c>
      <c r="C52" s="32"/>
      <c r="D52" s="32"/>
      <c r="E52" s="10"/>
      <c r="F52" s="75"/>
      <c r="G52" s="47"/>
      <c r="H52" s="47"/>
      <c r="I52" s="47"/>
      <c r="J52" s="47"/>
    </row>
    <row r="53" spans="1:251" ht="15" x14ac:dyDescent="0.2">
      <c r="A53" s="22"/>
      <c r="B53" s="33" t="s">
        <v>110</v>
      </c>
      <c r="C53" s="33"/>
      <c r="D53" s="33"/>
      <c r="E53" s="11"/>
      <c r="F53" s="74"/>
      <c r="G53" s="45"/>
      <c r="H53" s="45"/>
      <c r="I53" s="45"/>
      <c r="J53" s="4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8.25" x14ac:dyDescent="0.2">
      <c r="A54" s="23">
        <v>31</v>
      </c>
      <c r="B54" s="13" t="s">
        <v>93</v>
      </c>
      <c r="C54" s="12" t="s">
        <v>18</v>
      </c>
      <c r="D54" s="40">
        <v>450</v>
      </c>
      <c r="E54" s="27"/>
      <c r="F54" s="63"/>
      <c r="G54" s="45"/>
      <c r="H54" s="68"/>
      <c r="I54" s="45"/>
      <c r="J54" s="4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8.25" x14ac:dyDescent="0.2">
      <c r="A55" s="23">
        <f>A54+1</f>
        <v>32</v>
      </c>
      <c r="B55" s="13" t="s">
        <v>94</v>
      </c>
      <c r="C55" s="12" t="s">
        <v>18</v>
      </c>
      <c r="D55" s="40">
        <v>445</v>
      </c>
      <c r="E55" s="27"/>
      <c r="F55" s="63"/>
      <c r="G55" s="45"/>
      <c r="H55" s="68"/>
      <c r="I55" s="45"/>
      <c r="J55" s="4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8.25" x14ac:dyDescent="0.2">
      <c r="A56" s="23">
        <f>A55+1</f>
        <v>33</v>
      </c>
      <c r="B56" s="13" t="s">
        <v>95</v>
      </c>
      <c r="C56" s="12" t="s">
        <v>18</v>
      </c>
      <c r="D56" s="40">
        <v>350</v>
      </c>
      <c r="E56" s="27"/>
      <c r="F56" s="63"/>
      <c r="G56" s="45"/>
      <c r="H56" s="68"/>
      <c r="I56" s="45"/>
      <c r="J56" s="4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15" customHeight="1" x14ac:dyDescent="0.2">
      <c r="A57" s="22"/>
      <c r="B57" s="35" t="s">
        <v>111</v>
      </c>
      <c r="C57" s="35"/>
      <c r="D57" s="70"/>
      <c r="E57" s="11"/>
      <c r="F57" s="74"/>
      <c r="G57" s="45"/>
      <c r="H57" s="68"/>
      <c r="I57" s="45"/>
      <c r="J57" s="4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8.25" x14ac:dyDescent="0.2">
      <c r="A58" s="23">
        <f>A56+1</f>
        <v>34</v>
      </c>
      <c r="B58" s="13" t="s">
        <v>96</v>
      </c>
      <c r="C58" s="12" t="s">
        <v>18</v>
      </c>
      <c r="D58" s="40">
        <v>75</v>
      </c>
      <c r="E58" s="27"/>
      <c r="F58" s="63"/>
      <c r="G58" s="45"/>
      <c r="H58" s="68"/>
      <c r="I58" s="45"/>
      <c r="J58" s="4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15" customHeight="1" x14ac:dyDescent="0.2">
      <c r="A59" s="22"/>
      <c r="B59" s="35" t="s">
        <v>112</v>
      </c>
      <c r="C59" s="35"/>
      <c r="D59" s="35"/>
      <c r="E59" s="11"/>
      <c r="F59" s="74"/>
      <c r="G59" s="45"/>
      <c r="H59" s="45"/>
      <c r="I59" s="45"/>
      <c r="J59" s="4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25.5" x14ac:dyDescent="0.2">
      <c r="A60" s="23">
        <f>A58+1</f>
        <v>35</v>
      </c>
      <c r="B60" s="13" t="s">
        <v>133</v>
      </c>
      <c r="C60" s="12" t="s">
        <v>14</v>
      </c>
      <c r="D60" s="40">
        <v>1045</v>
      </c>
      <c r="E60" s="27"/>
      <c r="F60" s="63"/>
      <c r="G60" s="45"/>
      <c r="H60" s="45"/>
      <c r="I60" s="45"/>
      <c r="J60" s="4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x14ac:dyDescent="0.2">
      <c r="A61" s="23">
        <f>A60+1</f>
        <v>36</v>
      </c>
      <c r="B61" s="13" t="s">
        <v>123</v>
      </c>
      <c r="C61" s="12" t="s">
        <v>11</v>
      </c>
      <c r="D61" s="40">
        <v>123</v>
      </c>
      <c r="E61" s="27"/>
      <c r="F61" s="63"/>
      <c r="G61" s="45"/>
      <c r="H61" s="45"/>
      <c r="I61" s="45"/>
      <c r="J61" s="4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x14ac:dyDescent="0.2">
      <c r="A62" s="23">
        <f>A61+1</f>
        <v>37</v>
      </c>
      <c r="B62" s="13" t="s">
        <v>124</v>
      </c>
      <c r="C62" s="12" t="s">
        <v>11</v>
      </c>
      <c r="D62" s="40">
        <v>235</v>
      </c>
      <c r="E62" s="27"/>
      <c r="F62" s="63"/>
      <c r="G62" s="45"/>
      <c r="H62" s="45"/>
      <c r="I62" s="45"/>
      <c r="J62" s="4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x14ac:dyDescent="0.2">
      <c r="A63" s="23">
        <f>A62+1</f>
        <v>38</v>
      </c>
      <c r="B63" s="13" t="s">
        <v>125</v>
      </c>
      <c r="C63" s="12" t="s">
        <v>11</v>
      </c>
      <c r="D63" s="40">
        <v>192</v>
      </c>
      <c r="E63" s="27"/>
      <c r="F63" s="63"/>
      <c r="G63" s="45"/>
      <c r="H63" s="45"/>
      <c r="I63" s="45"/>
      <c r="J63" s="4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x14ac:dyDescent="0.2">
      <c r="A64" s="23">
        <f t="shared" ref="A64:A68" si="2">A63+1</f>
        <v>39</v>
      </c>
      <c r="B64" s="13" t="s">
        <v>126</v>
      </c>
      <c r="C64" s="12" t="s">
        <v>11</v>
      </c>
      <c r="D64" s="40">
        <v>48</v>
      </c>
      <c r="E64" s="27"/>
      <c r="F64" s="63"/>
      <c r="G64" s="45"/>
      <c r="H64" s="45"/>
      <c r="I64" s="45"/>
      <c r="J64" s="4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x14ac:dyDescent="0.2">
      <c r="A65" s="23">
        <f t="shared" si="2"/>
        <v>40</v>
      </c>
      <c r="B65" s="13" t="s">
        <v>127</v>
      </c>
      <c r="C65" s="12" t="s">
        <v>11</v>
      </c>
      <c r="D65" s="40">
        <v>85</v>
      </c>
      <c r="E65" s="27"/>
      <c r="F65" s="63"/>
      <c r="G65" s="45"/>
      <c r="H65" s="45"/>
      <c r="I65" s="45"/>
      <c r="J65" s="4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x14ac:dyDescent="0.2">
      <c r="A66" s="23">
        <f t="shared" si="2"/>
        <v>41</v>
      </c>
      <c r="B66" s="13" t="s">
        <v>128</v>
      </c>
      <c r="C66" s="12" t="s">
        <v>11</v>
      </c>
      <c r="D66" s="40">
        <v>195</v>
      </c>
      <c r="E66" s="27"/>
      <c r="F66" s="63"/>
      <c r="G66" s="45"/>
      <c r="H66" s="45"/>
      <c r="I66" s="45"/>
      <c r="J66" s="4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x14ac:dyDescent="0.2">
      <c r="A67" s="23">
        <f t="shared" si="2"/>
        <v>42</v>
      </c>
      <c r="B67" s="13" t="s">
        <v>129</v>
      </c>
      <c r="C67" s="12" t="s">
        <v>11</v>
      </c>
      <c r="D67" s="40">
        <v>512</v>
      </c>
      <c r="E67" s="27"/>
      <c r="F67" s="63"/>
      <c r="G67" s="45"/>
      <c r="H67" s="45"/>
      <c r="I67" s="45"/>
      <c r="J67" s="4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25.5" x14ac:dyDescent="0.2">
      <c r="A68" s="23">
        <f t="shared" si="2"/>
        <v>43</v>
      </c>
      <c r="B68" s="13" t="s">
        <v>130</v>
      </c>
      <c r="C68" s="12" t="s">
        <v>11</v>
      </c>
      <c r="D68" s="40">
        <v>1</v>
      </c>
      <c r="E68" s="27"/>
      <c r="F68" s="63"/>
      <c r="G68" s="45"/>
      <c r="H68" s="45"/>
      <c r="I68" s="45"/>
      <c r="J68" s="4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25.5" x14ac:dyDescent="0.2">
      <c r="A69" s="23">
        <f t="shared" ref="A69" si="3">A68+1</f>
        <v>44</v>
      </c>
      <c r="B69" s="13" t="s">
        <v>131</v>
      </c>
      <c r="C69" s="12" t="s">
        <v>11</v>
      </c>
      <c r="D69" s="40">
        <v>4</v>
      </c>
      <c r="E69" s="27"/>
      <c r="F69" s="63"/>
      <c r="G69" s="45"/>
      <c r="H69" s="45"/>
      <c r="I69" s="45"/>
      <c r="J69" s="4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25.5" x14ac:dyDescent="0.2">
      <c r="A70" s="23">
        <f t="shared" ref="A70" si="4">A69+1</f>
        <v>45</v>
      </c>
      <c r="B70" s="13" t="s">
        <v>132</v>
      </c>
      <c r="C70" s="12" t="s">
        <v>11</v>
      </c>
      <c r="D70" s="40">
        <v>2</v>
      </c>
      <c r="E70" s="27"/>
      <c r="F70" s="63"/>
      <c r="G70" s="45"/>
      <c r="H70" s="45"/>
      <c r="I70" s="45"/>
      <c r="J70" s="4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5" customHeight="1" x14ac:dyDescent="0.2">
      <c r="A71" s="22"/>
      <c r="B71" s="35" t="s">
        <v>113</v>
      </c>
      <c r="C71" s="35"/>
      <c r="D71" s="35"/>
      <c r="E71" s="11"/>
      <c r="F71" s="74"/>
      <c r="G71" s="45"/>
      <c r="H71" s="45"/>
      <c r="I71" s="45"/>
      <c r="J71" s="4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15" customHeight="1" x14ac:dyDescent="0.2">
      <c r="A72" s="38">
        <f>A70+1</f>
        <v>46</v>
      </c>
      <c r="B72" s="43" t="s">
        <v>81</v>
      </c>
      <c r="C72" s="42" t="s">
        <v>18</v>
      </c>
      <c r="D72" s="40">
        <v>12.5</v>
      </c>
      <c r="E72" s="44"/>
      <c r="F72" s="64"/>
      <c r="G72" s="45"/>
      <c r="H72" s="45"/>
      <c r="I72" s="45"/>
      <c r="J72" s="4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5" customHeight="1" x14ac:dyDescent="0.2">
      <c r="A73" s="38">
        <f>A72+1</f>
        <v>47</v>
      </c>
      <c r="B73" s="43" t="s">
        <v>101</v>
      </c>
      <c r="C73" s="42" t="s">
        <v>18</v>
      </c>
      <c r="D73" s="40">
        <v>16.2</v>
      </c>
      <c r="E73" s="44"/>
      <c r="F73" s="64"/>
      <c r="G73" s="45"/>
      <c r="H73" s="45"/>
      <c r="I73" s="45"/>
      <c r="J73" s="4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5" customHeight="1" x14ac:dyDescent="0.2">
      <c r="A74" s="38">
        <f>A73+1</f>
        <v>48</v>
      </c>
      <c r="B74" s="43" t="s">
        <v>119</v>
      </c>
      <c r="C74" s="42" t="s">
        <v>120</v>
      </c>
      <c r="D74" s="40">
        <v>1</v>
      </c>
      <c r="E74" s="44"/>
      <c r="F74" s="64"/>
      <c r="G74" s="45"/>
      <c r="H74" s="45"/>
      <c r="I74" s="45"/>
      <c r="J74" s="4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15" customHeight="1" x14ac:dyDescent="0.2">
      <c r="A75" s="38">
        <f>A74+1</f>
        <v>49</v>
      </c>
      <c r="B75" s="43" t="s">
        <v>144</v>
      </c>
      <c r="C75" s="42" t="s">
        <v>120</v>
      </c>
      <c r="D75" s="40">
        <v>1</v>
      </c>
      <c r="E75" s="44"/>
      <c r="F75" s="64"/>
      <c r="G75" s="45"/>
      <c r="H75" s="45"/>
      <c r="I75" s="45"/>
      <c r="J75" s="4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15" customHeight="1" x14ac:dyDescent="0.2">
      <c r="A76" s="38">
        <v>49</v>
      </c>
      <c r="B76" s="43" t="s">
        <v>145</v>
      </c>
      <c r="C76" s="42" t="s">
        <v>11</v>
      </c>
      <c r="D76" s="40">
        <v>10</v>
      </c>
      <c r="E76" s="44"/>
      <c r="F76" s="64"/>
      <c r="G76" s="45"/>
      <c r="H76" s="45"/>
      <c r="I76" s="45"/>
      <c r="J76" s="4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15" customHeight="1" x14ac:dyDescent="0.2">
      <c r="A77" s="38">
        <v>50</v>
      </c>
      <c r="B77" s="43" t="s">
        <v>149</v>
      </c>
      <c r="C77" s="42" t="s">
        <v>11</v>
      </c>
      <c r="D77" s="40">
        <v>47</v>
      </c>
      <c r="E77" s="44"/>
      <c r="F77" s="64"/>
      <c r="G77" s="45"/>
      <c r="H77" s="45"/>
      <c r="I77" s="45"/>
      <c r="J77" s="4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15" customHeight="1" x14ac:dyDescent="0.2">
      <c r="A78" s="38">
        <v>51</v>
      </c>
      <c r="B78" s="43" t="s">
        <v>151</v>
      </c>
      <c r="C78" s="42" t="s">
        <v>14</v>
      </c>
      <c r="D78" s="40">
        <v>100</v>
      </c>
      <c r="E78" s="44"/>
      <c r="F78" s="64"/>
      <c r="G78" s="45"/>
      <c r="H78" s="45"/>
      <c r="I78" s="45"/>
      <c r="J78" s="4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15" customHeight="1" x14ac:dyDescent="0.2">
      <c r="A79" s="22"/>
      <c r="B79" s="35" t="s">
        <v>114</v>
      </c>
      <c r="C79" s="35"/>
      <c r="D79" s="35"/>
      <c r="E79" s="11"/>
      <c r="F79" s="74"/>
      <c r="G79" s="45"/>
      <c r="H79" s="45"/>
      <c r="I79" s="45"/>
      <c r="J79" s="4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5" customHeight="1" x14ac:dyDescent="0.2">
      <c r="A80" s="38">
        <v>52</v>
      </c>
      <c r="B80" s="43" t="s">
        <v>35</v>
      </c>
      <c r="C80" s="42" t="s">
        <v>120</v>
      </c>
      <c r="D80" s="40">
        <v>1</v>
      </c>
      <c r="E80" s="44"/>
      <c r="F80" s="64"/>
      <c r="G80" s="45"/>
      <c r="H80" s="45"/>
      <c r="I80" s="45"/>
      <c r="J80" s="4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15" x14ac:dyDescent="0.2">
      <c r="A81" s="22"/>
      <c r="B81" s="35" t="s">
        <v>115</v>
      </c>
      <c r="C81" s="35"/>
      <c r="D81" s="35"/>
      <c r="E81" s="11"/>
      <c r="F81" s="74"/>
      <c r="G81" s="45"/>
      <c r="H81" s="45"/>
      <c r="I81" s="45"/>
      <c r="J81" s="4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13.5" thickBot="1" x14ac:dyDescent="0.25">
      <c r="A82" s="51">
        <f>A80+1</f>
        <v>53</v>
      </c>
      <c r="B82" s="52" t="s">
        <v>26</v>
      </c>
      <c r="C82" s="66" t="s">
        <v>10</v>
      </c>
      <c r="D82" s="65">
        <v>0.4</v>
      </c>
      <c r="E82" s="67"/>
      <c r="F82" s="77"/>
      <c r="G82" s="45"/>
      <c r="H82" s="45"/>
      <c r="I82" s="45"/>
      <c r="J82" s="4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15" x14ac:dyDescent="0.2">
      <c r="C83" s="108" t="s">
        <v>27</v>
      </c>
      <c r="D83" s="109"/>
      <c r="E83" s="109"/>
      <c r="F83" s="56"/>
      <c r="G83" s="57"/>
      <c r="H83" s="45"/>
      <c r="I83" s="45"/>
      <c r="J83" s="4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15" x14ac:dyDescent="0.2">
      <c r="A84" s="5"/>
      <c r="B84" s="5"/>
      <c r="C84" s="100" t="s">
        <v>28</v>
      </c>
      <c r="D84" s="101"/>
      <c r="E84" s="101"/>
      <c r="F84" s="53"/>
      <c r="G84" s="45"/>
      <c r="H84" s="45"/>
      <c r="I84" s="45"/>
      <c r="J84" s="4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15.75" thickBot="1" x14ac:dyDescent="0.25">
      <c r="A85" s="5"/>
      <c r="B85" s="5"/>
      <c r="C85" s="102" t="s">
        <v>29</v>
      </c>
      <c r="D85" s="103"/>
      <c r="E85" s="103"/>
      <c r="F85" s="54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x14ac:dyDescent="0.2">
      <c r="D87" s="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29.25" customHeight="1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x14ac:dyDescent="0.2">
      <c r="A91"/>
      <c r="B91" s="104"/>
      <c r="C91" s="104"/>
      <c r="D91" s="104"/>
      <c r="E91" s="104"/>
      <c r="F91" s="104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4:251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4:251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4:251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4:251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4:251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4:251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4:251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4:251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4:251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4:251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4:251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4:251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4:251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4:251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4:251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4:251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4:251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4:251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4:251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4:251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4:251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4:251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4:251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4:251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4:251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4:251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4:251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4:251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4:251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4:251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4:251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4:251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4:251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4:251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4:251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4:251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4:251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4:251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4:251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4:251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4:251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4:251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4:251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4:251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4:251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4:251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4:251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4:251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4:251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4:251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4:251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4:251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4:251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4:251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4:251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4:251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4:251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4:251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4:251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4:251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4:251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4:251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4:251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4:251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4:251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4:251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4:251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4:251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4:251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4:251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4:251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4:251" x14ac:dyDescent="0.2">
      <c r="D168" s="2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4:251" x14ac:dyDescent="0.2">
      <c r="D169" s="2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4:251" x14ac:dyDescent="0.2">
      <c r="D170" s="2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4:251" x14ac:dyDescent="0.2">
      <c r="D171" s="2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4:251" x14ac:dyDescent="0.2">
      <c r="D172" s="2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4:251" x14ac:dyDescent="0.2">
      <c r="D173" s="2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4:251" x14ac:dyDescent="0.2">
      <c r="D174" s="2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4:251" x14ac:dyDescent="0.2">
      <c r="D175" s="2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4:251" x14ac:dyDescent="0.2">
      <c r="D176" s="2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4:251" x14ac:dyDescent="0.2">
      <c r="D177" s="2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4:251" x14ac:dyDescent="0.2">
      <c r="D178" s="2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4:251" x14ac:dyDescent="0.2">
      <c r="D179" s="2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4:251" x14ac:dyDescent="0.2">
      <c r="D180" s="2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4:251" x14ac:dyDescent="0.2">
      <c r="D181" s="2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4:251" x14ac:dyDescent="0.2">
      <c r="D182" s="2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4:251" x14ac:dyDescent="0.2">
      <c r="D183" s="2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4:251" x14ac:dyDescent="0.2">
      <c r="D184" s="2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4:251" x14ac:dyDescent="0.2">
      <c r="D185" s="2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4:251" x14ac:dyDescent="0.2">
      <c r="D186" s="2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4:251" x14ac:dyDescent="0.2">
      <c r="D187" s="2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4:251" x14ac:dyDescent="0.2">
      <c r="D188" s="2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4:251" x14ac:dyDescent="0.2">
      <c r="D189" s="2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4:251" x14ac:dyDescent="0.2">
      <c r="D190" s="2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4:251" x14ac:dyDescent="0.2">
      <c r="D191" s="2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</row>
    <row r="192" spans="4:251" x14ac:dyDescent="0.2">
      <c r="D192" s="2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4:251" x14ac:dyDescent="0.2">
      <c r="D193" s="2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4:251" x14ac:dyDescent="0.2">
      <c r="D194" s="2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4:251" x14ac:dyDescent="0.2">
      <c r="D195" s="2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4:251" x14ac:dyDescent="0.2">
      <c r="D196" s="2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4:251" x14ac:dyDescent="0.2">
      <c r="D197" s="2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4:251" x14ac:dyDescent="0.2">
      <c r="D198" s="2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4:251" x14ac:dyDescent="0.2">
      <c r="D199" s="2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4:251" x14ac:dyDescent="0.2">
      <c r="D200" s="2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4:251" x14ac:dyDescent="0.2">
      <c r="D201" s="2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</row>
    <row r="202" spans="4:251" x14ac:dyDescent="0.2">
      <c r="D202" s="2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4:251" x14ac:dyDescent="0.2">
      <c r="D203" s="2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4:251" x14ac:dyDescent="0.2">
      <c r="D204" s="2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4:251" x14ac:dyDescent="0.2">
      <c r="D205" s="2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4:251" x14ac:dyDescent="0.2">
      <c r="D206" s="2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4:251" x14ac:dyDescent="0.2">
      <c r="D207" s="2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4:251" x14ac:dyDescent="0.2">
      <c r="D208" s="2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4:251" x14ac:dyDescent="0.2">
      <c r="D209" s="2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4:251" x14ac:dyDescent="0.2">
      <c r="D210" s="2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4:251" x14ac:dyDescent="0.2">
      <c r="D211" s="2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</row>
    <row r="212" spans="4:251" x14ac:dyDescent="0.2">
      <c r="D212" s="2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4:251" x14ac:dyDescent="0.2">
      <c r="D213" s="2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4:251" x14ac:dyDescent="0.2">
      <c r="D214" s="2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4:251" x14ac:dyDescent="0.2">
      <c r="D215" s="2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</row>
    <row r="216" spans="4:251" x14ac:dyDescent="0.2">
      <c r="D216" s="2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</row>
    <row r="217" spans="4:251" x14ac:dyDescent="0.2">
      <c r="D217" s="2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</row>
    <row r="218" spans="4:251" x14ac:dyDescent="0.2">
      <c r="D218" s="2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</row>
    <row r="219" spans="4:251" x14ac:dyDescent="0.2">
      <c r="D219" s="28"/>
    </row>
  </sheetData>
  <sheetProtection selectLockedCells="1" selectUnlockedCells="1"/>
  <mergeCells count="8">
    <mergeCell ref="A1:A2"/>
    <mergeCell ref="C84:E84"/>
    <mergeCell ref="C85:E85"/>
    <mergeCell ref="B91:F91"/>
    <mergeCell ref="B1:B2"/>
    <mergeCell ref="C1:D2"/>
    <mergeCell ref="B4:D4"/>
    <mergeCell ref="C83:E83"/>
  </mergeCells>
  <printOptions horizontalCentered="1"/>
  <pageMargins left="0.39370078740157483" right="0.39370078740157483" top="1.5748031496062993" bottom="0.78740157480314965" header="0.78740157480314965" footer="0.51181102362204722"/>
  <pageSetup paperSize="9" firstPageNumber="0" fitToHeight="0" orientation="landscape" horizontalDpi="300" verticalDpi="300" r:id="rId1"/>
  <headerFooter alignWithMargins="0">
    <oddHeader>&amp;C&amp;"Arial CE,Standardowy"KOSZTORYS OFERTOWY
dla zadania pn. Przebudowa ul. Kosynierów Gdyńskich w Grudziądzu, ETAP II
branża drogowa</oddHeader>
    <oddFooter>&amp;C&amp;"Arial CE,Regularna"Strona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O167"/>
  <sheetViews>
    <sheetView view="pageBreakPreview" topLeftCell="A11" zoomScale="90" zoomScaleNormal="100" zoomScaleSheetLayoutView="90" zoomScalePageLayoutView="70" workbookViewId="0">
      <selection activeCell="G39" sqref="G39"/>
    </sheetView>
  </sheetViews>
  <sheetFormatPr defaultColWidth="11.42578125" defaultRowHeight="12.75" x14ac:dyDescent="0.2"/>
  <cols>
    <col min="1" max="1" width="4.85546875" bestFit="1" customWidth="1"/>
    <col min="2" max="2" width="78.4257812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249" width="9.140625" style="1" customWidth="1"/>
  </cols>
  <sheetData>
    <row r="1" spans="1:6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</row>
    <row r="2" spans="1:6" ht="34.5" customHeight="1" x14ac:dyDescent="0.2">
      <c r="A2" s="99"/>
      <c r="B2" s="106"/>
      <c r="C2" s="106"/>
      <c r="D2" s="106"/>
      <c r="E2" s="6" t="s">
        <v>5</v>
      </c>
      <c r="F2" s="19" t="s">
        <v>5</v>
      </c>
    </row>
    <row r="3" spans="1:6" s="4" customFormat="1" x14ac:dyDescent="0.2">
      <c r="A3" s="20" t="s">
        <v>6</v>
      </c>
      <c r="B3" s="7">
        <v>2</v>
      </c>
      <c r="C3" s="8">
        <v>3</v>
      </c>
      <c r="D3" s="31">
        <v>4</v>
      </c>
      <c r="E3" s="9">
        <v>5</v>
      </c>
      <c r="F3" s="62">
        <v>6</v>
      </c>
    </row>
    <row r="4" spans="1:6" s="4" customFormat="1" ht="15.75" x14ac:dyDescent="0.2">
      <c r="A4" s="24"/>
      <c r="B4" s="32" t="s">
        <v>21</v>
      </c>
      <c r="C4" s="32"/>
      <c r="D4" s="32"/>
      <c r="E4" s="10"/>
      <c r="F4" s="21"/>
    </row>
    <row r="5" spans="1:6" s="4" customFormat="1" ht="25.5" x14ac:dyDescent="0.2">
      <c r="A5" s="23">
        <v>1</v>
      </c>
      <c r="B5" s="82" t="s">
        <v>43</v>
      </c>
      <c r="C5" s="79" t="s">
        <v>13</v>
      </c>
      <c r="D5" s="83">
        <v>541.26</v>
      </c>
      <c r="E5" s="81"/>
      <c r="F5" s="85"/>
    </row>
    <row r="6" spans="1:6" s="4" customFormat="1" ht="27.75" customHeight="1" x14ac:dyDescent="0.2">
      <c r="A6" s="23">
        <f>A5+1</f>
        <v>2</v>
      </c>
      <c r="B6" s="82" t="s">
        <v>44</v>
      </c>
      <c r="C6" s="79" t="s">
        <v>13</v>
      </c>
      <c r="D6" s="83">
        <f>D5*0.1</f>
        <v>54.126000000000005</v>
      </c>
      <c r="E6" s="81"/>
      <c r="F6" s="85"/>
    </row>
    <row r="7" spans="1:6" s="4" customFormat="1" ht="36" customHeight="1" x14ac:dyDescent="0.2">
      <c r="A7" s="23">
        <f t="shared" ref="A7:A16" si="0">A6+1</f>
        <v>3</v>
      </c>
      <c r="B7" s="82" t="s">
        <v>45</v>
      </c>
      <c r="C7" s="79" t="s">
        <v>14</v>
      </c>
      <c r="D7" s="83">
        <v>607.35</v>
      </c>
      <c r="E7" s="80"/>
      <c r="F7" s="85"/>
    </row>
    <row r="8" spans="1:6" s="4" customFormat="1" ht="36" customHeight="1" x14ac:dyDescent="0.2">
      <c r="A8" s="23">
        <f t="shared" si="0"/>
        <v>4</v>
      </c>
      <c r="B8" s="78" t="s">
        <v>46</v>
      </c>
      <c r="C8" s="79" t="s">
        <v>13</v>
      </c>
      <c r="D8" s="83">
        <v>17.66</v>
      </c>
      <c r="E8" s="80"/>
      <c r="F8" s="85"/>
    </row>
    <row r="9" spans="1:6" s="4" customFormat="1" x14ac:dyDescent="0.2">
      <c r="A9" s="23">
        <f t="shared" si="0"/>
        <v>5</v>
      </c>
      <c r="B9" s="78" t="s">
        <v>47</v>
      </c>
      <c r="C9" s="79" t="s">
        <v>13</v>
      </c>
      <c r="D9" s="83">
        <v>143.93</v>
      </c>
      <c r="E9" s="80"/>
      <c r="F9" s="85"/>
    </row>
    <row r="10" spans="1:6" s="4" customFormat="1" ht="36" customHeight="1" x14ac:dyDescent="0.2">
      <c r="A10" s="23">
        <f t="shared" si="0"/>
        <v>6</v>
      </c>
      <c r="B10" s="78" t="s">
        <v>48</v>
      </c>
      <c r="C10" s="79" t="s">
        <v>13</v>
      </c>
      <c r="D10" s="83">
        <f>D5-D9-D8-D19*0.315^2*3.14/4-D18*0.2^2*3.14/4</f>
        <v>371.02208674999991</v>
      </c>
      <c r="E10" s="80"/>
      <c r="F10" s="85"/>
    </row>
    <row r="11" spans="1:6" s="4" customFormat="1" ht="36" customHeight="1" x14ac:dyDescent="0.2">
      <c r="A11" s="23">
        <f t="shared" si="0"/>
        <v>7</v>
      </c>
      <c r="B11" s="78" t="s">
        <v>49</v>
      </c>
      <c r="C11" s="79" t="s">
        <v>13</v>
      </c>
      <c r="D11" s="83">
        <f>D5-D8</f>
        <v>523.6</v>
      </c>
      <c r="E11" s="80"/>
      <c r="F11" s="85"/>
    </row>
    <row r="12" spans="1:6" s="4" customFormat="1" ht="15.75" x14ac:dyDescent="0.2">
      <c r="A12" s="24"/>
      <c r="B12" s="32" t="s">
        <v>50</v>
      </c>
      <c r="C12" s="32"/>
      <c r="D12" s="32"/>
      <c r="E12" s="10"/>
      <c r="F12" s="21"/>
    </row>
    <row r="13" spans="1:6" s="4" customFormat="1" ht="36" customHeight="1" x14ac:dyDescent="0.2">
      <c r="A13" s="23">
        <f>A11+1</f>
        <v>8</v>
      </c>
      <c r="B13" s="82" t="s">
        <v>56</v>
      </c>
      <c r="C13" s="79" t="s">
        <v>7</v>
      </c>
      <c r="D13" s="83">
        <v>2</v>
      </c>
      <c r="E13" s="80"/>
      <c r="F13" s="85"/>
    </row>
    <row r="14" spans="1:6" s="4" customFormat="1" ht="36" customHeight="1" x14ac:dyDescent="0.2">
      <c r="A14" s="23">
        <f t="shared" si="0"/>
        <v>9</v>
      </c>
      <c r="B14" s="82" t="s">
        <v>57</v>
      </c>
      <c r="C14" s="79" t="s">
        <v>7</v>
      </c>
      <c r="D14" s="83">
        <v>2</v>
      </c>
      <c r="E14" s="80"/>
      <c r="F14" s="85"/>
    </row>
    <row r="15" spans="1:6" s="4" customFormat="1" ht="36" customHeight="1" x14ac:dyDescent="0.2">
      <c r="A15" s="23">
        <f t="shared" si="0"/>
        <v>10</v>
      </c>
      <c r="B15" s="82" t="s">
        <v>58</v>
      </c>
      <c r="C15" s="79" t="s">
        <v>7</v>
      </c>
      <c r="D15" s="83">
        <v>10</v>
      </c>
      <c r="E15" s="80"/>
      <c r="F15" s="85"/>
    </row>
    <row r="16" spans="1:6" s="4" customFormat="1" ht="36" customHeight="1" x14ac:dyDescent="0.2">
      <c r="A16" s="23">
        <f t="shared" si="0"/>
        <v>11</v>
      </c>
      <c r="B16" s="82" t="s">
        <v>59</v>
      </c>
      <c r="C16" s="79" t="s">
        <v>7</v>
      </c>
      <c r="D16" s="83">
        <v>10</v>
      </c>
      <c r="E16" s="80"/>
      <c r="F16" s="85"/>
    </row>
    <row r="17" spans="1:249" s="4" customFormat="1" ht="36" customHeight="1" x14ac:dyDescent="0.2">
      <c r="A17" s="23">
        <f t="shared" ref="A17:A24" si="1">A16+1</f>
        <v>12</v>
      </c>
      <c r="B17" s="82" t="s">
        <v>98</v>
      </c>
      <c r="C17" s="79" t="s">
        <v>18</v>
      </c>
      <c r="D17" s="83">
        <v>132</v>
      </c>
      <c r="E17" s="80"/>
      <c r="F17" s="86"/>
    </row>
    <row r="18" spans="1:249" s="4" customFormat="1" ht="36" customHeight="1" x14ac:dyDescent="0.2">
      <c r="A18" s="23">
        <f t="shared" si="1"/>
        <v>13</v>
      </c>
      <c r="B18" s="82" t="s">
        <v>97</v>
      </c>
      <c r="C18" s="79" t="s">
        <v>18</v>
      </c>
      <c r="D18" s="83">
        <v>72</v>
      </c>
      <c r="E18" s="80"/>
      <c r="F18" s="86"/>
    </row>
    <row r="19" spans="1:249" s="4" customFormat="1" ht="36" customHeight="1" x14ac:dyDescent="0.2">
      <c r="A19" s="23">
        <f t="shared" si="1"/>
        <v>14</v>
      </c>
      <c r="B19" s="78" t="s">
        <v>51</v>
      </c>
      <c r="C19" s="79" t="s">
        <v>18</v>
      </c>
      <c r="D19" s="83">
        <v>82</v>
      </c>
      <c r="E19" s="80"/>
      <c r="F19" s="86"/>
    </row>
    <row r="20" spans="1:249" s="4" customFormat="1" ht="36" customHeight="1" x14ac:dyDescent="0.2">
      <c r="A20" s="23">
        <f>A19+1</f>
        <v>15</v>
      </c>
      <c r="B20" s="82" t="s">
        <v>116</v>
      </c>
      <c r="C20" s="79" t="s">
        <v>52</v>
      </c>
      <c r="D20" s="83">
        <v>18</v>
      </c>
      <c r="E20" s="80"/>
      <c r="F20" s="86"/>
    </row>
    <row r="21" spans="1:249" s="4" customFormat="1" ht="36" customHeight="1" x14ac:dyDescent="0.2">
      <c r="A21" s="23">
        <f>A20+1</f>
        <v>16</v>
      </c>
      <c r="B21" s="82" t="s">
        <v>117</v>
      </c>
      <c r="C21" s="79" t="s">
        <v>52</v>
      </c>
      <c r="D21" s="83">
        <v>8</v>
      </c>
      <c r="E21" s="80"/>
      <c r="F21" s="86"/>
    </row>
    <row r="22" spans="1:249" s="4" customFormat="1" ht="36" customHeight="1" x14ac:dyDescent="0.2">
      <c r="A22" s="23">
        <f>A21+1</f>
        <v>17</v>
      </c>
      <c r="B22" s="82" t="s">
        <v>135</v>
      </c>
      <c r="C22" s="79" t="s">
        <v>52</v>
      </c>
      <c r="D22" s="83">
        <v>4</v>
      </c>
      <c r="E22" s="80"/>
      <c r="F22" s="86"/>
    </row>
    <row r="23" spans="1:249" s="4" customFormat="1" ht="36" customHeight="1" x14ac:dyDescent="0.2">
      <c r="A23" s="23">
        <f t="shared" si="1"/>
        <v>18</v>
      </c>
      <c r="B23" s="82" t="s">
        <v>136</v>
      </c>
      <c r="C23" s="79" t="s">
        <v>52</v>
      </c>
      <c r="D23" s="83">
        <v>5</v>
      </c>
      <c r="E23" s="80"/>
      <c r="F23" s="86"/>
    </row>
    <row r="24" spans="1:249" s="4" customFormat="1" ht="36" customHeight="1" x14ac:dyDescent="0.2">
      <c r="A24" s="23">
        <f t="shared" si="1"/>
        <v>19</v>
      </c>
      <c r="B24" s="82" t="s">
        <v>137</v>
      </c>
      <c r="C24" s="79" t="s">
        <v>52</v>
      </c>
      <c r="D24" s="83">
        <v>1</v>
      </c>
      <c r="E24" s="80"/>
      <c r="F24" s="86"/>
    </row>
    <row r="25" spans="1:249" s="4" customFormat="1" ht="36" customHeight="1" x14ac:dyDescent="0.2">
      <c r="A25" s="23">
        <f>A24+1</f>
        <v>20</v>
      </c>
      <c r="B25" s="78" t="s">
        <v>53</v>
      </c>
      <c r="C25" s="79" t="s">
        <v>11</v>
      </c>
      <c r="D25" s="83">
        <v>16</v>
      </c>
      <c r="E25" s="80"/>
      <c r="F25" s="86"/>
    </row>
    <row r="26" spans="1:249" s="4" customFormat="1" ht="36" customHeight="1" x14ac:dyDescent="0.2">
      <c r="A26" s="23">
        <f>A25+1</f>
        <v>21</v>
      </c>
      <c r="B26" s="82" t="s">
        <v>118</v>
      </c>
      <c r="C26" s="79" t="s">
        <v>18</v>
      </c>
      <c r="D26" s="83">
        <f>D17</f>
        <v>132</v>
      </c>
      <c r="E26" s="80"/>
      <c r="F26" s="86"/>
    </row>
    <row r="27" spans="1:249" s="4" customFormat="1" ht="36" customHeight="1" x14ac:dyDescent="0.2">
      <c r="A27" s="23">
        <f>A26+1</f>
        <v>22</v>
      </c>
      <c r="B27" s="78" t="s">
        <v>54</v>
      </c>
      <c r="C27" s="79" t="s">
        <v>18</v>
      </c>
      <c r="D27" s="83">
        <f>D18</f>
        <v>72</v>
      </c>
      <c r="E27" s="80"/>
      <c r="F27" s="86"/>
    </row>
    <row r="28" spans="1:249" s="4" customFormat="1" ht="36" customHeight="1" x14ac:dyDescent="0.2">
      <c r="A28" s="23">
        <f>A27+1</f>
        <v>23</v>
      </c>
      <c r="B28" s="78" t="s">
        <v>55</v>
      </c>
      <c r="C28" s="79" t="s">
        <v>18</v>
      </c>
      <c r="D28" s="83">
        <f>D19</f>
        <v>82</v>
      </c>
      <c r="E28" s="80"/>
      <c r="F28" s="86"/>
    </row>
    <row r="29" spans="1:249" s="4" customFormat="1" ht="15.75" x14ac:dyDescent="0.2">
      <c r="A29" s="24"/>
      <c r="B29" s="32" t="s">
        <v>50</v>
      </c>
      <c r="C29" s="32"/>
      <c r="D29" s="32"/>
      <c r="E29" s="10"/>
      <c r="F29" s="21"/>
    </row>
    <row r="30" spans="1:249" s="4" customFormat="1" ht="36" customHeight="1" thickBot="1" x14ac:dyDescent="0.25">
      <c r="A30" s="51">
        <f>A28+1</f>
        <v>24</v>
      </c>
      <c r="B30" s="91" t="s">
        <v>76</v>
      </c>
      <c r="C30" s="87" t="s">
        <v>7</v>
      </c>
      <c r="D30" s="88">
        <v>1</v>
      </c>
      <c r="E30" s="89"/>
      <c r="F30" s="95"/>
    </row>
    <row r="31" spans="1:249" ht="15" x14ac:dyDescent="0.2">
      <c r="C31" s="110" t="s">
        <v>27</v>
      </c>
      <c r="D31" s="111"/>
      <c r="E31" s="111"/>
      <c r="F31" s="9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15" x14ac:dyDescent="0.2">
      <c r="B32" s="5"/>
      <c r="C32" s="100" t="s">
        <v>28</v>
      </c>
      <c r="D32" s="101"/>
      <c r="E32" s="101"/>
      <c r="F32" s="5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:249" ht="15.75" thickBot="1" x14ac:dyDescent="0.25">
      <c r="B33" s="5"/>
      <c r="C33" s="102" t="s">
        <v>29</v>
      </c>
      <c r="D33" s="103"/>
      <c r="E33" s="103"/>
      <c r="F33" s="5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:249" x14ac:dyDescent="0.2">
      <c r="D34" s="2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:249" x14ac:dyDescent="0.2">
      <c r="D35" s="2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:249" x14ac:dyDescent="0.2">
      <c r="D36" s="2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:249" x14ac:dyDescent="0.2">
      <c r="D37" s="2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:249" x14ac:dyDescent="0.2">
      <c r="D38" s="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:249" ht="29.25" customHeight="1" x14ac:dyDescent="0.2">
      <c r="B39" s="104"/>
      <c r="C39" s="104"/>
      <c r="D39" s="104"/>
      <c r="E39" s="104"/>
      <c r="F39" s="10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2:249" x14ac:dyDescent="0.2">
      <c r="D40" s="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2:249" x14ac:dyDescent="0.2">
      <c r="D41" s="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2:249" x14ac:dyDescent="0.2">
      <c r="D42" s="2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2:249" x14ac:dyDescent="0.2">
      <c r="D43" s="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2:249" x14ac:dyDescent="0.2">
      <c r="D44" s="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2:249" x14ac:dyDescent="0.2">
      <c r="D45" s="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2:249" x14ac:dyDescent="0.2">
      <c r="D46" s="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2:249" x14ac:dyDescent="0.2">
      <c r="D47" s="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2:249" x14ac:dyDescent="0.2">
      <c r="D48" s="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4:249" x14ac:dyDescent="0.2">
      <c r="D49" s="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4:249" x14ac:dyDescent="0.2">
      <c r="D50" s="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4:249" x14ac:dyDescent="0.2">
      <c r="D51" s="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4:249" x14ac:dyDescent="0.2">
      <c r="D52" s="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4:249" x14ac:dyDescent="0.2">
      <c r="D53" s="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4:249" x14ac:dyDescent="0.2">
      <c r="D54" s="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4:249" x14ac:dyDescent="0.2">
      <c r="D55" s="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4:249" x14ac:dyDescent="0.2">
      <c r="D56" s="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4:249" x14ac:dyDescent="0.2">
      <c r="D57" s="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4:249" x14ac:dyDescent="0.2">
      <c r="D58" s="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4:249" x14ac:dyDescent="0.2">
      <c r="D59" s="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4:249" x14ac:dyDescent="0.2">
      <c r="D60" s="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4:249" x14ac:dyDescent="0.2">
      <c r="D61" s="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4:249" x14ac:dyDescent="0.2">
      <c r="D62" s="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4:249" x14ac:dyDescent="0.2">
      <c r="D63" s="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4:249" x14ac:dyDescent="0.2">
      <c r="D64" s="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4:249" x14ac:dyDescent="0.2">
      <c r="D65" s="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4:249" x14ac:dyDescent="0.2">
      <c r="D66" s="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4:249" x14ac:dyDescent="0.2">
      <c r="D67" s="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4:249" x14ac:dyDescent="0.2">
      <c r="D68" s="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4:249" x14ac:dyDescent="0.2">
      <c r="D69" s="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4:249" x14ac:dyDescent="0.2">
      <c r="D70" s="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4:249" x14ac:dyDescent="0.2">
      <c r="D71" s="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4:249" x14ac:dyDescent="0.2">
      <c r="D72" s="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4:249" x14ac:dyDescent="0.2">
      <c r="D73" s="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4:249" x14ac:dyDescent="0.2">
      <c r="D74" s="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4:249" x14ac:dyDescent="0.2">
      <c r="D75" s="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4:249" x14ac:dyDescent="0.2">
      <c r="D76" s="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4:249" x14ac:dyDescent="0.2">
      <c r="D77" s="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4:249" x14ac:dyDescent="0.2">
      <c r="D78" s="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4:249" x14ac:dyDescent="0.2">
      <c r="D79" s="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4:249" x14ac:dyDescent="0.2">
      <c r="D80" s="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4:249" x14ac:dyDescent="0.2">
      <c r="D81" s="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4:249" x14ac:dyDescent="0.2">
      <c r="D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4:249" x14ac:dyDescent="0.2">
      <c r="D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4:249" x14ac:dyDescent="0.2">
      <c r="D84" s="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4:249" x14ac:dyDescent="0.2">
      <c r="D85" s="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4:249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4:249" x14ac:dyDescent="0.2">
      <c r="D87" s="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4:249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4:249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4:249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4:249" x14ac:dyDescent="0.2">
      <c r="D91" s="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4:249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4:249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4:249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4:249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4:249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4:249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4:249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4:249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4:249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4:249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4:249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4:249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4:249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4:249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4:249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4:249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4:249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4:249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4:249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4:249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4:249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4:249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4:249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4:249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4:249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4:249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4:249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4:249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4:249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4:249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4:249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4:249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4:249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4:249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4:249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4:249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4:249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4:249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4:249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4:249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4:249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4:249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4:249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4:249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4:249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4:249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4:249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4:249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4:249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4:249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4:249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4:249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4:249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4:249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4:249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4:249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4:249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4:249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4:249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4:249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4:249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4:249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4:249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4:249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4:249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4:249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4:249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4:249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4:249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4:249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4:249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4:249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4:249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4:249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4:249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4:249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</sheetData>
  <sheetProtection selectLockedCells="1" selectUnlockedCells="1"/>
  <mergeCells count="7">
    <mergeCell ref="A1:A2"/>
    <mergeCell ref="C31:E31"/>
    <mergeCell ref="C32:E32"/>
    <mergeCell ref="C33:E33"/>
    <mergeCell ref="B39:F39"/>
    <mergeCell ref="B1:B2"/>
    <mergeCell ref="C1:D2"/>
  </mergeCells>
  <printOptions horizontalCentered="1"/>
  <pageMargins left="0.39370078740157483" right="0.39370078740157483" top="1.5748031496062993" bottom="0.78740157480314965" header="0.78740157480314965" footer="0.51181102362204722"/>
  <pageSetup paperSize="9" scale="69" firstPageNumber="0" orientation="landscape" horizontalDpi="300" verticalDpi="300" r:id="rId1"/>
  <headerFooter alignWithMargins="0">
    <oddHeader>&amp;C&amp;"Arial CE,Standardowy"KOSZTORYS OFERTOWY
dla zadania pn. Przebudowa ul. Kosynierów Gdyńskich w Grudziądzu, ETAP II
branża sanitarna</oddHeader>
    <oddFooter>&amp;C&amp;"Arial CE,Regularna"Strona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EAA9-5D04-486F-9A26-67D3B18F4F47}">
  <sheetPr codeName="Arkusz3"/>
  <dimension ref="A1:IO167"/>
  <sheetViews>
    <sheetView view="pageBreakPreview" topLeftCell="A9" zoomScale="90" zoomScaleNormal="100" zoomScaleSheetLayoutView="90" zoomScalePageLayoutView="70" workbookViewId="0">
      <selection activeCell="B19" sqref="B19"/>
    </sheetView>
  </sheetViews>
  <sheetFormatPr defaultColWidth="11.42578125" defaultRowHeight="12.75" x14ac:dyDescent="0.2"/>
  <cols>
    <col min="1" max="1" width="4.85546875" bestFit="1" customWidth="1"/>
    <col min="2" max="2" width="78.42578125" style="2" customWidth="1"/>
    <col min="3" max="3" width="8.42578125" style="2" customWidth="1"/>
    <col min="4" max="4" width="13.140625" style="29" bestFit="1" customWidth="1"/>
    <col min="5" max="5" width="13.140625" style="3" customWidth="1"/>
    <col min="6" max="6" width="19.85546875" style="3" customWidth="1"/>
    <col min="7" max="249" width="9.140625" style="1" customWidth="1"/>
  </cols>
  <sheetData>
    <row r="1" spans="1:6" ht="12.75" customHeight="1" x14ac:dyDescent="0.2">
      <c r="A1" s="98" t="s">
        <v>0</v>
      </c>
      <c r="B1" s="105" t="s">
        <v>1</v>
      </c>
      <c r="C1" s="105" t="s">
        <v>2</v>
      </c>
      <c r="D1" s="105"/>
      <c r="E1" s="17" t="s">
        <v>3</v>
      </c>
      <c r="F1" s="18" t="s">
        <v>4</v>
      </c>
    </row>
    <row r="2" spans="1:6" ht="34.5" customHeight="1" x14ac:dyDescent="0.2">
      <c r="A2" s="99"/>
      <c r="B2" s="106"/>
      <c r="C2" s="106"/>
      <c r="D2" s="106"/>
      <c r="E2" s="6" t="s">
        <v>5</v>
      </c>
      <c r="F2" s="19" t="s">
        <v>5</v>
      </c>
    </row>
    <row r="3" spans="1:6" s="4" customFormat="1" x14ac:dyDescent="0.2">
      <c r="A3" s="20" t="s">
        <v>6</v>
      </c>
      <c r="B3" s="7">
        <v>2</v>
      </c>
      <c r="C3" s="8">
        <v>3</v>
      </c>
      <c r="D3" s="31">
        <v>4</v>
      </c>
      <c r="E3" s="9">
        <v>5</v>
      </c>
      <c r="F3" s="62">
        <v>6</v>
      </c>
    </row>
    <row r="4" spans="1:6" s="4" customFormat="1" ht="15.75" x14ac:dyDescent="0.2">
      <c r="A4" s="24"/>
      <c r="B4" s="32" t="s">
        <v>60</v>
      </c>
      <c r="C4" s="32"/>
      <c r="D4" s="32"/>
      <c r="E4" s="10"/>
      <c r="F4" s="21"/>
    </row>
    <row r="5" spans="1:6" s="4" customFormat="1" x14ac:dyDescent="0.2">
      <c r="A5" s="23">
        <v>1</v>
      </c>
      <c r="B5" s="82" t="s">
        <v>61</v>
      </c>
      <c r="C5" s="92" t="s">
        <v>13</v>
      </c>
      <c r="D5" s="83">
        <f>302.5*0.4*0.8</f>
        <v>96.800000000000011</v>
      </c>
      <c r="E5" s="81"/>
      <c r="F5" s="85"/>
    </row>
    <row r="6" spans="1:6" s="4" customFormat="1" ht="27.75" customHeight="1" x14ac:dyDescent="0.2">
      <c r="A6" s="23">
        <f>A5+1</f>
        <v>2</v>
      </c>
      <c r="B6" s="82" t="s">
        <v>62</v>
      </c>
      <c r="C6" s="92" t="s">
        <v>18</v>
      </c>
      <c r="D6" s="83">
        <v>436</v>
      </c>
      <c r="E6" s="81"/>
      <c r="F6" s="85"/>
    </row>
    <row r="7" spans="1:6" s="4" customFormat="1" ht="36" customHeight="1" x14ac:dyDescent="0.2">
      <c r="A7" s="23">
        <f t="shared" ref="A7:A29" si="0">A6+1</f>
        <v>3</v>
      </c>
      <c r="B7" s="82" t="s">
        <v>63</v>
      </c>
      <c r="C7" s="92" t="s">
        <v>18</v>
      </c>
      <c r="D7" s="83">
        <f>D6</f>
        <v>436</v>
      </c>
      <c r="E7" s="80"/>
      <c r="F7" s="85"/>
    </row>
    <row r="8" spans="1:6" s="4" customFormat="1" ht="36" customHeight="1" x14ac:dyDescent="0.2">
      <c r="A8" s="23">
        <f t="shared" si="0"/>
        <v>4</v>
      </c>
      <c r="B8" s="82" t="s">
        <v>64</v>
      </c>
      <c r="C8" s="92" t="s">
        <v>18</v>
      </c>
      <c r="D8" s="83">
        <v>47</v>
      </c>
      <c r="E8" s="80"/>
      <c r="F8" s="85"/>
    </row>
    <row r="9" spans="1:6" s="4" customFormat="1" x14ac:dyDescent="0.2">
      <c r="A9" s="23">
        <f t="shared" si="0"/>
        <v>5</v>
      </c>
      <c r="B9" s="82" t="s">
        <v>65</v>
      </c>
      <c r="C9" s="92" t="s">
        <v>18</v>
      </c>
      <c r="D9" s="83">
        <f>D7</f>
        <v>436</v>
      </c>
      <c r="E9" s="80"/>
      <c r="F9" s="85"/>
    </row>
    <row r="10" spans="1:6" s="4" customFormat="1" ht="36" customHeight="1" x14ac:dyDescent="0.2">
      <c r="A10" s="23">
        <f t="shared" si="0"/>
        <v>6</v>
      </c>
      <c r="B10" s="82" t="s">
        <v>66</v>
      </c>
      <c r="C10" s="92" t="s">
        <v>18</v>
      </c>
      <c r="D10" s="83">
        <f>12*2*3+2*3</f>
        <v>78</v>
      </c>
      <c r="E10" s="80"/>
      <c r="F10" s="85"/>
    </row>
    <row r="11" spans="1:6" s="4" customFormat="1" ht="36" customHeight="1" x14ac:dyDescent="0.2">
      <c r="A11" s="23">
        <f t="shared" si="0"/>
        <v>7</v>
      </c>
      <c r="B11" s="82" t="s">
        <v>67</v>
      </c>
      <c r="C11" s="92" t="s">
        <v>13</v>
      </c>
      <c r="D11" s="83">
        <f>D5</f>
        <v>96.800000000000011</v>
      </c>
      <c r="E11" s="80"/>
      <c r="F11" s="85"/>
    </row>
    <row r="12" spans="1:6" s="4" customFormat="1" ht="36" customHeight="1" x14ac:dyDescent="0.2">
      <c r="A12" s="23">
        <f t="shared" si="0"/>
        <v>8</v>
      </c>
      <c r="B12" s="82" t="s">
        <v>68</v>
      </c>
      <c r="C12" s="92" t="s">
        <v>11</v>
      </c>
      <c r="D12" s="83">
        <v>26</v>
      </c>
      <c r="E12" s="80"/>
      <c r="F12" s="85"/>
    </row>
    <row r="13" spans="1:6" s="4" customFormat="1" ht="36" customHeight="1" x14ac:dyDescent="0.2">
      <c r="A13" s="23">
        <f t="shared" si="0"/>
        <v>9</v>
      </c>
      <c r="B13" s="82" t="s">
        <v>80</v>
      </c>
      <c r="C13" s="92" t="s">
        <v>11</v>
      </c>
      <c r="D13" s="83">
        <v>2</v>
      </c>
      <c r="E13" s="80"/>
      <c r="F13" s="85"/>
    </row>
    <row r="14" spans="1:6" s="4" customFormat="1" ht="36" customHeight="1" x14ac:dyDescent="0.2">
      <c r="A14" s="23">
        <f t="shared" si="0"/>
        <v>10</v>
      </c>
      <c r="B14" s="82" t="s">
        <v>102</v>
      </c>
      <c r="C14" s="92" t="s">
        <v>11</v>
      </c>
      <c r="D14" s="83">
        <v>10</v>
      </c>
      <c r="E14" s="80"/>
      <c r="F14" s="85"/>
    </row>
    <row r="15" spans="1:6" s="4" customFormat="1" ht="36" customHeight="1" x14ac:dyDescent="0.2">
      <c r="A15" s="23">
        <f t="shared" si="0"/>
        <v>11</v>
      </c>
      <c r="B15" s="82" t="s">
        <v>99</v>
      </c>
      <c r="C15" s="92" t="s">
        <v>11</v>
      </c>
      <c r="D15" s="83">
        <v>5</v>
      </c>
      <c r="E15" s="80"/>
      <c r="F15" s="85"/>
    </row>
    <row r="16" spans="1:6" s="4" customFormat="1" ht="36" customHeight="1" x14ac:dyDescent="0.2">
      <c r="A16" s="23">
        <f t="shared" si="0"/>
        <v>12</v>
      </c>
      <c r="B16" s="82" t="s">
        <v>100</v>
      </c>
      <c r="C16" s="92" t="s">
        <v>11</v>
      </c>
      <c r="D16" s="83">
        <v>7</v>
      </c>
      <c r="E16" s="80"/>
      <c r="F16" s="85"/>
    </row>
    <row r="17" spans="1:249" s="4" customFormat="1" ht="36" customHeight="1" x14ac:dyDescent="0.2">
      <c r="A17" s="23">
        <f t="shared" si="0"/>
        <v>13</v>
      </c>
      <c r="B17" s="82" t="s">
        <v>134</v>
      </c>
      <c r="C17" s="92" t="s">
        <v>11</v>
      </c>
      <c r="D17" s="83">
        <v>2</v>
      </c>
      <c r="E17" s="80"/>
      <c r="F17" s="85"/>
    </row>
    <row r="18" spans="1:249" s="4" customFormat="1" ht="36" customHeight="1" x14ac:dyDescent="0.2">
      <c r="A18" s="23">
        <f t="shared" si="0"/>
        <v>14</v>
      </c>
      <c r="B18" s="82" t="s">
        <v>138</v>
      </c>
      <c r="C18" s="92" t="s">
        <v>11</v>
      </c>
      <c r="D18" s="83">
        <v>10</v>
      </c>
      <c r="E18" s="80"/>
      <c r="F18" s="85"/>
    </row>
    <row r="19" spans="1:249" s="4" customFormat="1" ht="36" customHeight="1" x14ac:dyDescent="0.2">
      <c r="A19" s="23">
        <f t="shared" si="0"/>
        <v>15</v>
      </c>
      <c r="B19" s="82" t="s">
        <v>139</v>
      </c>
      <c r="C19" s="92" t="s">
        <v>11</v>
      </c>
      <c r="D19" s="83">
        <v>8</v>
      </c>
      <c r="E19" s="80"/>
      <c r="F19" s="85"/>
    </row>
    <row r="20" spans="1:249" s="4" customFormat="1" ht="36" customHeight="1" x14ac:dyDescent="0.2">
      <c r="A20" s="23">
        <f t="shared" si="0"/>
        <v>16</v>
      </c>
      <c r="B20" s="82" t="s">
        <v>140</v>
      </c>
      <c r="C20" s="92" t="s">
        <v>11</v>
      </c>
      <c r="D20" s="83">
        <v>1</v>
      </c>
      <c r="E20" s="80"/>
      <c r="F20" s="85"/>
    </row>
    <row r="21" spans="1:249" s="4" customFormat="1" ht="36" customHeight="1" x14ac:dyDescent="0.2">
      <c r="A21" s="23">
        <f t="shared" si="0"/>
        <v>17</v>
      </c>
      <c r="B21" s="82" t="s">
        <v>69</v>
      </c>
      <c r="C21" s="92" t="s">
        <v>77</v>
      </c>
      <c r="D21" s="83">
        <v>11</v>
      </c>
      <c r="E21" s="80"/>
      <c r="F21" s="85"/>
    </row>
    <row r="22" spans="1:249" s="4" customFormat="1" ht="36" customHeight="1" x14ac:dyDescent="0.2">
      <c r="A22" s="23">
        <f t="shared" si="0"/>
        <v>18</v>
      </c>
      <c r="B22" s="82" t="s">
        <v>87</v>
      </c>
      <c r="C22" s="92" t="s">
        <v>77</v>
      </c>
      <c r="D22" s="83">
        <v>8</v>
      </c>
      <c r="E22" s="80"/>
      <c r="F22" s="85"/>
    </row>
    <row r="23" spans="1:249" s="4" customFormat="1" ht="36" customHeight="1" x14ac:dyDescent="0.2">
      <c r="A23" s="23">
        <f t="shared" si="0"/>
        <v>19</v>
      </c>
      <c r="B23" s="82" t="s">
        <v>70</v>
      </c>
      <c r="C23" s="79" t="s">
        <v>18</v>
      </c>
      <c r="D23" s="83">
        <f>5*4</f>
        <v>20</v>
      </c>
      <c r="E23" s="80"/>
      <c r="F23" s="85"/>
    </row>
    <row r="24" spans="1:249" s="4" customFormat="1" ht="36" customHeight="1" x14ac:dyDescent="0.2">
      <c r="A24" s="23">
        <f t="shared" si="0"/>
        <v>20</v>
      </c>
      <c r="B24" s="82" t="s">
        <v>71</v>
      </c>
      <c r="C24" s="92" t="s">
        <v>52</v>
      </c>
      <c r="D24" s="83">
        <v>5</v>
      </c>
      <c r="E24" s="80"/>
      <c r="F24" s="85"/>
    </row>
    <row r="25" spans="1:249" s="4" customFormat="1" ht="36" customHeight="1" x14ac:dyDescent="0.2">
      <c r="A25" s="23">
        <f t="shared" si="0"/>
        <v>21</v>
      </c>
      <c r="B25" s="82" t="s">
        <v>141</v>
      </c>
      <c r="C25" s="92" t="s">
        <v>52</v>
      </c>
      <c r="D25" s="83">
        <v>1</v>
      </c>
      <c r="E25" s="80"/>
      <c r="F25" s="85"/>
    </row>
    <row r="26" spans="1:249" s="4" customFormat="1" ht="36" customHeight="1" x14ac:dyDescent="0.2">
      <c r="A26" s="23">
        <f t="shared" si="0"/>
        <v>22</v>
      </c>
      <c r="B26" s="82" t="s">
        <v>72</v>
      </c>
      <c r="C26" s="92" t="s">
        <v>11</v>
      </c>
      <c r="D26" s="83">
        <v>4</v>
      </c>
      <c r="E26" s="80"/>
      <c r="F26" s="85"/>
    </row>
    <row r="27" spans="1:249" s="4" customFormat="1" ht="36" customHeight="1" x14ac:dyDescent="0.2">
      <c r="A27" s="23">
        <f t="shared" si="0"/>
        <v>23</v>
      </c>
      <c r="B27" s="82" t="s">
        <v>73</v>
      </c>
      <c r="C27" s="92" t="s">
        <v>78</v>
      </c>
      <c r="D27" s="83">
        <v>14</v>
      </c>
      <c r="E27" s="80"/>
      <c r="F27" s="85"/>
    </row>
    <row r="28" spans="1:249" s="4" customFormat="1" ht="36" customHeight="1" x14ac:dyDescent="0.2">
      <c r="A28" s="23">
        <f t="shared" si="0"/>
        <v>24</v>
      </c>
      <c r="B28" s="82" t="s">
        <v>74</v>
      </c>
      <c r="C28" s="92" t="s">
        <v>79</v>
      </c>
      <c r="D28" s="83">
        <v>5</v>
      </c>
      <c r="E28" s="80"/>
      <c r="F28" s="85"/>
    </row>
    <row r="29" spans="1:249" s="4" customFormat="1" ht="36" customHeight="1" x14ac:dyDescent="0.2">
      <c r="A29" s="23">
        <f t="shared" si="0"/>
        <v>25</v>
      </c>
      <c r="B29" s="82" t="s">
        <v>75</v>
      </c>
      <c r="C29" s="92" t="s">
        <v>13</v>
      </c>
      <c r="D29" s="83">
        <f>D5</f>
        <v>96.800000000000011</v>
      </c>
      <c r="E29" s="80"/>
      <c r="F29" s="85"/>
    </row>
    <row r="30" spans="1:249" s="4" customFormat="1" ht="36" customHeight="1" thickBot="1" x14ac:dyDescent="0.25">
      <c r="A30" s="51">
        <f>A29+1</f>
        <v>26</v>
      </c>
      <c r="B30" s="91" t="s">
        <v>76</v>
      </c>
      <c r="C30" s="93" t="s">
        <v>52</v>
      </c>
      <c r="D30" s="88">
        <v>1</v>
      </c>
      <c r="E30" s="89"/>
      <c r="F30" s="95"/>
    </row>
    <row r="31" spans="1:249" ht="15" x14ac:dyDescent="0.2">
      <c r="C31" s="110" t="s">
        <v>27</v>
      </c>
      <c r="D31" s="111"/>
      <c r="E31" s="111"/>
      <c r="F31" s="9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15" x14ac:dyDescent="0.2">
      <c r="B32" s="5"/>
      <c r="C32" s="100" t="s">
        <v>28</v>
      </c>
      <c r="D32" s="101"/>
      <c r="E32" s="101"/>
      <c r="F32" s="5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:249" ht="15.75" thickBot="1" x14ac:dyDescent="0.25">
      <c r="B33" s="5"/>
      <c r="C33" s="102" t="s">
        <v>29</v>
      </c>
      <c r="D33" s="103"/>
      <c r="E33" s="103"/>
      <c r="F33" s="5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:249" x14ac:dyDescent="0.2">
      <c r="D34" s="2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:249" x14ac:dyDescent="0.2">
      <c r="D35" s="2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:249" x14ac:dyDescent="0.2">
      <c r="D36" s="2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:249" x14ac:dyDescent="0.2">
      <c r="D37" s="2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:249" x14ac:dyDescent="0.2">
      <c r="D38" s="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:249" ht="29.25" customHeight="1" x14ac:dyDescent="0.2">
      <c r="B39" s="104"/>
      <c r="C39" s="104"/>
      <c r="D39" s="104"/>
      <c r="E39" s="104"/>
      <c r="F39" s="10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2:249" x14ac:dyDescent="0.2">
      <c r="D40" s="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2:249" x14ac:dyDescent="0.2">
      <c r="D41" s="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2:249" x14ac:dyDescent="0.2">
      <c r="D42" s="2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2:249" x14ac:dyDescent="0.2">
      <c r="D43" s="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2:249" x14ac:dyDescent="0.2">
      <c r="D44" s="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2:249" x14ac:dyDescent="0.2">
      <c r="D45" s="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2:249" x14ac:dyDescent="0.2">
      <c r="D46" s="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2:249" x14ac:dyDescent="0.2">
      <c r="D47" s="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2:249" x14ac:dyDescent="0.2">
      <c r="D48" s="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4:249" x14ac:dyDescent="0.2">
      <c r="D49" s="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4:249" x14ac:dyDescent="0.2">
      <c r="D50" s="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4:249" x14ac:dyDescent="0.2">
      <c r="D51" s="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4:249" x14ac:dyDescent="0.2">
      <c r="D52" s="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4:249" x14ac:dyDescent="0.2">
      <c r="D53" s="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4:249" x14ac:dyDescent="0.2">
      <c r="D54" s="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4:249" x14ac:dyDescent="0.2">
      <c r="D55" s="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4:249" x14ac:dyDescent="0.2">
      <c r="D56" s="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4:249" x14ac:dyDescent="0.2">
      <c r="D57" s="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4:249" x14ac:dyDescent="0.2">
      <c r="D58" s="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4:249" x14ac:dyDescent="0.2">
      <c r="D59" s="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4:249" x14ac:dyDescent="0.2">
      <c r="D60" s="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4:249" x14ac:dyDescent="0.2">
      <c r="D61" s="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4:249" x14ac:dyDescent="0.2">
      <c r="D62" s="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4:249" x14ac:dyDescent="0.2">
      <c r="D63" s="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4:249" x14ac:dyDescent="0.2">
      <c r="D64" s="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4:249" x14ac:dyDescent="0.2">
      <c r="D65" s="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4:249" x14ac:dyDescent="0.2">
      <c r="D66" s="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4:249" x14ac:dyDescent="0.2">
      <c r="D67" s="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4:249" x14ac:dyDescent="0.2">
      <c r="D68" s="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4:249" x14ac:dyDescent="0.2">
      <c r="D69" s="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4:249" x14ac:dyDescent="0.2">
      <c r="D70" s="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4:249" x14ac:dyDescent="0.2">
      <c r="D71" s="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4:249" x14ac:dyDescent="0.2">
      <c r="D72" s="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4:249" x14ac:dyDescent="0.2">
      <c r="D73" s="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4:249" x14ac:dyDescent="0.2">
      <c r="D74" s="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4:249" x14ac:dyDescent="0.2">
      <c r="D75" s="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4:249" x14ac:dyDescent="0.2">
      <c r="D76" s="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4:249" x14ac:dyDescent="0.2">
      <c r="D77" s="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4:249" x14ac:dyDescent="0.2">
      <c r="D78" s="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4:249" x14ac:dyDescent="0.2">
      <c r="D79" s="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4:249" x14ac:dyDescent="0.2">
      <c r="D80" s="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4:249" x14ac:dyDescent="0.2">
      <c r="D81" s="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4:249" x14ac:dyDescent="0.2">
      <c r="D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4:249" x14ac:dyDescent="0.2">
      <c r="D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4:249" x14ac:dyDescent="0.2">
      <c r="D84" s="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4:249" x14ac:dyDescent="0.2">
      <c r="D85" s="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4:249" x14ac:dyDescent="0.2">
      <c r="D86" s="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4:249" x14ac:dyDescent="0.2">
      <c r="D87" s="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4:249" x14ac:dyDescent="0.2">
      <c r="D88" s="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4:249" x14ac:dyDescent="0.2">
      <c r="D89" s="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4:249" x14ac:dyDescent="0.2">
      <c r="D90" s="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4:249" x14ac:dyDescent="0.2">
      <c r="D91" s="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4:249" x14ac:dyDescent="0.2">
      <c r="D92" s="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4:249" x14ac:dyDescent="0.2">
      <c r="D93" s="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4:249" x14ac:dyDescent="0.2">
      <c r="D94" s="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4:249" x14ac:dyDescent="0.2">
      <c r="D95" s="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4:249" x14ac:dyDescent="0.2">
      <c r="D96" s="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4:249" x14ac:dyDescent="0.2">
      <c r="D97" s="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4:249" x14ac:dyDescent="0.2">
      <c r="D98" s="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4:249" x14ac:dyDescent="0.2">
      <c r="D99" s="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4:249" x14ac:dyDescent="0.2">
      <c r="D100" s="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4:249" x14ac:dyDescent="0.2">
      <c r="D101" s="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4:249" x14ac:dyDescent="0.2">
      <c r="D102" s="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4:249" x14ac:dyDescent="0.2">
      <c r="D103" s="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4:249" x14ac:dyDescent="0.2">
      <c r="D104" s="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4:249" x14ac:dyDescent="0.2">
      <c r="D105" s="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4:249" x14ac:dyDescent="0.2">
      <c r="D106" s="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</row>
    <row r="107" spans="4:249" x14ac:dyDescent="0.2">
      <c r="D107" s="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4:249" x14ac:dyDescent="0.2">
      <c r="D108" s="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4:249" x14ac:dyDescent="0.2">
      <c r="D109" s="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</row>
    <row r="110" spans="4:249" x14ac:dyDescent="0.2">
      <c r="D110" s="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4:249" x14ac:dyDescent="0.2">
      <c r="D111" s="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4:249" x14ac:dyDescent="0.2">
      <c r="D112" s="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4:249" x14ac:dyDescent="0.2">
      <c r="D113" s="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4:249" x14ac:dyDescent="0.2">
      <c r="D114" s="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4:249" x14ac:dyDescent="0.2">
      <c r="D115" s="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4:249" x14ac:dyDescent="0.2">
      <c r="D116" s="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4:249" x14ac:dyDescent="0.2">
      <c r="D117" s="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4:249" x14ac:dyDescent="0.2">
      <c r="D118" s="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spans="4:249" x14ac:dyDescent="0.2">
      <c r="D119" s="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4:249" x14ac:dyDescent="0.2">
      <c r="D120" s="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4:249" x14ac:dyDescent="0.2">
      <c r="D121" s="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4:249" x14ac:dyDescent="0.2">
      <c r="D122" s="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4:249" x14ac:dyDescent="0.2">
      <c r="D123" s="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spans="4:249" x14ac:dyDescent="0.2">
      <c r="D124" s="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4:249" x14ac:dyDescent="0.2">
      <c r="D125" s="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4:249" x14ac:dyDescent="0.2">
      <c r="D126" s="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spans="4:249" x14ac:dyDescent="0.2">
      <c r="D127" s="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4:249" x14ac:dyDescent="0.2">
      <c r="D128" s="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4:249" x14ac:dyDescent="0.2">
      <c r="D129" s="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4:249" x14ac:dyDescent="0.2">
      <c r="D130" s="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4:249" x14ac:dyDescent="0.2">
      <c r="D131" s="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4:249" x14ac:dyDescent="0.2">
      <c r="D132" s="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4:249" x14ac:dyDescent="0.2">
      <c r="D133" s="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4:249" x14ac:dyDescent="0.2">
      <c r="D134" s="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4:249" x14ac:dyDescent="0.2">
      <c r="D135" s="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spans="4:249" x14ac:dyDescent="0.2">
      <c r="D136" s="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4:249" x14ac:dyDescent="0.2">
      <c r="D137" s="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4:249" x14ac:dyDescent="0.2">
      <c r="D138" s="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4:249" x14ac:dyDescent="0.2">
      <c r="D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spans="4:249" x14ac:dyDescent="0.2">
      <c r="D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4:249" x14ac:dyDescent="0.2">
      <c r="D141" s="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4:249" x14ac:dyDescent="0.2">
      <c r="D142" s="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4:249" x14ac:dyDescent="0.2">
      <c r="D143" s="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spans="4:249" x14ac:dyDescent="0.2">
      <c r="D144" s="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4:249" x14ac:dyDescent="0.2">
      <c r="D145" s="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</row>
    <row r="146" spans="4:249" x14ac:dyDescent="0.2">
      <c r="D146" s="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4:249" x14ac:dyDescent="0.2">
      <c r="D147" s="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</row>
    <row r="148" spans="4:249" x14ac:dyDescent="0.2">
      <c r="D148" s="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4:249" x14ac:dyDescent="0.2">
      <c r="D149" s="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4:249" x14ac:dyDescent="0.2">
      <c r="D150" s="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4:249" x14ac:dyDescent="0.2">
      <c r="D151" s="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4:249" x14ac:dyDescent="0.2">
      <c r="D152" s="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4:249" x14ac:dyDescent="0.2">
      <c r="D153" s="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4:249" x14ac:dyDescent="0.2">
      <c r="D154" s="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4:249" x14ac:dyDescent="0.2">
      <c r="D155" s="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4:249" x14ac:dyDescent="0.2">
      <c r="D156" s="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4:249" x14ac:dyDescent="0.2">
      <c r="D157" s="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4:249" x14ac:dyDescent="0.2">
      <c r="D158" s="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4:249" x14ac:dyDescent="0.2">
      <c r="D159" s="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4:249" x14ac:dyDescent="0.2">
      <c r="D160" s="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4:249" x14ac:dyDescent="0.2">
      <c r="D161" s="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4:249" x14ac:dyDescent="0.2">
      <c r="D162" s="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4:249" x14ac:dyDescent="0.2">
      <c r="D163" s="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4:249" x14ac:dyDescent="0.2">
      <c r="D164" s="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4:249" x14ac:dyDescent="0.2">
      <c r="D165" s="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4:249" x14ac:dyDescent="0.2">
      <c r="D166" s="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4:249" x14ac:dyDescent="0.2">
      <c r="D167" s="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</sheetData>
  <sheetProtection selectLockedCells="1" selectUnlockedCells="1"/>
  <mergeCells count="7">
    <mergeCell ref="C33:E33"/>
    <mergeCell ref="B39:F39"/>
    <mergeCell ref="A1:A2"/>
    <mergeCell ref="B1:B2"/>
    <mergeCell ref="C1:D2"/>
    <mergeCell ref="C31:E31"/>
    <mergeCell ref="C32:E32"/>
  </mergeCells>
  <printOptions horizontalCentered="1"/>
  <pageMargins left="0.39370078740157483" right="0.39370078740157483" top="1.5748031496062993" bottom="0.78740157480314965" header="0.78740157480314965" footer="0.51181102362204722"/>
  <pageSetup paperSize="9" scale="69" firstPageNumber="0" orientation="landscape" horizontalDpi="300" verticalDpi="300" r:id="rId1"/>
  <headerFooter alignWithMargins="0">
    <oddHeader>&amp;C&amp;"Arial CE,Standardowy"KOSZTORYS OFERTOWY
dla zadania pn. Przebudowa ul. Kosynierów Gdyńskich w Grudziądzu, ETAP II
branża elektryczna</oddHeader>
    <oddFooter>&amp;C&amp;"Arial CE,Regularna"Strona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3BDBF2670C804D8F73DB59E2A611F2" ma:contentTypeVersion="11" ma:contentTypeDescription="Utwórz nowy dokument." ma:contentTypeScope="" ma:versionID="b6915cb05664bef1cff874ca49e4076d">
  <xsd:schema xmlns:xsd="http://www.w3.org/2001/XMLSchema" xmlns:xs="http://www.w3.org/2001/XMLSchema" xmlns:p="http://schemas.microsoft.com/office/2006/metadata/properties" xmlns:ns3="77beeb31-9a34-4ec5-b894-24e65f1ab567" xmlns:ns4="cb797ab2-0983-4956-b1ad-29023d9ee923" targetNamespace="http://schemas.microsoft.com/office/2006/metadata/properties" ma:root="true" ma:fieldsID="398e6cffa4b3c2b3948abc0cf18333a1" ns3:_="" ns4:_="">
    <xsd:import namespace="77beeb31-9a34-4ec5-b894-24e65f1ab567"/>
    <xsd:import namespace="cb797ab2-0983-4956-b1ad-29023d9ee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eb31-9a34-4ec5-b894-24e65f1ab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7ab2-0983-4956-b1ad-29023d9e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350FB-624B-405F-9287-5DE0BE7F07D5}">
  <ds:schemaRefs>
    <ds:schemaRef ds:uri="http://schemas.microsoft.com/office/2006/documentManagement/types"/>
    <ds:schemaRef ds:uri="cb797ab2-0983-4956-b1ad-29023d9ee923"/>
    <ds:schemaRef ds:uri="http://schemas.openxmlformats.org/package/2006/metadata/core-properties"/>
    <ds:schemaRef ds:uri="http://purl.org/dc/dcmitype/"/>
    <ds:schemaRef ds:uri="77beeb31-9a34-4ec5-b894-24e65f1ab567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81D3F58-3BDD-430A-8D35-C9113083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eb31-9a34-4ec5-b894-24e65f1ab567"/>
    <ds:schemaRef ds:uri="cb797ab2-0983-4956-b1ad-29023d9ee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5C47BC-9DF4-4674-B9BA-31BB809D8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kosztorys_drogowy</vt:lpstr>
      <vt:lpstr>kosztorys_sanit</vt:lpstr>
      <vt:lpstr>kosztorys_elektr</vt:lpstr>
      <vt:lpstr>kosztorys_drogowy!__xlnm.Print_Area</vt:lpstr>
      <vt:lpstr>kosztorys_elektr!__xlnm.Print_Area</vt:lpstr>
      <vt:lpstr>kosztorys_sanit!__xlnm.Print_Area</vt:lpstr>
      <vt:lpstr>kosztorys_drogowy!__xlnm.Print_Titles</vt:lpstr>
      <vt:lpstr>kosztorys_elektr!__xlnm.Print_Titles</vt:lpstr>
      <vt:lpstr>kosztorys_sanit!__xlnm.Print_Titles</vt:lpstr>
      <vt:lpstr>kosztorys_drogowy!Excel_BuiltIn_Print_Titles</vt:lpstr>
      <vt:lpstr>kosztorys_elektr!Excel_BuiltIn_Print_Titles</vt:lpstr>
      <vt:lpstr>kosztorys_sanit!Excel_BuiltIn_Print_Titles</vt:lpstr>
      <vt:lpstr>kosztorys_drogowy!Obszar_wydruku</vt:lpstr>
      <vt:lpstr>kosztorys_elektr!Obszar_wydruku</vt:lpstr>
      <vt:lpstr>kosztorys_sanit!Obszar_wydruku</vt:lpstr>
      <vt:lpstr>kosztorys_drogowy!Tytuły_wydruku</vt:lpstr>
      <vt:lpstr>kosztorys_elektr!Tytuły_wydruku</vt:lpstr>
      <vt:lpstr>kosztorys_sanit!Tytuły_wydruku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Sawoszczuk</dc:creator>
  <cp:lastModifiedBy>Łukasz Cybulski</cp:lastModifiedBy>
  <cp:lastPrinted>2023-09-19T16:24:47Z</cp:lastPrinted>
  <dcterms:created xsi:type="dcterms:W3CDTF">2018-03-28T08:51:18Z</dcterms:created>
  <dcterms:modified xsi:type="dcterms:W3CDTF">2024-05-08T11:04:45Z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0x0101008D3BDBF2670C804D8F73DB59E2A611F2</vt:lpwstr>
  </property>
</Properties>
</file>