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ER - Ląd" sheetId="1" r:id="rId1"/>
    <sheet name="TER - Woda" sheetId="2" r:id="rId2"/>
  </sheets>
  <definedNames>
    <definedName name="_xlnm.Print_Area" localSheetId="0">'TER - Ląd'!$B$3:$G$133</definedName>
    <definedName name="_xlnm.Print_Titles" localSheetId="0">'TER - Ląd'!$3:$7</definedName>
  </definedNames>
  <calcPr fullCalcOnLoad="1"/>
</workbook>
</file>

<file path=xl/sharedStrings.xml><?xml version="1.0" encoding="utf-8"?>
<sst xmlns="http://schemas.openxmlformats.org/spreadsheetml/2006/main" count="468" uniqueCount="243">
  <si>
    <t/>
  </si>
  <si>
    <t>Nr poz.</t>
  </si>
  <si>
    <t>Opis robót</t>
  </si>
  <si>
    <t>Jm</t>
  </si>
  <si>
    <t>Ilość</t>
  </si>
  <si>
    <t>1</t>
  </si>
  <si>
    <t>2</t>
  </si>
  <si>
    <t>3</t>
  </si>
  <si>
    <t>4</t>
  </si>
  <si>
    <t>5</t>
  </si>
  <si>
    <t>TOALETA</t>
  </si>
  <si>
    <t>Dostawa i montaż automatycznej prefabrykowanej toalety publicznej wraz z posadowieniem (oferta)</t>
  </si>
  <si>
    <t>kpl.</t>
  </si>
  <si>
    <t>PRZYŁĄCZE i ZEWNĘTRZNA INSTALACJA WODOCIĄGOWA</t>
  </si>
  <si>
    <t>Pomiary przy wykopach w terenie równinnym i nizinnym</t>
  </si>
  <si>
    <t>m3</t>
  </si>
  <si>
    <t>Wykopy oraz przekopy wykonywane koparkami podsiębiernymi 0.40 m3 na odkład w gruncie kat. III - 80% robót</t>
  </si>
  <si>
    <t>Wykopy liniowe i szerokości 0.8-1.5 m pod fundamenty, rurociągi, kolektory w gruntach suchych z wydobyciem urobku łopatą lub wyciągiem ręcznymkat. III-IV;  - 20% robót</t>
  </si>
  <si>
    <t>Studnia wodomierzowa z polimertobetonu śr. 1000 mm h=200 cm wraz z wyposażeniem -   1. Wodomierz JS dn15 - 1 szt  2. złączka przejściowa z gwintem zewnętrznym de32/dn25 - 2 szt  3. zawór grzybkowy gwintowany do wody fi 25 - 1 szt  4. zawór grzybkowy gwintowany do wody fi 25 ze spustem - 1 szt  5. zawór zwrotno-zaporowy antyskażeniowy fi25 klasy EA - 1 szt</t>
  </si>
  <si>
    <t>stud.</t>
  </si>
  <si>
    <t>6</t>
  </si>
  <si>
    <t>Podłoża pod kanały i obiekty z materiałów sypkich grub. 10 cm</t>
  </si>
  <si>
    <t>7</t>
  </si>
  <si>
    <t>Opaska do nawiercania rur PE  z gwintem De110/2"</t>
  </si>
  <si>
    <t>szt.</t>
  </si>
  <si>
    <t>8</t>
  </si>
  <si>
    <t>Kombinacyjny zawór kątowy ISO 1'' ze złączką przyłączeniową na rurę de32PE   +skrzynka uliczna do zasuw                                                                      +teleskopowe przedłużenie wrzeciona zasuwy</t>
  </si>
  <si>
    <t>9</t>
  </si>
  <si>
    <t>Montaż rurociągów z rur PE 100 SDR11 o śr. zewnętrznej 32 mm - ekstrapolacja</t>
  </si>
  <si>
    <t>m</t>
  </si>
  <si>
    <t>10</t>
  </si>
  <si>
    <t>Kolano elektrooporowe z PE śr. 32 mm 90st</t>
  </si>
  <si>
    <t>złącz.</t>
  </si>
  <si>
    <t>11</t>
  </si>
  <si>
    <t>Mufa elektroopoprowa z PE śr. 32 mm</t>
  </si>
  <si>
    <t>12</t>
  </si>
  <si>
    <t>Obsypanie rurociągów do wys 30 cm ponad poziom rury  - uwaga: uwzględnić materiał</t>
  </si>
  <si>
    <t>13</t>
  </si>
  <si>
    <t>Oznakowanie trasy rurociągu ułożonego w ziemi taśmą z tworzywa sztucznego z wkładką magnetyczną</t>
  </si>
  <si>
    <t>14</t>
  </si>
  <si>
    <t>Próba wodna szczelności sieci wodociągowych z rur typu PE o śr.nominalnej do 90 mm</t>
  </si>
  <si>
    <t>15</t>
  </si>
  <si>
    <t>16</t>
  </si>
  <si>
    <t>Dezynfekcja rurociągów sieci wodociągowych o śr.nominalnej do 150 mm</t>
  </si>
  <si>
    <t>17</t>
  </si>
  <si>
    <t>18</t>
  </si>
  <si>
    <t>Jednokrotne płukanie sieci wodociągowej o śr. nominalnej do 150 mm</t>
  </si>
  <si>
    <t>19</t>
  </si>
  <si>
    <t>20</t>
  </si>
  <si>
    <t>21</t>
  </si>
  <si>
    <t>22</t>
  </si>
  <si>
    <t>ZEWNĘTRZNA INSTALACJA KANALIZACJI SANITARNEJ</t>
  </si>
  <si>
    <t>23</t>
  </si>
  <si>
    <t>24</t>
  </si>
  <si>
    <t>Kanały z rur PVC łączonych na wcisk o śr. zewn. 160 mm - wykopy umocnione</t>
  </si>
  <si>
    <t>Kolano kanalizacyjne z PCV śr. 160 mm</t>
  </si>
  <si>
    <t>szt</t>
  </si>
  <si>
    <t>Podłoża pod studzienki z recyklatu betonowego o grubości 30 cm</t>
  </si>
  <si>
    <t>Obsypanie rurociągów do wys. 30 cm ponad poziom rury - uwaga: pozycja zawiera nakłady materiałowe</t>
  </si>
  <si>
    <t>Próba szczelności kanałów rurowych o śr. nom. 160 mm</t>
  </si>
  <si>
    <t>WIATA</t>
  </si>
  <si>
    <t>m2</t>
  </si>
  <si>
    <t>(z.VIII) Rynny dachowe prostokątne w rozwinięciu do 40 cm z polichlorku winylu łączone na zakładkę - montaż rynien</t>
  </si>
  <si>
    <t>(z.VIII) Rury spustowe okrągłe z polichlorku winylu o śr. 100 mm</t>
  </si>
  <si>
    <t>(z.VI) Obróbki blacharskie z blachy powlekanej o szer.w rozwinięciu do 25 cm</t>
  </si>
  <si>
    <t>ZAGOSPODAROWANIE TERENU</t>
  </si>
  <si>
    <t>NAWIERZCHNIE</t>
  </si>
  <si>
    <t>Roboty pomiarowe przy powierzchniowych robotach ziemnych - niwelacja terenu pod obiekty przemysłowe</t>
  </si>
  <si>
    <t>ha</t>
  </si>
  <si>
    <t>Warstwa wzmacniająca grunt pod warstwy technologiczne z geowłókniny</t>
  </si>
  <si>
    <t>Nawierzchnie z kostki brukowej betonowej o grubości 8 cm na podsypce cementowo-piaskowej gr 5 cm</t>
  </si>
  <si>
    <t>Nawierzchnie z kostki brukowej betonowej ekologicznej 20x20 cm  o grubości 8 cm na podsypce cementowo-piaskowej gr 5 cm</t>
  </si>
  <si>
    <t>Wypełnienie szczelin grysem kamiennym</t>
  </si>
  <si>
    <t>Krawężniki betonowe wystające o wymiarach 15x22 cm z wykonaniem ław betonowych na podsypce cementowo-piaskowej</t>
  </si>
  <si>
    <t>Krawężniki betonowe wystające o wymiarach 15x30 cm z wykonaniem ław betonowych na podsypce cementowo-piaskowej</t>
  </si>
  <si>
    <t>Obrzeża betonowe o wymiarach 30x8 cm na podsypce cementowo-piaskowej, spoiny wypełnione zaprawą cementową</t>
  </si>
  <si>
    <t>ZIELEŃ</t>
  </si>
  <si>
    <t>Ręczne rozrzucenie ziemi żyznej lub kompostowej na terenie płaskim grubość warstwy 10 cm</t>
  </si>
  <si>
    <t>MAŁA ARCHITEKTURA</t>
  </si>
  <si>
    <t>Ławki parkowe stalowe ocynkowane dł. 1,6 m</t>
  </si>
  <si>
    <t>Dostawa i montaż pojemników do segregacji ospadów</t>
  </si>
  <si>
    <t>Dostawa i montaż stojaków na rowery</t>
  </si>
  <si>
    <t>Dostawa i montaż ławostołów</t>
  </si>
  <si>
    <t>Dostawa i montaż gabloty informacyjnej</t>
  </si>
  <si>
    <t>Ogrodzenie placu zabaw</t>
  </si>
  <si>
    <t>Cena</t>
  </si>
  <si>
    <t>Wartość</t>
  </si>
  <si>
    <t>kg</t>
  </si>
  <si>
    <t>kpl</t>
  </si>
  <si>
    <t>t</t>
  </si>
  <si>
    <t xml:space="preserve"> </t>
  </si>
  <si>
    <t>Posadowienie toalety wg. zaleceń producenta</t>
  </si>
  <si>
    <t>Wiaty drewniane bez ścian bocznych - zakup + montaż (posadowienie zgodnie z zaleceniami producenta)</t>
  </si>
  <si>
    <t>Roboty przygotowawze i rozbiórkowe.</t>
  </si>
  <si>
    <t>Usunięcie niewielkich połaci roślinności przybrzeżnej (chwasty, trawy, trzcina pospolita) wraz z warstwą ziemi urodzajnej oraz wszelkiego rodzaju śmieci i odpadów (opony, złom, drewno, elementy betonowe, plastik itp.).</t>
  </si>
  <si>
    <t>ryczałt</t>
  </si>
  <si>
    <t>Rozbiórka drewnianego pomostu wędkarskiego -  o wymiarach b×L = ok. 0,8×10 m, usytuowanego w południowej strefie działki.</t>
  </si>
  <si>
    <t>Rozbiórka betonowej pochylni o wymiarach b×L = ok. 2,5×12 m. Szacowana kubatura   6 m3.Rozbiórka konstrukcji żelbetowych z lądu sposobem mechanicznym</t>
  </si>
  <si>
    <t>Roboty ziemne.</t>
  </si>
  <si>
    <t>Wykopy i zasypy mechaniczne.</t>
  </si>
  <si>
    <t>Zasypywanie wykopów  z przemieszczeniem gruntu na odległość do 10 m</t>
  </si>
  <si>
    <t>Wykopy i zasypy ręczne.</t>
  </si>
  <si>
    <t>Roboty ziemne ręczne z przewozem gruntu taczkami na odległość do 10 m</t>
  </si>
  <si>
    <t>Ręczne zasypywanie wykopów</t>
  </si>
  <si>
    <t>Transport mas ziemnych.</t>
  </si>
  <si>
    <t>Konstrukcje budowli i urządzeń hydrotechnicznych.</t>
  </si>
  <si>
    <t>Nabrzeże, slip i pirs.Ścianki szczelne, pal i kleszcze.</t>
  </si>
  <si>
    <t>Zakup i transport stalowej ścianki szczelnej h=8,0m i 9,0m,  stal S355GP</t>
  </si>
  <si>
    <t>Wykonanie elementów narożnikowych ze ścianki szczelnej</t>
  </si>
  <si>
    <t>Pogrążanie wibromłotem z lądu stalowych ścianek szczelnych L=8 i 9m:</t>
  </si>
  <si>
    <t>Slip. Zakup i transport pala rurowego,  stal S355JOH</t>
  </si>
  <si>
    <t>Slip. Pogrążanie wibromłotem  pala stalowego śr. 508/12,5 mm L=10,8m</t>
  </si>
  <si>
    <t>Zakładanie kleszczy stalowych dwustronnych pojedynczych na ścianki szczelne z ceowników o wysokości 140 mm - montaż z lądu</t>
  </si>
  <si>
    <t>Nabrzeże.</t>
  </si>
  <si>
    <t>Izolowanie ściągów stalowych o śr. 42 mm taśma 'Denso'</t>
  </si>
  <si>
    <t>Ustawianie żelbetowych tarcz kotwiących 160×110×20 cm, beton C30/37, kl. ekspoz. XD2, XA1 o masie do 1000 kg</t>
  </si>
  <si>
    <t>Izolacje tarcz kotwiacych (powierzchnia odwodna) - gruntowanie powierzchni betonowych - typu Abizol 'R' - pierwsza warstwa</t>
  </si>
  <si>
    <t>Izolacje tarcz kotwiacych (powierzchnia odwodna)  na zagruntowanym podłożu - typu Abizol 'P'  odc.C i D.</t>
  </si>
  <si>
    <t>Montaż pachołów rurowych podwójnych na podkładce z blachy o średnicy rury 70/10 mm</t>
  </si>
  <si>
    <t>Podłoża i warstwy wyrównawcze z betonu C8/10 grubości 5 cm pod oczepami.</t>
  </si>
  <si>
    <t>Ułożenie folii budowlanej oddzielającej beton konstrukcyjny oczepu od betonu podkładowego.</t>
  </si>
  <si>
    <t>Deskowania denne oczepów, o dolnej krawędzi na rzędnej powyżej +-0 m montaż z lądu</t>
  </si>
  <si>
    <t>Deskowanie systemowe ścian (+dylatacje) w konstrukcjach nadwodnych - nabrzeża oczepowe</t>
  </si>
  <si>
    <t>Zbrojenie  prętami o śr. 12-16 mm - nadbudowa oczepowa</t>
  </si>
  <si>
    <t>Betonowanie konstrukcji nadwodnych mieszanka betonowa  C30/37, kl. ekspoz. XD2, XA1  z odbiorem z lądu.</t>
  </si>
  <si>
    <t>Izolacje powierzchnii odlądowej oczepu  zagruntowanie podłożu - typu Abizol 'R'+P</t>
  </si>
  <si>
    <t>Montaż kątowników ochronnych i obramowań 60x60x6 z lądu</t>
  </si>
  <si>
    <t>Montaż drabinek i wyłazów ratowniczych ocynkowanych.</t>
  </si>
  <si>
    <t>Montaż pojedynczych belek poliuretanowych na ścianach betonowych</t>
  </si>
  <si>
    <t>Montaż balustrad stalowych z rur o śr. do 60 mm</t>
  </si>
  <si>
    <t>Pomosty pływające i trap.</t>
  </si>
  <si>
    <t>Zakup, transport, prefabrykacja oraz wykonanie powłoki malarskiej zewnętrznej kolor jasnoszary, na długości min. 7 m od korony pali rurowych,  stal S355JOH</t>
  </si>
  <si>
    <t>Pogrążanie: wibromłot na pontonie pali stalowych śr. 508 mm</t>
  </si>
  <si>
    <t>Wykopy mułu-piasku pompa typu 'Mamut' o śr. rury 150 mm</t>
  </si>
  <si>
    <t>Betonowanie podwodne sposobem grawitacyjnym 'Contractor' z wody. Beton wypełniający pale -C30/37, kl. ekspoz. XD2, XA1,</t>
  </si>
  <si>
    <t>Wykonanie, wyposażenie i zainstalowanie pomostów na akwenie przystani, wraz z trapem,</t>
  </si>
  <si>
    <t>Dalby cumowniczo-odbojowe.</t>
  </si>
  <si>
    <t>Montaż odbojnic  z 5 opon staroużytecznych. Opony samochodowe, średnica wew. 20", wypełnione pianką poliuretanową</t>
  </si>
  <si>
    <t>Montaż pachołów rurowych pojedynczych wbetonowanych.Trzon pachoła:  rura   168,3/11 mm, L = 70 cm. Poprzeczka pachoła:  pręt   32 mm.</t>
  </si>
  <si>
    <t>Slip łodziowy.</t>
  </si>
  <si>
    <t>Montaż pojedynczych belek poliuretanowych- pirs ze slipem</t>
  </si>
  <si>
    <t>Montaż pojedynczych belek poliuretanowych na ścianach stalowych</t>
  </si>
  <si>
    <t>Montaż odbojnic  z 8 opon staroużytecznych.</t>
  </si>
  <si>
    <t>Oczepy stalowe na ściance czołowej i bocznej</t>
  </si>
  <si>
    <t>Obcięcie ścianki szczelnej pod wodą.</t>
  </si>
  <si>
    <t>Wykonanie poduszki z geowłókniny, mocowanie szpilkami.</t>
  </si>
  <si>
    <t>Podbudowa pod płyty lotniskowe, wypełnienie poduszki geowłókninowej: pospółka nienormowana,</t>
  </si>
  <si>
    <t>Ułożenie płyt lotniskowych</t>
  </si>
  <si>
    <t>Ułożenie maty ślizgowa gumowej w osi slipu: wykonać z taśmy przenośnikowej grub. 8÷16 mm,   szer. 60 ÷ 80 cm.</t>
  </si>
  <si>
    <t>Pirs osłonowy slipu.</t>
  </si>
  <si>
    <t>Zakładanie ściągów kotwiących,motaż z lądu</t>
  </si>
  <si>
    <t>Deskowanie systemowe ścian w konstrukcjach nadwodnych -pirs + schody</t>
  </si>
  <si>
    <t>Montaż drabinek i wyłazów ratowniczych.</t>
  </si>
  <si>
    <t>Nawierzchnie za budowlami (nabrzeże, slip, pirs).</t>
  </si>
  <si>
    <t>Roboty pogłębiarskie.</t>
  </si>
  <si>
    <t>Roboty pogłebiarskie.Miejsce odkładu urobku (proponowane): pole refulacyjne "D", odległość 8,5km</t>
  </si>
  <si>
    <t>I część [netto]</t>
  </si>
  <si>
    <t>II część [netto]</t>
  </si>
  <si>
    <t>II część [brutto]</t>
  </si>
  <si>
    <t>I część brutto]</t>
  </si>
  <si>
    <t>Studnie rewizyjne z kręgów betonowych o śr. 1200 mm w gotowym wykopie o głębokości do 2m.</t>
  </si>
  <si>
    <t>INSTALACJE ELEKTRYCZNE ZEWNETRZNE</t>
  </si>
  <si>
    <t>SIECI ZEWNĘTRZNE</t>
  </si>
  <si>
    <t>Montaż szafy STW wraz z niezbędnym wyposażeniem</t>
  </si>
  <si>
    <t>Zarobienie na sucho końca kabla 5-żyłowego o przekroju żył do 50 mm2 na napięcie do 1 kV o izolacji i powłoce z tworzyw sztucznych</t>
  </si>
  <si>
    <t>Zarobienie na sucho końca kabla 5-żyłowego o przekroju żył do 16 mm2 na napięcie do 1 kV o izolacji i powłoce z tworzyw sztucznych</t>
  </si>
  <si>
    <t>Posadowienie PPE1</t>
  </si>
  <si>
    <t>Nasypanie warstwy piasku na dnie rowu kablowego o szerokości do 0.6 m</t>
  </si>
  <si>
    <t>Ułożenie rur osłonowych  Rury osłonowe karbowane dwuścienne 110mm</t>
  </si>
  <si>
    <t>Ułożenie rur osłonowych do przepustu przez oczep nabrzeża i pod pomostem - rury karbowanegiętkie 75mm odporne na UV</t>
  </si>
  <si>
    <t>Układanie kabli o masie do 12 kg/m w rowach kablowych mechanicznie z przyczepy kablowej  YAKY 4x25</t>
  </si>
  <si>
    <t>Układanie kabli o masie do 3.0 kg/m w rurach, pustakach lub kanałach zamkniętych  W rurach YAKY 4x25</t>
  </si>
  <si>
    <t>Układanie kabli o masie do 3.0 kg/m w rowach kablowych ręcznie  YKY 5x10</t>
  </si>
  <si>
    <t>Przewody uziemiające i wyrównawcze. Ułożenie bednarki w wykopie razem z kablem oświetleniowym  FeZn 25x4  Przelicznik 1m/b - 0,8 kg</t>
  </si>
  <si>
    <t>Rury giętkie karbowane 50mm przy słupach oświetleniowych</t>
  </si>
  <si>
    <t>Montaż i stawianie słupów oświetleniowych o masie do 100 kg, na fundamentach  Słup oświetleniowy h=9m; średnica wierzchołka 60mm (słupy dla 2 kat. wiatrowej) z pojedynczym wysięgnikiem</t>
  </si>
  <si>
    <t>Montaż i stawianie słupów oświetleniowych o masie do 100 kg, na fundamentach  Słup oświetleniowy h=9m; średnica wierzchołka 60mm (słupy dla 2 kat. wiatrowej) z podwójnym wysięgnikiem</t>
  </si>
  <si>
    <t>Montaż przewodów do opraw oświetleniowych - wciąganie w słupy, rury osłonowe i wysięgniki przy wysokości latarń do 10 m</t>
  </si>
  <si>
    <t>kpl.przew.</t>
  </si>
  <si>
    <t>Montaż opraw oświetlenia zewnętrznego na słupach   Oprawa LED w obudowie aluminiowej IP66, II klasy izolacji,  o mocy 55W i strumieniu świetlnym 7100  Przystosowana do montażu na słupach i wysięgnikach o końcówce 60mm</t>
  </si>
  <si>
    <t>USUNIĘCIE KOLIZJI</t>
  </si>
  <si>
    <t>Zabezpieczenie istniejących kabli energetycznych rurami ochronnymi dwudzielnymi z PCW o śr. 110-200 mm</t>
  </si>
  <si>
    <t>CZYNNOŚCI DODATKOWE</t>
  </si>
  <si>
    <t>Obsługa geodezyjna</t>
  </si>
  <si>
    <t>usł.</t>
  </si>
  <si>
    <t>Sprawdzenie i pomiary obwodów</t>
  </si>
  <si>
    <t>Sporządzenie dokumentacji powykonawczej</t>
  </si>
  <si>
    <t xml:space="preserve">szt. </t>
  </si>
  <si>
    <t>ELEMENTY CZEŚCI WODNEJ</t>
  </si>
  <si>
    <t>WYKONANIE TARCZ KOWIĄCYCH ORAZ FRAGMENTÓW ŚCIĄGÓW</t>
  </si>
  <si>
    <t>Zakładanie ściągów kotwiących,motaż z lądu  5szt. z przegubem o śr. 42 mm l=2,6 m                 2szt, bez przegubu o śr. 42 mm</t>
  </si>
  <si>
    <t>Zakładanie ściągów kotwiących,motaż z lądu  5szt. z przegubem o śr. 42 mm l=9,4m                  2szt, bez przegubu o śr. 42 mm</t>
  </si>
  <si>
    <t>Warstwa odsączająca piasek/pospółka - o grubości po zagęszczeniu 20 cm</t>
  </si>
  <si>
    <t>Warstwa odsączająca piasek/pospółka - o grubości po zagęszczeniu 15 cm</t>
  </si>
  <si>
    <t xml:space="preserve">Warstwa odcinająca z piasku/pospółki - o grubości po zagęszczeniu 10 cm </t>
  </si>
  <si>
    <t>Podbudowa pomocnicza z kruszywa niezwiązanego C90/3, kr. Łamane 4/31,5 - po zagęszczeniu 30 cm</t>
  </si>
  <si>
    <t>Podbudowa pomocnicza z kruszywa niezwiązanego C90/3, kr. Łamane 4/31,5 - po zagęszczeniu 15 cm</t>
  </si>
  <si>
    <t>Roboty elektryczne</t>
  </si>
  <si>
    <t xml:space="preserve">Oświetlenie </t>
  </si>
  <si>
    <t xml:space="preserve">Układanie kabli o masie do 0,5 kg/m w rowach kablowych ręcznie H07BQ-F 3 x 6 mm </t>
  </si>
  <si>
    <t xml:space="preserve">Układanie kabli o masie do 0,5 kg/m w rurach, pustakach lub kanałach zamkniętych H07BQ-F 3 x 6 mm </t>
  </si>
  <si>
    <t>Ponowne ułożenie drogi dojazdowej do slipu z istniejącej kostki (nowa podbudowa)</t>
  </si>
  <si>
    <r>
      <t>m</t>
    </r>
    <r>
      <rPr>
        <vertAlign val="superscript"/>
        <sz val="8"/>
        <rFont val="Arial"/>
        <family val="2"/>
      </rPr>
      <t>2</t>
    </r>
  </si>
  <si>
    <t>Tabela Elementów Rozliczeniowych</t>
  </si>
  <si>
    <t>Część I - Lądowa</t>
  </si>
  <si>
    <t>Część II - Wodna</t>
  </si>
  <si>
    <t>Montaż i stawianie słupów oświetleniowych o masie do 100 kg, na fundamentach  Słup oświetleniowy, aluminiowy anodowany, h=8m; średnica wierzchołka 60mm (słupy dla 2 kat. wiatrowej) z pojedynczym wysięgnikiem</t>
  </si>
  <si>
    <t>Montaż i stawianie słupów oświetleniowych o masie do 100 kg, na fundamentach,  Słup oświetleniowy aluminiowy anodowany, h=4,5m;  (słupy dla 2 kat. wiatrowej) z pojedynczym wysięgnikiem</t>
  </si>
  <si>
    <t>Montaż opraw oświetlenia zewnętrznego na słupach   Oprawa architektoniczna-parkowa LED 24W 5K optyka T3w obudowie aluminiowej IP66, II klasy izolacji</t>
  </si>
  <si>
    <t>Montaż opraw oświetlenia zewnętrznego na słupach   Oprawa zewnętrzna LED 72W 5k optyka T2/T3, redukcja 31% - 48W 5k, IP66, II klasy izolacji</t>
  </si>
  <si>
    <t>Montaż lampy na pomoście, słupek z kloszem mlecznym, LED 240, 38W 5k, posadowiony na koszu zbrojeniowym</t>
  </si>
  <si>
    <t>Dokumentacja geodezyjna</t>
  </si>
  <si>
    <t>wykonanie dokumentacji geodezyjnej niezbędnej do przeprowadzenia procedury ustalenia nowej linii brzegowej oraz przeprowadzenie procedury w imieniu Zamawiającego</t>
  </si>
  <si>
    <t xml:space="preserve">Zasypywanie wykopów liniowych o ścianach pionowych głębokości do 1.5 m i szerokości 0.8-1.5 m; </t>
  </si>
  <si>
    <t>Zagęszczenie nasypów</t>
  </si>
  <si>
    <t>Roboty ziemne wykonywane w ziemi uprzednio zmagazynowanej w hałdach z transportem urobku wraz z kosztem utylizacji</t>
  </si>
  <si>
    <t xml:space="preserve">Wykopy oraz przekopy wykonywane na odkład </t>
  </si>
  <si>
    <t>Wykopy liniowe i szerokości 0.8-1.5 m pod fundamenty, rurociągi, kolektory w gruntach suchych z wydobyciem urobku;  - 20% robót</t>
  </si>
  <si>
    <t xml:space="preserve">Zasypywanie wykopów liniowych o ścianach pionowych głębokości do 3.0 m i szerokości 0.8-1.5 m; </t>
  </si>
  <si>
    <t xml:space="preserve">Zagęszczenie nasypów </t>
  </si>
  <si>
    <t>Roboty ziemne wykonywane w gruncie z transportem urobku wraz z kosztami składowania</t>
  </si>
  <si>
    <t xml:space="preserve">Kopanie rowów dla kabli </t>
  </si>
  <si>
    <t xml:space="preserve">Kopanie rowów dla kabli w sposób ręczny </t>
  </si>
  <si>
    <t xml:space="preserve">Mechaniczne pogrążanie uziomów pionowych prętowych </t>
  </si>
  <si>
    <t xml:space="preserve">Zasypywanie rowów dla kabli </t>
  </si>
  <si>
    <t xml:space="preserve">Zasypywanie rowów dla kabli wykonanych ręcznie </t>
  </si>
  <si>
    <t>Zasypywanie rowów dla kabli wykonanych ręcznie</t>
  </si>
  <si>
    <t>Mechaniczne wykonanie koryta na całej szerokości jezdni i chodników głębokości 20 cm</t>
  </si>
  <si>
    <t>Mechaniczne wykonanie koryta na całej szerokości jezdni i chodników - za każde dalsze 5 cm głębokości</t>
  </si>
  <si>
    <t xml:space="preserve">Mechaniczne profilowanie i zagęszczenie podłoża pod warstwy konstrukcyjne nawierzchni </t>
  </si>
  <si>
    <t>Sadzenie krzewów żywopłotowych z całkowitą zaprawą rowów - grab</t>
  </si>
  <si>
    <t>Sadzenie krzewów żywopłotowych z całkowitą zaprawą rowów - pęcherzyca kalinolistna</t>
  </si>
  <si>
    <t>Sadzenie drzew liściastych form naturalnych na terenie płaskim z całkowitą zaprawą dołów; średnica/głębokość : 0.7 m</t>
  </si>
  <si>
    <t>Sadzenie krzewów żywopłotowych z całkowitą zaprawą rowów - berberys</t>
  </si>
  <si>
    <t>Wykonanie trawników dywanowych siewem z nawożeniem</t>
  </si>
  <si>
    <t>Transport gruntu pozyskanego z nadwyżek przy budowie części lądowej punktu turystyki. Roboty ziemne wykonywane na odkład z transportem na odległość 100 m</t>
  </si>
  <si>
    <t>Wykopy oraz przekopy wykonywane na odkład</t>
  </si>
  <si>
    <t>Zagęszczenie nasypów ubijakami mechanicznymi</t>
  </si>
  <si>
    <t>Zasypy gruntem pozyskanym z nadwyżek przy budowie części lądowej punktu turystyki. Formowanie i zagęszczanie nasypów.</t>
  </si>
  <si>
    <t>Wykonanie trawników dywanowych siewem, na skarpach przy uprawie ręcznej bez nawożenia</t>
  </si>
  <si>
    <t>Mechaniczne pogrążanie uziomów pionowych prętowych</t>
  </si>
  <si>
    <t>Zasypywanie rowów dla kabli wykonanych mechanicznie</t>
  </si>
  <si>
    <t>Zakres rzeczowo-finansowy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</si>
</sst>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</numFmts>
  <fonts count="50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24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B050"/>
      <name val="Arial"/>
      <family val="2"/>
    </font>
    <font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NumberFormat="1" applyFont="1" applyAlignment="1" applyProtection="1">
      <alignment horizontal="right" vertical="top" wrapText="1"/>
      <protection locked="0"/>
    </xf>
    <xf numFmtId="0" fontId="1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1" xfId="0" applyNumberFormat="1" applyFont="1" applyFill="1" applyBorder="1" applyAlignment="1" applyProtection="1">
      <alignment vertical="center" wrapText="1"/>
      <protection locked="0"/>
    </xf>
    <xf numFmtId="0" fontId="6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NumberFormat="1" applyFont="1" applyBorder="1" applyAlignment="1" applyProtection="1">
      <alignment horizontal="left" vertical="top" wrapText="1"/>
      <protection locked="0"/>
    </xf>
    <xf numFmtId="3" fontId="1" fillId="0" borderId="12" xfId="0" applyNumberFormat="1" applyFont="1" applyBorder="1" applyAlignment="1" applyProtection="1">
      <alignment horizontal="center" vertical="top" wrapText="1"/>
      <protection locked="0"/>
    </xf>
    <xf numFmtId="0" fontId="1" fillId="9" borderId="12" xfId="0" applyNumberFormat="1" applyFont="1" applyFill="1" applyBorder="1" applyAlignment="1" applyProtection="1">
      <alignment vertical="top" wrapText="1"/>
      <protection locked="0"/>
    </xf>
    <xf numFmtId="0" fontId="1" fillId="9" borderId="12" xfId="0" applyNumberFormat="1" applyFont="1" applyFill="1" applyBorder="1" applyAlignment="1" applyProtection="1">
      <alignment horizontal="right" vertical="top" wrapText="1"/>
      <protection locked="0"/>
    </xf>
    <xf numFmtId="0" fontId="1" fillId="9" borderId="12" xfId="0" applyNumberFormat="1" applyFont="1" applyFill="1" applyBorder="1" applyAlignment="1" applyProtection="1">
      <alignment horizontal="center" vertical="top" wrapText="1"/>
      <protection locked="0"/>
    </xf>
    <xf numFmtId="0" fontId="6" fillId="35" borderId="12" xfId="0" applyNumberFormat="1" applyFont="1" applyFill="1" applyBorder="1" applyAlignment="1" applyProtection="1">
      <alignment vertical="center" wrapText="1"/>
      <protection locked="0"/>
    </xf>
    <xf numFmtId="0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165" fontId="1" fillId="0" borderId="12" xfId="0" applyNumberFormat="1" applyFont="1" applyBorder="1" applyAlignment="1" applyProtection="1">
      <alignment horizontal="center" vertical="top" wrapText="1"/>
      <protection locked="0"/>
    </xf>
    <xf numFmtId="0" fontId="6" fillId="35" borderId="11" xfId="0" applyNumberFormat="1" applyFont="1" applyFill="1" applyBorder="1" applyAlignment="1">
      <alignment vertical="center" wrapText="1"/>
    </xf>
    <xf numFmtId="0" fontId="6" fillId="35" borderId="11" xfId="0" applyNumberFormat="1" applyFont="1" applyFill="1" applyBorder="1" applyAlignment="1">
      <alignment horizontal="left" vertical="center" wrapText="1"/>
    </xf>
    <xf numFmtId="0" fontId="6" fillId="36" borderId="11" xfId="0" applyNumberFormat="1" applyFont="1" applyFill="1" applyBorder="1" applyAlignment="1">
      <alignment vertical="center" wrapText="1"/>
    </xf>
    <xf numFmtId="0" fontId="6" fillId="36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vertical="top" wrapText="1"/>
    </xf>
    <xf numFmtId="0" fontId="1" fillId="34" borderId="13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9" borderId="12" xfId="0" applyNumberFormat="1" applyFont="1" applyFill="1" applyBorder="1" applyAlignment="1">
      <alignment vertical="top" wrapText="1"/>
    </xf>
    <xf numFmtId="0" fontId="1" fillId="9" borderId="11" xfId="0" applyNumberFormat="1" applyFont="1" applyFill="1" applyBorder="1" applyAlignment="1">
      <alignment horizontal="right" vertical="center" wrapText="1"/>
    </xf>
    <xf numFmtId="164" fontId="1" fillId="0" borderId="12" xfId="0" applyNumberFormat="1" applyFont="1" applyBorder="1" applyAlignment="1" applyProtection="1">
      <alignment horizontal="center" vertical="top" wrapText="1"/>
      <protection locked="0"/>
    </xf>
    <xf numFmtId="0" fontId="6" fillId="36" borderId="12" xfId="0" applyNumberFormat="1" applyFont="1" applyFill="1" applyBorder="1" applyAlignment="1" applyProtection="1">
      <alignment vertical="center" wrapText="1"/>
      <protection locked="0"/>
    </xf>
    <xf numFmtId="0" fontId="6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2" xfId="0" applyNumberFormat="1" applyFont="1" applyFill="1" applyBorder="1" applyAlignment="1" applyProtection="1">
      <alignment vertical="top" wrapText="1"/>
      <protection locked="0"/>
    </xf>
    <xf numFmtId="0" fontId="1" fillId="34" borderId="12" xfId="0" applyNumberFormat="1" applyFont="1" applyFill="1" applyBorder="1" applyAlignment="1" applyProtection="1">
      <alignment horizontal="right" vertical="top" wrapText="1"/>
      <protection locked="0"/>
    </xf>
    <xf numFmtId="0" fontId="1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left" vertical="top" wrapText="1"/>
    </xf>
    <xf numFmtId="177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top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vertical="top" wrapText="1"/>
      <protection locked="0"/>
    </xf>
    <xf numFmtId="0" fontId="1" fillId="33" borderId="12" xfId="0" applyNumberFormat="1" applyFont="1" applyFill="1" applyBorder="1" applyAlignment="1" applyProtection="1">
      <alignment horizontal="right" vertical="top" wrapText="1"/>
      <protection locked="0"/>
    </xf>
    <xf numFmtId="0" fontId="1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NumberFormat="1" applyFont="1" applyBorder="1" applyAlignment="1" applyProtection="1">
      <alignment horizontal="center" vertical="top" wrapText="1"/>
      <protection locked="0"/>
    </xf>
    <xf numFmtId="0" fontId="1" fillId="0" borderId="11" xfId="0" applyNumberFormat="1" applyFont="1" applyBorder="1" applyAlignment="1" applyProtection="1">
      <alignment horizontal="left" vertical="top" wrapText="1"/>
      <protection locked="0"/>
    </xf>
    <xf numFmtId="0" fontId="1" fillId="9" borderId="11" xfId="0" applyNumberFormat="1" applyFont="1" applyFill="1" applyBorder="1" applyAlignment="1" applyProtection="1">
      <alignment vertical="top" wrapText="1"/>
      <protection locked="0"/>
    </xf>
    <xf numFmtId="0" fontId="1" fillId="9" borderId="11" xfId="0" applyNumberFormat="1" applyFont="1" applyFill="1" applyBorder="1" applyAlignment="1" applyProtection="1">
      <alignment horizontal="right" vertical="top" wrapText="1"/>
      <protection locked="0"/>
    </xf>
    <xf numFmtId="0" fontId="1" fillId="9" borderId="13" xfId="0" applyNumberFormat="1" applyFont="1" applyFill="1" applyBorder="1" applyAlignment="1" applyProtection="1">
      <alignment horizontal="center" vertical="top" wrapText="1"/>
      <protection locked="0"/>
    </xf>
    <xf numFmtId="0" fontId="6" fillId="36" borderId="11" xfId="0" applyNumberFormat="1" applyFont="1" applyFill="1" applyBorder="1" applyAlignment="1" applyProtection="1">
      <alignment vertical="center" wrapText="1"/>
      <protection locked="0"/>
    </xf>
    <xf numFmtId="0" fontId="6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1" xfId="0" applyNumberFormat="1" applyFont="1" applyFill="1" applyBorder="1" applyAlignment="1" applyProtection="1">
      <alignment vertical="top" wrapText="1"/>
      <protection locked="0"/>
    </xf>
    <xf numFmtId="0" fontId="1" fillId="34" borderId="11" xfId="0" applyNumberFormat="1" applyFont="1" applyFill="1" applyBorder="1" applyAlignment="1" applyProtection="1">
      <alignment horizontal="right" vertical="top" wrapText="1"/>
      <protection locked="0"/>
    </xf>
    <xf numFmtId="0" fontId="1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3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left" vertical="top" wrapText="1"/>
      <protection locked="0"/>
    </xf>
    <xf numFmtId="4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39" fontId="1" fillId="0" borderId="12" xfId="0" applyNumberFormat="1" applyFont="1" applyBorder="1" applyAlignment="1" applyProtection="1">
      <alignment horizontal="center" vertical="top" wrapText="1"/>
      <protection locked="0"/>
    </xf>
    <xf numFmtId="39" fontId="6" fillId="9" borderId="15" xfId="0" applyNumberFormat="1" applyFont="1" applyFill="1" applyBorder="1" applyAlignment="1" applyProtection="1">
      <alignment horizontal="center" vertical="top" wrapText="1"/>
      <protection locked="0"/>
    </xf>
    <xf numFmtId="0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39" fontId="6" fillId="34" borderId="15" xfId="0" applyNumberFormat="1" applyFont="1" applyFill="1" applyBorder="1" applyAlignment="1" applyProtection="1">
      <alignment horizontal="center" vertical="top" wrapText="1"/>
      <protection locked="0"/>
    </xf>
    <xf numFmtId="39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39" fontId="6" fillId="9" borderId="12" xfId="0" applyNumberFormat="1" applyFont="1" applyFill="1" applyBorder="1" applyAlignment="1" applyProtection="1">
      <alignment horizontal="center" vertical="top" wrapText="1"/>
      <protection locked="0"/>
    </xf>
    <xf numFmtId="3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3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39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" fillId="35" borderId="11" xfId="0" applyNumberFormat="1" applyFont="1" applyFill="1" applyBorder="1" applyAlignment="1">
      <alignment horizontal="center" vertical="center" wrapText="1"/>
    </xf>
    <xf numFmtId="0" fontId="6" fillId="35" borderId="14" xfId="0" applyNumberFormat="1" applyFont="1" applyFill="1" applyBorder="1" applyAlignment="1">
      <alignment horizontal="center" vertical="center" wrapText="1"/>
    </xf>
    <xf numFmtId="0" fontId="6" fillId="36" borderId="11" xfId="0" applyNumberFormat="1" applyFont="1" applyFill="1" applyBorder="1" applyAlignment="1">
      <alignment horizontal="center" vertical="center" wrapText="1"/>
    </xf>
    <xf numFmtId="0" fontId="6" fillId="36" borderId="14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9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39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top" wrapText="1"/>
    </xf>
    <xf numFmtId="39" fontId="6" fillId="34" borderId="15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39" fontId="6" fillId="9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9" borderId="16" xfId="0" applyNumberFormat="1" applyFont="1" applyFill="1" applyBorder="1" applyAlignment="1" applyProtection="1">
      <alignment horizontal="center" vertical="top" wrapText="1"/>
      <protection locked="0"/>
    </xf>
    <xf numFmtId="39" fontId="6" fillId="9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13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.140625" style="2" customWidth="1"/>
    <col min="2" max="2" width="5.00390625" style="4" customWidth="1"/>
    <col min="3" max="3" width="35.00390625" style="4" customWidth="1"/>
    <col min="4" max="4" width="8.28125" style="6" customWidth="1"/>
    <col min="5" max="5" width="8.57421875" style="6" customWidth="1"/>
    <col min="6" max="6" width="10.00390625" style="5" customWidth="1"/>
    <col min="7" max="7" width="12.8515625" style="5" customWidth="1"/>
    <col min="8" max="16384" width="9.140625" style="2" customWidth="1"/>
  </cols>
  <sheetData>
    <row r="3" spans="2:7" ht="18">
      <c r="B3" s="100" t="s">
        <v>242</v>
      </c>
      <c r="C3" s="100"/>
      <c r="D3" s="100"/>
      <c r="E3" s="100"/>
      <c r="F3" s="100"/>
      <c r="G3" s="100"/>
    </row>
    <row r="4" spans="2:7" ht="18">
      <c r="B4" s="100" t="s">
        <v>204</v>
      </c>
      <c r="C4" s="100"/>
      <c r="D4" s="100"/>
      <c r="E4" s="100"/>
      <c r="F4" s="100"/>
      <c r="G4" s="100"/>
    </row>
    <row r="5" spans="2:7" ht="12.75">
      <c r="B5" s="101" t="s">
        <v>0</v>
      </c>
      <c r="C5" s="101"/>
      <c r="D5" s="101"/>
      <c r="E5" s="101"/>
      <c r="F5" s="101"/>
      <c r="G5" s="101"/>
    </row>
    <row r="6" spans="2:7" s="1" customFormat="1" ht="22.5">
      <c r="B6" s="9" t="s">
        <v>1</v>
      </c>
      <c r="C6" s="9" t="s">
        <v>2</v>
      </c>
      <c r="D6" s="9" t="s">
        <v>3</v>
      </c>
      <c r="E6" s="9" t="s">
        <v>4</v>
      </c>
      <c r="F6" s="9" t="s">
        <v>85</v>
      </c>
      <c r="G6" s="9" t="s">
        <v>86</v>
      </c>
    </row>
    <row r="7" spans="2:7" s="1" customFormat="1" ht="12.75">
      <c r="B7" s="10" t="s">
        <v>5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7" s="1" customFormat="1" ht="12.75">
      <c r="B8" s="11"/>
      <c r="C8" s="12" t="s">
        <v>10</v>
      </c>
      <c r="D8" s="13"/>
      <c r="E8" s="13"/>
      <c r="F8" s="13"/>
      <c r="G8" s="72"/>
    </row>
    <row r="9" spans="2:7" ht="33.75">
      <c r="B9" s="14" t="s">
        <v>5</v>
      </c>
      <c r="C9" s="15" t="s">
        <v>11</v>
      </c>
      <c r="D9" s="14" t="s">
        <v>12</v>
      </c>
      <c r="E9" s="16">
        <v>1</v>
      </c>
      <c r="F9" s="73">
        <v>0</v>
      </c>
      <c r="G9" s="73">
        <f>E9*F9</f>
        <v>0</v>
      </c>
    </row>
    <row r="10" spans="2:7" ht="12.75">
      <c r="B10" s="14">
        <v>2</v>
      </c>
      <c r="C10" s="15" t="s">
        <v>91</v>
      </c>
      <c r="D10" s="14" t="s">
        <v>12</v>
      </c>
      <c r="E10" s="16">
        <v>1</v>
      </c>
      <c r="F10" s="73">
        <v>0</v>
      </c>
      <c r="G10" s="73">
        <f>E10*F10</f>
        <v>0</v>
      </c>
    </row>
    <row r="11" spans="2:7" ht="12.75">
      <c r="B11" s="17"/>
      <c r="C11" s="18" t="s">
        <v>10</v>
      </c>
      <c r="D11" s="19"/>
      <c r="E11" s="19"/>
      <c r="F11" s="19"/>
      <c r="G11" s="78">
        <f>G9+G10</f>
        <v>0</v>
      </c>
    </row>
    <row r="12" spans="2:7" s="1" customFormat="1" ht="22.5">
      <c r="B12" s="20"/>
      <c r="C12" s="21" t="s">
        <v>13</v>
      </c>
      <c r="D12" s="22"/>
      <c r="E12" s="22"/>
      <c r="F12" s="22"/>
      <c r="G12" s="22"/>
    </row>
    <row r="13" spans="2:7" ht="22.5">
      <c r="B13" s="14">
        <v>3</v>
      </c>
      <c r="C13" s="15" t="s">
        <v>14</v>
      </c>
      <c r="D13" s="14" t="s">
        <v>15</v>
      </c>
      <c r="E13" s="24">
        <v>23.06</v>
      </c>
      <c r="F13" s="73">
        <v>0</v>
      </c>
      <c r="G13" s="73">
        <f>E13*F13</f>
        <v>0</v>
      </c>
    </row>
    <row r="14" spans="2:7" ht="33.75">
      <c r="B14" s="14">
        <v>4</v>
      </c>
      <c r="C14" s="15" t="s">
        <v>16</v>
      </c>
      <c r="D14" s="14" t="s">
        <v>15</v>
      </c>
      <c r="E14" s="25">
        <v>18.448</v>
      </c>
      <c r="F14" s="73">
        <v>0</v>
      </c>
      <c r="G14" s="73">
        <f aca="true" t="shared" si="0" ref="G14:G30">E14*F14</f>
        <v>0</v>
      </c>
    </row>
    <row r="15" spans="2:7" ht="45">
      <c r="B15" s="14">
        <v>5</v>
      </c>
      <c r="C15" s="15" t="s">
        <v>17</v>
      </c>
      <c r="D15" s="14" t="s">
        <v>15</v>
      </c>
      <c r="E15" s="25">
        <v>4.612</v>
      </c>
      <c r="F15" s="73">
        <v>0</v>
      </c>
      <c r="G15" s="73">
        <f t="shared" si="0"/>
        <v>0</v>
      </c>
    </row>
    <row r="16" spans="2:7" ht="101.25">
      <c r="B16" s="14">
        <v>6</v>
      </c>
      <c r="C16" s="15" t="s">
        <v>18</v>
      </c>
      <c r="D16" s="14" t="s">
        <v>19</v>
      </c>
      <c r="E16" s="16">
        <v>1</v>
      </c>
      <c r="F16" s="73">
        <v>0</v>
      </c>
      <c r="G16" s="73">
        <f t="shared" si="0"/>
        <v>0</v>
      </c>
    </row>
    <row r="17" spans="2:7" ht="22.5">
      <c r="B17" s="14">
        <v>7</v>
      </c>
      <c r="C17" s="15" t="s">
        <v>21</v>
      </c>
      <c r="D17" s="14" t="s">
        <v>15</v>
      </c>
      <c r="E17" s="25">
        <v>1.004</v>
      </c>
      <c r="F17" s="73">
        <v>0</v>
      </c>
      <c r="G17" s="73">
        <f t="shared" si="0"/>
        <v>0</v>
      </c>
    </row>
    <row r="18" spans="2:7" ht="22.5">
      <c r="B18" s="14">
        <v>8</v>
      </c>
      <c r="C18" s="15" t="s">
        <v>23</v>
      </c>
      <c r="D18" s="14" t="s">
        <v>24</v>
      </c>
      <c r="E18" s="16">
        <v>1</v>
      </c>
      <c r="F18" s="73">
        <v>0</v>
      </c>
      <c r="G18" s="73">
        <f t="shared" si="0"/>
        <v>0</v>
      </c>
    </row>
    <row r="19" spans="2:7" ht="45">
      <c r="B19" s="14">
        <v>9</v>
      </c>
      <c r="C19" s="15" t="s">
        <v>26</v>
      </c>
      <c r="D19" s="14" t="s">
        <v>12</v>
      </c>
      <c r="E19" s="16">
        <v>1</v>
      </c>
      <c r="F19" s="73">
        <v>0</v>
      </c>
      <c r="G19" s="73">
        <f t="shared" si="0"/>
        <v>0</v>
      </c>
    </row>
    <row r="20" spans="2:7" ht="22.5">
      <c r="B20" s="14">
        <v>10</v>
      </c>
      <c r="C20" s="15" t="s">
        <v>28</v>
      </c>
      <c r="D20" s="14" t="s">
        <v>29</v>
      </c>
      <c r="E20" s="24">
        <v>11.54</v>
      </c>
      <c r="F20" s="73">
        <v>0</v>
      </c>
      <c r="G20" s="73">
        <f t="shared" si="0"/>
        <v>0</v>
      </c>
    </row>
    <row r="21" spans="2:7" ht="12.75">
      <c r="B21" s="14">
        <v>11</v>
      </c>
      <c r="C21" s="15" t="s">
        <v>31</v>
      </c>
      <c r="D21" s="14" t="s">
        <v>32</v>
      </c>
      <c r="E21" s="16">
        <v>2</v>
      </c>
      <c r="F21" s="73">
        <v>0</v>
      </c>
      <c r="G21" s="73">
        <f t="shared" si="0"/>
        <v>0</v>
      </c>
    </row>
    <row r="22" spans="2:7" ht="12.75">
      <c r="B22" s="14">
        <v>12</v>
      </c>
      <c r="C22" s="15" t="s">
        <v>34</v>
      </c>
      <c r="D22" s="14" t="s">
        <v>32</v>
      </c>
      <c r="E22" s="16">
        <v>2</v>
      </c>
      <c r="F22" s="73">
        <v>0</v>
      </c>
      <c r="G22" s="73">
        <f t="shared" si="0"/>
        <v>0</v>
      </c>
    </row>
    <row r="23" spans="2:7" ht="22.5">
      <c r="B23" s="14">
        <v>13</v>
      </c>
      <c r="C23" s="15" t="s">
        <v>36</v>
      </c>
      <c r="D23" s="14" t="s">
        <v>15</v>
      </c>
      <c r="E23" s="25">
        <v>3.299</v>
      </c>
      <c r="F23" s="73">
        <v>0</v>
      </c>
      <c r="G23" s="73">
        <f t="shared" si="0"/>
        <v>0</v>
      </c>
    </row>
    <row r="24" spans="2:7" ht="33.75">
      <c r="B24" s="14">
        <v>14</v>
      </c>
      <c r="C24" s="15" t="s">
        <v>38</v>
      </c>
      <c r="D24" s="14" t="s">
        <v>29</v>
      </c>
      <c r="E24" s="24">
        <v>10.02</v>
      </c>
      <c r="F24" s="73">
        <v>0</v>
      </c>
      <c r="G24" s="73">
        <f t="shared" si="0"/>
        <v>0</v>
      </c>
    </row>
    <row r="25" spans="2:7" ht="33.75">
      <c r="B25" s="14">
        <v>15</v>
      </c>
      <c r="C25" s="15" t="s">
        <v>40</v>
      </c>
      <c r="D25" s="14" t="s">
        <v>12</v>
      </c>
      <c r="E25" s="16">
        <v>1</v>
      </c>
      <c r="F25" s="73">
        <v>0</v>
      </c>
      <c r="G25" s="73">
        <f t="shared" si="0"/>
        <v>0</v>
      </c>
    </row>
    <row r="26" spans="2:7" ht="22.5">
      <c r="B26" s="14">
        <v>16</v>
      </c>
      <c r="C26" s="15" t="s">
        <v>43</v>
      </c>
      <c r="D26" s="14" t="s">
        <v>12</v>
      </c>
      <c r="E26" s="16">
        <v>1</v>
      </c>
      <c r="F26" s="73">
        <v>0</v>
      </c>
      <c r="G26" s="73">
        <f t="shared" si="0"/>
        <v>0</v>
      </c>
    </row>
    <row r="27" spans="2:7" ht="22.5">
      <c r="B27" s="14">
        <v>17</v>
      </c>
      <c r="C27" s="15" t="s">
        <v>46</v>
      </c>
      <c r="D27" s="14" t="s">
        <v>12</v>
      </c>
      <c r="E27" s="16">
        <v>1</v>
      </c>
      <c r="F27" s="73">
        <v>0</v>
      </c>
      <c r="G27" s="73">
        <f t="shared" si="0"/>
        <v>0</v>
      </c>
    </row>
    <row r="28" spans="2:7" ht="33.75">
      <c r="B28" s="14">
        <v>18</v>
      </c>
      <c r="C28" s="15" t="s">
        <v>213</v>
      </c>
      <c r="D28" s="14" t="s">
        <v>15</v>
      </c>
      <c r="E28" s="25">
        <v>17.187</v>
      </c>
      <c r="F28" s="73">
        <v>0</v>
      </c>
      <c r="G28" s="73">
        <f t="shared" si="0"/>
        <v>0</v>
      </c>
    </row>
    <row r="29" spans="2:7" ht="12.75">
      <c r="B29" s="14">
        <v>19</v>
      </c>
      <c r="C29" s="15" t="s">
        <v>214</v>
      </c>
      <c r="D29" s="14" t="s">
        <v>15</v>
      </c>
      <c r="E29" s="25">
        <v>20.486</v>
      </c>
      <c r="F29" s="73">
        <v>0</v>
      </c>
      <c r="G29" s="73">
        <f t="shared" si="0"/>
        <v>0</v>
      </c>
    </row>
    <row r="30" spans="2:7" ht="33.75">
      <c r="B30" s="14">
        <v>20</v>
      </c>
      <c r="C30" s="15" t="s">
        <v>215</v>
      </c>
      <c r="D30" s="14" t="s">
        <v>15</v>
      </c>
      <c r="E30" s="25">
        <v>5.873</v>
      </c>
      <c r="F30" s="73">
        <v>0</v>
      </c>
      <c r="G30" s="73">
        <f t="shared" si="0"/>
        <v>0</v>
      </c>
    </row>
    <row r="31" spans="2:7" ht="22.5">
      <c r="B31" s="17"/>
      <c r="C31" s="18" t="s">
        <v>13</v>
      </c>
      <c r="D31" s="19"/>
      <c r="E31" s="19"/>
      <c r="F31" s="19"/>
      <c r="G31" s="78">
        <f>SUM(G13:G30)</f>
        <v>0</v>
      </c>
    </row>
    <row r="32" spans="2:7" s="1" customFormat="1" ht="22.5">
      <c r="B32" s="20"/>
      <c r="C32" s="21" t="s">
        <v>51</v>
      </c>
      <c r="D32" s="22"/>
      <c r="E32" s="22"/>
      <c r="F32" s="22"/>
      <c r="G32" s="22"/>
    </row>
    <row r="33" spans="2:7" ht="22.5">
      <c r="B33" s="14">
        <v>21</v>
      </c>
      <c r="C33" s="15" t="s">
        <v>14</v>
      </c>
      <c r="D33" s="14" t="s">
        <v>15</v>
      </c>
      <c r="E33" s="25">
        <v>11.101</v>
      </c>
      <c r="F33" s="73">
        <v>0</v>
      </c>
      <c r="G33" s="73">
        <f>E33*F33</f>
        <v>0</v>
      </c>
    </row>
    <row r="34" spans="2:7" ht="12.75">
      <c r="B34" s="14">
        <v>22</v>
      </c>
      <c r="C34" s="15" t="s">
        <v>216</v>
      </c>
      <c r="D34" s="14" t="s">
        <v>15</v>
      </c>
      <c r="E34" s="25">
        <v>8.881</v>
      </c>
      <c r="F34" s="73">
        <v>0</v>
      </c>
      <c r="G34" s="73">
        <f aca="true" t="shared" si="1" ref="G34:G45">E34*F34</f>
        <v>0</v>
      </c>
    </row>
    <row r="35" spans="2:7" ht="33.75">
      <c r="B35" s="14">
        <v>23</v>
      </c>
      <c r="C35" s="15" t="s">
        <v>217</v>
      </c>
      <c r="D35" s="14" t="s">
        <v>15</v>
      </c>
      <c r="E35" s="24">
        <v>2.22</v>
      </c>
      <c r="F35" s="73">
        <v>0</v>
      </c>
      <c r="G35" s="73">
        <f t="shared" si="1"/>
        <v>0</v>
      </c>
    </row>
    <row r="36" spans="2:7" ht="22.5">
      <c r="B36" s="14">
        <v>24</v>
      </c>
      <c r="C36" s="15" t="s">
        <v>21</v>
      </c>
      <c r="D36" s="14" t="s">
        <v>15</v>
      </c>
      <c r="E36" s="25">
        <v>0.439</v>
      </c>
      <c r="F36" s="73">
        <v>0</v>
      </c>
      <c r="G36" s="73">
        <f t="shared" si="1"/>
        <v>0</v>
      </c>
    </row>
    <row r="37" spans="2:7" ht="22.5">
      <c r="B37" s="14">
        <v>25</v>
      </c>
      <c r="C37" s="15" t="s">
        <v>54</v>
      </c>
      <c r="D37" s="14" t="s">
        <v>29</v>
      </c>
      <c r="E37" s="24">
        <v>5.89</v>
      </c>
      <c r="F37" s="73">
        <v>0</v>
      </c>
      <c r="G37" s="73">
        <f t="shared" si="1"/>
        <v>0</v>
      </c>
    </row>
    <row r="38" spans="2:7" ht="12.75">
      <c r="B38" s="14">
        <v>26</v>
      </c>
      <c r="C38" s="15" t="s">
        <v>55</v>
      </c>
      <c r="D38" s="14" t="s">
        <v>56</v>
      </c>
      <c r="E38" s="16">
        <v>1</v>
      </c>
      <c r="F38" s="73">
        <v>0</v>
      </c>
      <c r="G38" s="73">
        <f t="shared" si="1"/>
        <v>0</v>
      </c>
    </row>
    <row r="39" spans="2:7" ht="22.5">
      <c r="B39" s="14">
        <v>27</v>
      </c>
      <c r="C39" s="15" t="s">
        <v>57</v>
      </c>
      <c r="D39" s="14" t="s">
        <v>15</v>
      </c>
      <c r="E39" s="25">
        <v>0.339</v>
      </c>
      <c r="F39" s="73">
        <v>0</v>
      </c>
      <c r="G39" s="73">
        <f t="shared" si="1"/>
        <v>0</v>
      </c>
    </row>
    <row r="40" spans="2:7" ht="33.75">
      <c r="B40" s="14">
        <v>28</v>
      </c>
      <c r="C40" s="15" t="s">
        <v>160</v>
      </c>
      <c r="D40" s="14" t="s">
        <v>19</v>
      </c>
      <c r="E40" s="16">
        <v>1</v>
      </c>
      <c r="F40" s="73">
        <v>0</v>
      </c>
      <c r="G40" s="73">
        <f t="shared" si="1"/>
        <v>0</v>
      </c>
    </row>
    <row r="41" spans="2:7" ht="33.75">
      <c r="B41" s="14">
        <v>29</v>
      </c>
      <c r="C41" s="15" t="s">
        <v>58</v>
      </c>
      <c r="D41" s="14" t="s">
        <v>15</v>
      </c>
      <c r="E41" s="25">
        <v>1.931</v>
      </c>
      <c r="F41" s="73">
        <v>0</v>
      </c>
      <c r="G41" s="73">
        <f t="shared" si="1"/>
        <v>0</v>
      </c>
    </row>
    <row r="42" spans="2:7" ht="22.5">
      <c r="B42" s="14">
        <v>30</v>
      </c>
      <c r="C42" s="15" t="s">
        <v>59</v>
      </c>
      <c r="D42" s="14" t="s">
        <v>29</v>
      </c>
      <c r="E42" s="24">
        <v>4.39</v>
      </c>
      <c r="F42" s="73">
        <v>0</v>
      </c>
      <c r="G42" s="73">
        <f t="shared" si="1"/>
        <v>0</v>
      </c>
    </row>
    <row r="43" spans="2:7" ht="33.75">
      <c r="B43" s="14">
        <v>31</v>
      </c>
      <c r="C43" s="15" t="s">
        <v>218</v>
      </c>
      <c r="D43" s="14" t="s">
        <v>15</v>
      </c>
      <c r="E43" s="25">
        <v>5.623</v>
      </c>
      <c r="F43" s="73">
        <v>0</v>
      </c>
      <c r="G43" s="73">
        <f t="shared" si="1"/>
        <v>0</v>
      </c>
    </row>
    <row r="44" spans="2:7" ht="12.75">
      <c r="B44" s="14">
        <v>32</v>
      </c>
      <c r="C44" s="15" t="s">
        <v>219</v>
      </c>
      <c r="D44" s="14" t="s">
        <v>15</v>
      </c>
      <c r="E44" s="25">
        <v>7.554</v>
      </c>
      <c r="F44" s="73">
        <v>0</v>
      </c>
      <c r="G44" s="73">
        <f t="shared" si="1"/>
        <v>0</v>
      </c>
    </row>
    <row r="45" spans="2:7" ht="33.75">
      <c r="B45" s="14">
        <v>33</v>
      </c>
      <c r="C45" s="15" t="s">
        <v>220</v>
      </c>
      <c r="D45" s="14" t="s">
        <v>15</v>
      </c>
      <c r="E45" s="25">
        <v>5.478</v>
      </c>
      <c r="F45" s="73">
        <v>0</v>
      </c>
      <c r="G45" s="73">
        <f t="shared" si="1"/>
        <v>0</v>
      </c>
    </row>
    <row r="46" spans="2:7" ht="22.5">
      <c r="B46" s="17"/>
      <c r="C46" s="18" t="s">
        <v>51</v>
      </c>
      <c r="D46" s="19"/>
      <c r="E46" s="19"/>
      <c r="F46" s="19"/>
      <c r="G46" s="78">
        <f>SUM(G33:G45)</f>
        <v>0</v>
      </c>
    </row>
    <row r="47" spans="2:7" ht="12.75">
      <c r="B47" s="26"/>
      <c r="C47" s="27" t="s">
        <v>161</v>
      </c>
      <c r="D47" s="26"/>
      <c r="E47" s="84"/>
      <c r="F47" s="84"/>
      <c r="G47" s="85"/>
    </row>
    <row r="48" spans="2:7" ht="12.75">
      <c r="B48" s="28"/>
      <c r="C48" s="29" t="s">
        <v>162</v>
      </c>
      <c r="D48" s="28"/>
      <c r="E48" s="86"/>
      <c r="F48" s="86"/>
      <c r="G48" s="87"/>
    </row>
    <row r="49" spans="2:7" ht="22.5">
      <c r="B49" s="30">
        <v>34</v>
      </c>
      <c r="C49" s="31" t="s">
        <v>163</v>
      </c>
      <c r="D49" s="30" t="s">
        <v>12</v>
      </c>
      <c r="E49" s="88">
        <v>1</v>
      </c>
      <c r="F49" s="89">
        <v>0</v>
      </c>
      <c r="G49" s="89">
        <f>E49*F49</f>
        <v>0</v>
      </c>
    </row>
    <row r="50" spans="2:7" ht="33.75">
      <c r="B50" s="30">
        <v>35</v>
      </c>
      <c r="C50" s="31" t="s">
        <v>164</v>
      </c>
      <c r="D50" s="30" t="s">
        <v>24</v>
      </c>
      <c r="E50" s="88">
        <v>16</v>
      </c>
      <c r="F50" s="89">
        <v>0</v>
      </c>
      <c r="G50" s="89">
        <f aca="true" t="shared" si="2" ref="G50:G69">E50*F50</f>
        <v>0</v>
      </c>
    </row>
    <row r="51" spans="2:7" ht="33.75">
      <c r="B51" s="30">
        <v>36</v>
      </c>
      <c r="C51" s="31" t="s">
        <v>165</v>
      </c>
      <c r="D51" s="30" t="s">
        <v>24</v>
      </c>
      <c r="E51" s="88">
        <v>25</v>
      </c>
      <c r="F51" s="89">
        <v>0</v>
      </c>
      <c r="G51" s="89">
        <f t="shared" si="2"/>
        <v>0</v>
      </c>
    </row>
    <row r="52" spans="2:7" ht="12.75">
      <c r="B52" s="30">
        <v>37</v>
      </c>
      <c r="C52" s="31" t="s">
        <v>166</v>
      </c>
      <c r="D52" s="30" t="s">
        <v>24</v>
      </c>
      <c r="E52" s="88">
        <v>1</v>
      </c>
      <c r="F52" s="89">
        <v>0</v>
      </c>
      <c r="G52" s="89">
        <f t="shared" si="2"/>
        <v>0</v>
      </c>
    </row>
    <row r="53" spans="2:7" ht="12.75">
      <c r="B53" s="30">
        <v>38</v>
      </c>
      <c r="C53" s="32" t="s">
        <v>221</v>
      </c>
      <c r="D53" s="33" t="s">
        <v>15</v>
      </c>
      <c r="E53" s="90">
        <v>261.5</v>
      </c>
      <c r="F53" s="91">
        <v>0</v>
      </c>
      <c r="G53" s="91">
        <f t="shared" si="2"/>
        <v>0</v>
      </c>
    </row>
    <row r="54" spans="2:7" ht="12.75">
      <c r="B54" s="30">
        <v>39</v>
      </c>
      <c r="C54" s="32" t="s">
        <v>222</v>
      </c>
      <c r="D54" s="33" t="s">
        <v>15</v>
      </c>
      <c r="E54" s="90">
        <v>65.4</v>
      </c>
      <c r="F54" s="91">
        <v>0</v>
      </c>
      <c r="G54" s="91">
        <f t="shared" si="2"/>
        <v>0</v>
      </c>
    </row>
    <row r="55" spans="2:7" ht="22.5">
      <c r="B55" s="30">
        <v>40</v>
      </c>
      <c r="C55" s="32" t="s">
        <v>167</v>
      </c>
      <c r="D55" s="33" t="s">
        <v>29</v>
      </c>
      <c r="E55" s="90">
        <v>196.2</v>
      </c>
      <c r="F55" s="91">
        <v>0</v>
      </c>
      <c r="G55" s="91">
        <f t="shared" si="2"/>
        <v>0</v>
      </c>
    </row>
    <row r="56" spans="2:7" ht="22.5">
      <c r="B56" s="30">
        <v>41</v>
      </c>
      <c r="C56" s="31" t="s">
        <v>168</v>
      </c>
      <c r="D56" s="30" t="s">
        <v>29</v>
      </c>
      <c r="E56" s="88">
        <v>69</v>
      </c>
      <c r="F56" s="89">
        <v>0</v>
      </c>
      <c r="G56" s="89">
        <f t="shared" si="2"/>
        <v>0</v>
      </c>
    </row>
    <row r="57" spans="2:7" ht="33.75">
      <c r="B57" s="30">
        <v>42</v>
      </c>
      <c r="C57" s="31" t="s">
        <v>169</v>
      </c>
      <c r="D57" s="30" t="s">
        <v>29</v>
      </c>
      <c r="E57" s="30">
        <v>7</v>
      </c>
      <c r="F57" s="30">
        <v>0</v>
      </c>
      <c r="G57" s="89">
        <f t="shared" si="2"/>
        <v>0</v>
      </c>
    </row>
    <row r="58" spans="2:7" ht="33.75">
      <c r="B58" s="30">
        <v>43</v>
      </c>
      <c r="C58" s="31" t="s">
        <v>170</v>
      </c>
      <c r="D58" s="30" t="s">
        <v>29</v>
      </c>
      <c r="E58" s="88">
        <v>270</v>
      </c>
      <c r="F58" s="89">
        <v>0</v>
      </c>
      <c r="G58" s="89">
        <f t="shared" si="2"/>
        <v>0</v>
      </c>
    </row>
    <row r="59" spans="2:7" ht="33.75">
      <c r="B59" s="30">
        <v>44</v>
      </c>
      <c r="C59" s="31" t="s">
        <v>171</v>
      </c>
      <c r="D59" s="30" t="s">
        <v>29</v>
      </c>
      <c r="E59" s="88">
        <v>60</v>
      </c>
      <c r="F59" s="89">
        <v>0</v>
      </c>
      <c r="G59" s="89">
        <f t="shared" si="2"/>
        <v>0</v>
      </c>
    </row>
    <row r="60" spans="2:7" ht="22.5">
      <c r="B60" s="30">
        <v>45</v>
      </c>
      <c r="C60" s="31" t="s">
        <v>172</v>
      </c>
      <c r="D60" s="30" t="s">
        <v>29</v>
      </c>
      <c r="E60" s="88">
        <v>152</v>
      </c>
      <c r="F60" s="89">
        <v>0</v>
      </c>
      <c r="G60" s="89">
        <f t="shared" si="2"/>
        <v>0</v>
      </c>
    </row>
    <row r="61" spans="2:7" ht="45">
      <c r="B61" s="30">
        <v>46</v>
      </c>
      <c r="C61" s="31" t="s">
        <v>173</v>
      </c>
      <c r="D61" s="30" t="s">
        <v>29</v>
      </c>
      <c r="E61" s="88">
        <v>315</v>
      </c>
      <c r="F61" s="89">
        <v>0</v>
      </c>
      <c r="G61" s="89">
        <f t="shared" si="2"/>
        <v>0</v>
      </c>
    </row>
    <row r="62" spans="2:7" ht="22.5">
      <c r="B62" s="30">
        <v>47</v>
      </c>
      <c r="C62" s="31" t="s">
        <v>174</v>
      </c>
      <c r="D62" s="30" t="s">
        <v>29</v>
      </c>
      <c r="E62" s="92">
        <v>5.5</v>
      </c>
      <c r="F62" s="89">
        <v>0</v>
      </c>
      <c r="G62" s="89">
        <f t="shared" si="2"/>
        <v>0</v>
      </c>
    </row>
    <row r="63" spans="2:7" ht="56.25">
      <c r="B63" s="30">
        <v>48</v>
      </c>
      <c r="C63" s="31" t="s">
        <v>175</v>
      </c>
      <c r="D63" s="30" t="s">
        <v>24</v>
      </c>
      <c r="E63" s="88">
        <v>6</v>
      </c>
      <c r="F63" s="89">
        <v>0</v>
      </c>
      <c r="G63" s="89">
        <f t="shared" si="2"/>
        <v>0</v>
      </c>
    </row>
    <row r="64" spans="2:7" ht="56.25">
      <c r="B64" s="30">
        <v>49</v>
      </c>
      <c r="C64" s="31" t="s">
        <v>176</v>
      </c>
      <c r="D64" s="30" t="s">
        <v>24</v>
      </c>
      <c r="E64" s="88">
        <v>1</v>
      </c>
      <c r="F64" s="89">
        <v>0</v>
      </c>
      <c r="G64" s="89">
        <f t="shared" si="2"/>
        <v>0</v>
      </c>
    </row>
    <row r="65" spans="2:7" ht="45">
      <c r="B65" s="30">
        <v>50</v>
      </c>
      <c r="C65" s="31" t="s">
        <v>177</v>
      </c>
      <c r="D65" s="30" t="s">
        <v>178</v>
      </c>
      <c r="E65" s="88">
        <v>8</v>
      </c>
      <c r="F65" s="89">
        <v>0</v>
      </c>
      <c r="G65" s="89">
        <f t="shared" si="2"/>
        <v>0</v>
      </c>
    </row>
    <row r="66" spans="2:7" ht="56.25">
      <c r="B66" s="30">
        <v>51</v>
      </c>
      <c r="C66" s="31" t="s">
        <v>179</v>
      </c>
      <c r="D66" s="30" t="s">
        <v>24</v>
      </c>
      <c r="E66" s="88">
        <v>8</v>
      </c>
      <c r="F66" s="89">
        <v>0</v>
      </c>
      <c r="G66" s="89">
        <f t="shared" si="2"/>
        <v>0</v>
      </c>
    </row>
    <row r="67" spans="2:7" ht="22.5">
      <c r="B67" s="30">
        <v>52</v>
      </c>
      <c r="C67" s="31" t="s">
        <v>223</v>
      </c>
      <c r="D67" s="30" t="s">
        <v>29</v>
      </c>
      <c r="E67" s="88">
        <v>28</v>
      </c>
      <c r="F67" s="89">
        <v>0</v>
      </c>
      <c r="G67" s="89">
        <f t="shared" si="2"/>
        <v>0</v>
      </c>
    </row>
    <row r="68" spans="2:7" ht="12.75">
      <c r="B68" s="30">
        <v>53</v>
      </c>
      <c r="C68" s="31" t="s">
        <v>224</v>
      </c>
      <c r="D68" s="30" t="s">
        <v>15</v>
      </c>
      <c r="E68" s="88">
        <f>E53</f>
        <v>261.5</v>
      </c>
      <c r="F68" s="89">
        <v>0</v>
      </c>
      <c r="G68" s="89">
        <f t="shared" si="2"/>
        <v>0</v>
      </c>
    </row>
    <row r="69" spans="2:7" ht="22.5">
      <c r="B69" s="30">
        <v>54</v>
      </c>
      <c r="C69" s="31" t="s">
        <v>225</v>
      </c>
      <c r="D69" s="30" t="s">
        <v>15</v>
      </c>
      <c r="E69" s="88">
        <f>E54</f>
        <v>65.4</v>
      </c>
      <c r="F69" s="89">
        <v>0</v>
      </c>
      <c r="G69" s="89">
        <f t="shared" si="2"/>
        <v>0</v>
      </c>
    </row>
    <row r="70" spans="2:7" ht="12.75">
      <c r="B70" s="34"/>
      <c r="C70" s="35" t="s">
        <v>162</v>
      </c>
      <c r="D70" s="34"/>
      <c r="E70" s="93"/>
      <c r="F70" s="93"/>
      <c r="G70" s="94">
        <f>SUM(G49:G69)</f>
        <v>0</v>
      </c>
    </row>
    <row r="71" spans="2:7" ht="12.75">
      <c r="B71" s="28"/>
      <c r="C71" s="29" t="s">
        <v>180</v>
      </c>
      <c r="D71" s="28"/>
      <c r="E71" s="86"/>
      <c r="F71" s="86"/>
      <c r="G71" s="87"/>
    </row>
    <row r="72" spans="2:7" ht="12.75">
      <c r="B72" s="36">
        <v>55</v>
      </c>
      <c r="C72" s="37" t="s">
        <v>222</v>
      </c>
      <c r="D72" s="36" t="s">
        <v>15</v>
      </c>
      <c r="E72" s="92">
        <v>13.2</v>
      </c>
      <c r="F72" s="89">
        <v>0</v>
      </c>
      <c r="G72" s="89">
        <f>E72*F72</f>
        <v>0</v>
      </c>
    </row>
    <row r="73" spans="2:7" ht="33.75">
      <c r="B73" s="36">
        <v>56</v>
      </c>
      <c r="C73" s="37" t="s">
        <v>181</v>
      </c>
      <c r="D73" s="36" t="s">
        <v>29</v>
      </c>
      <c r="E73" s="92">
        <v>13.2</v>
      </c>
      <c r="F73" s="89">
        <v>0</v>
      </c>
      <c r="G73" s="89">
        <f>E73*F73</f>
        <v>0</v>
      </c>
    </row>
    <row r="74" spans="2:7" ht="22.5">
      <c r="B74" s="36">
        <v>57</v>
      </c>
      <c r="C74" s="37" t="s">
        <v>226</v>
      </c>
      <c r="D74" s="36" t="s">
        <v>15</v>
      </c>
      <c r="E74" s="92">
        <v>13.2</v>
      </c>
      <c r="F74" s="89">
        <v>0</v>
      </c>
      <c r="G74" s="89">
        <f>E74*F74</f>
        <v>0</v>
      </c>
    </row>
    <row r="75" spans="2:7" ht="12.75">
      <c r="B75" s="34"/>
      <c r="C75" s="35" t="s">
        <v>180</v>
      </c>
      <c r="D75" s="34"/>
      <c r="E75" s="93"/>
      <c r="F75" s="93"/>
      <c r="G75" s="94">
        <f>SUM(G72:G74)</f>
        <v>0</v>
      </c>
    </row>
    <row r="76" spans="2:7" ht="12.75">
      <c r="B76" s="28"/>
      <c r="C76" s="29" t="s">
        <v>182</v>
      </c>
      <c r="D76" s="28"/>
      <c r="E76" s="86"/>
      <c r="F76" s="86"/>
      <c r="G76" s="87"/>
    </row>
    <row r="77" spans="2:7" ht="12.75">
      <c r="B77" s="30">
        <v>58</v>
      </c>
      <c r="C77" s="31" t="s">
        <v>183</v>
      </c>
      <c r="D77" s="30" t="s">
        <v>184</v>
      </c>
      <c r="E77" s="88">
        <v>1</v>
      </c>
      <c r="F77" s="89">
        <v>0</v>
      </c>
      <c r="G77" s="89">
        <f>E77*F77</f>
        <v>0</v>
      </c>
    </row>
    <row r="78" spans="2:7" ht="12.75">
      <c r="B78" s="30">
        <v>59</v>
      </c>
      <c r="C78" s="31" t="s">
        <v>185</v>
      </c>
      <c r="D78" s="30" t="s">
        <v>12</v>
      </c>
      <c r="E78" s="88">
        <v>1</v>
      </c>
      <c r="F78" s="89">
        <v>0</v>
      </c>
      <c r="G78" s="89">
        <f>E78*F78</f>
        <v>0</v>
      </c>
    </row>
    <row r="79" spans="2:7" ht="12.75">
      <c r="B79" s="30">
        <v>60</v>
      </c>
      <c r="C79" s="31" t="s">
        <v>186</v>
      </c>
      <c r="D79" s="30" t="s">
        <v>184</v>
      </c>
      <c r="E79" s="88">
        <v>1</v>
      </c>
      <c r="F79" s="89">
        <v>0</v>
      </c>
      <c r="G79" s="89">
        <f>E79*F79</f>
        <v>0</v>
      </c>
    </row>
    <row r="80" spans="2:7" ht="12.75">
      <c r="B80" s="34"/>
      <c r="C80" s="35" t="s">
        <v>182</v>
      </c>
      <c r="D80" s="34"/>
      <c r="E80" s="93"/>
      <c r="F80" s="93"/>
      <c r="G80" s="94">
        <f>SUM(G77:G79)</f>
        <v>0</v>
      </c>
    </row>
    <row r="81" spans="2:7" ht="12.75">
      <c r="B81" s="38"/>
      <c r="C81" s="39" t="s">
        <v>161</v>
      </c>
      <c r="D81" s="38"/>
      <c r="E81" s="38"/>
      <c r="F81" s="38"/>
      <c r="G81" s="96">
        <f>G80+G75+G70</f>
        <v>0</v>
      </c>
    </row>
    <row r="82" spans="2:8" s="1" customFormat="1" ht="12.75">
      <c r="B82" s="20"/>
      <c r="C82" s="21" t="s">
        <v>60</v>
      </c>
      <c r="D82" s="22"/>
      <c r="E82" s="22"/>
      <c r="F82" s="23"/>
      <c r="G82" s="23"/>
      <c r="H82" s="3"/>
    </row>
    <row r="83" spans="2:7" ht="33.75">
      <c r="B83" s="14">
        <v>61</v>
      </c>
      <c r="C83" s="15" t="s">
        <v>92</v>
      </c>
      <c r="D83" s="14" t="s">
        <v>12</v>
      </c>
      <c r="E83" s="16">
        <v>1</v>
      </c>
      <c r="F83" s="73">
        <v>0</v>
      </c>
      <c r="G83" s="73">
        <f>E83*F83</f>
        <v>0</v>
      </c>
    </row>
    <row r="84" spans="2:7" ht="33.75">
      <c r="B84" s="14">
        <v>62</v>
      </c>
      <c r="C84" s="15" t="s">
        <v>62</v>
      </c>
      <c r="D84" s="14" t="s">
        <v>29</v>
      </c>
      <c r="E84" s="16">
        <v>18</v>
      </c>
      <c r="F84" s="73">
        <v>0</v>
      </c>
      <c r="G84" s="73">
        <f>E84*F84</f>
        <v>0</v>
      </c>
    </row>
    <row r="85" spans="2:7" ht="22.5">
      <c r="B85" s="14">
        <v>63</v>
      </c>
      <c r="C85" s="15" t="s">
        <v>63</v>
      </c>
      <c r="D85" s="14" t="s">
        <v>29</v>
      </c>
      <c r="E85" s="16">
        <v>6</v>
      </c>
      <c r="F85" s="73">
        <v>0</v>
      </c>
      <c r="G85" s="73">
        <f>E85*F85</f>
        <v>0</v>
      </c>
    </row>
    <row r="86" spans="2:7" ht="22.5">
      <c r="B86" s="14">
        <v>64</v>
      </c>
      <c r="C86" s="15" t="s">
        <v>64</v>
      </c>
      <c r="D86" s="14" t="s">
        <v>61</v>
      </c>
      <c r="E86" s="40">
        <v>7.5</v>
      </c>
      <c r="F86" s="73">
        <v>0</v>
      </c>
      <c r="G86" s="73">
        <f>E86*F86</f>
        <v>0</v>
      </c>
    </row>
    <row r="87" spans="2:7" ht="12.75">
      <c r="B87" s="17"/>
      <c r="C87" s="18" t="s">
        <v>60</v>
      </c>
      <c r="D87" s="19"/>
      <c r="E87" s="19"/>
      <c r="F87" s="19"/>
      <c r="G87" s="78">
        <f>SUM(G83:G86)</f>
        <v>0</v>
      </c>
    </row>
    <row r="88" spans="2:7" s="1" customFormat="1" ht="12.75">
      <c r="B88" s="20"/>
      <c r="C88" s="21" t="s">
        <v>65</v>
      </c>
      <c r="D88" s="22"/>
      <c r="E88" s="22"/>
      <c r="F88" s="22"/>
      <c r="G88" s="22" t="s">
        <v>90</v>
      </c>
    </row>
    <row r="89" spans="2:7" s="1" customFormat="1" ht="12.75">
      <c r="B89" s="41"/>
      <c r="C89" s="42" t="s">
        <v>66</v>
      </c>
      <c r="D89" s="43"/>
      <c r="E89" s="43"/>
      <c r="F89" s="43"/>
      <c r="G89" s="43"/>
    </row>
    <row r="90" spans="2:7" ht="33.75">
      <c r="B90" s="14">
        <v>65</v>
      </c>
      <c r="C90" s="15" t="s">
        <v>67</v>
      </c>
      <c r="D90" s="14" t="s">
        <v>68</v>
      </c>
      <c r="E90" s="25">
        <v>0.21</v>
      </c>
      <c r="F90" s="73">
        <v>0</v>
      </c>
      <c r="G90" s="73">
        <f>E90*F90</f>
        <v>0</v>
      </c>
    </row>
    <row r="91" spans="2:7" ht="22.5">
      <c r="B91" s="14">
        <v>66</v>
      </c>
      <c r="C91" s="15" t="s">
        <v>227</v>
      </c>
      <c r="D91" s="14" t="s">
        <v>61</v>
      </c>
      <c r="E91" s="24">
        <v>2063.5</v>
      </c>
      <c r="F91" s="73">
        <v>0</v>
      </c>
      <c r="G91" s="73">
        <f aca="true" t="shared" si="3" ref="G91:G106">E91*F91</f>
        <v>0</v>
      </c>
    </row>
    <row r="92" spans="2:7" ht="33.75">
      <c r="B92" s="14">
        <v>67</v>
      </c>
      <c r="C92" s="15" t="s">
        <v>228</v>
      </c>
      <c r="D92" s="14" t="s">
        <v>61</v>
      </c>
      <c r="E92" s="25">
        <v>11781</v>
      </c>
      <c r="F92" s="73">
        <v>0</v>
      </c>
      <c r="G92" s="73">
        <f>E92*F92</f>
        <v>0</v>
      </c>
    </row>
    <row r="93" spans="2:7" ht="33.75">
      <c r="B93" s="14">
        <v>68</v>
      </c>
      <c r="C93" s="15" t="s">
        <v>229</v>
      </c>
      <c r="D93" s="14" t="s">
        <v>61</v>
      </c>
      <c r="E93" s="24">
        <v>2063.5</v>
      </c>
      <c r="F93" s="73">
        <v>0</v>
      </c>
      <c r="G93" s="73">
        <f t="shared" si="3"/>
        <v>0</v>
      </c>
    </row>
    <row r="94" spans="2:7" ht="33.75" customHeight="1">
      <c r="B94" s="14">
        <v>69</v>
      </c>
      <c r="C94" s="15" t="s">
        <v>193</v>
      </c>
      <c r="D94" s="14" t="s">
        <v>61</v>
      </c>
      <c r="E94" s="40">
        <v>467</v>
      </c>
      <c r="F94" s="73">
        <v>0</v>
      </c>
      <c r="G94" s="73">
        <f t="shared" si="3"/>
        <v>0</v>
      </c>
    </row>
    <row r="95" spans="2:7" ht="33.75" customHeight="1">
      <c r="B95" s="14">
        <v>70</v>
      </c>
      <c r="C95" s="15" t="s">
        <v>192</v>
      </c>
      <c r="D95" s="14" t="s">
        <v>61</v>
      </c>
      <c r="E95" s="40">
        <v>241</v>
      </c>
      <c r="F95" s="73">
        <v>0</v>
      </c>
      <c r="G95" s="73">
        <f t="shared" si="3"/>
        <v>0</v>
      </c>
    </row>
    <row r="96" spans="2:7" ht="22.5">
      <c r="B96" s="14">
        <v>71</v>
      </c>
      <c r="C96" s="15" t="s">
        <v>194</v>
      </c>
      <c r="D96" s="14" t="s">
        <v>61</v>
      </c>
      <c r="E96" s="24">
        <v>1343</v>
      </c>
      <c r="F96" s="73">
        <v>0</v>
      </c>
      <c r="G96" s="73">
        <f t="shared" si="3"/>
        <v>0</v>
      </c>
    </row>
    <row r="97" spans="2:7" ht="22.5">
      <c r="B97" s="14">
        <v>72</v>
      </c>
      <c r="C97" s="15" t="s">
        <v>69</v>
      </c>
      <c r="D97" s="14" t="s">
        <v>61</v>
      </c>
      <c r="E97" s="24">
        <v>1343</v>
      </c>
      <c r="F97" s="73">
        <v>0</v>
      </c>
      <c r="G97" s="73">
        <f t="shared" si="3"/>
        <v>0</v>
      </c>
    </row>
    <row r="98" spans="2:7" ht="33.75">
      <c r="B98" s="14">
        <v>73</v>
      </c>
      <c r="C98" s="15" t="s">
        <v>196</v>
      </c>
      <c r="D98" s="14" t="s">
        <v>61</v>
      </c>
      <c r="E98" s="40">
        <v>241</v>
      </c>
      <c r="F98" s="73">
        <v>0</v>
      </c>
      <c r="G98" s="73">
        <f t="shared" si="3"/>
        <v>0</v>
      </c>
    </row>
    <row r="99" spans="2:7" ht="33.75">
      <c r="B99" s="14">
        <v>74</v>
      </c>
      <c r="C99" s="15" t="s">
        <v>195</v>
      </c>
      <c r="D99" s="14" t="s">
        <v>61</v>
      </c>
      <c r="E99" s="24">
        <v>1343</v>
      </c>
      <c r="F99" s="73">
        <v>0</v>
      </c>
      <c r="G99" s="73">
        <f t="shared" si="3"/>
        <v>0</v>
      </c>
    </row>
    <row r="100" spans="2:7" ht="33.75">
      <c r="B100" s="14">
        <v>75</v>
      </c>
      <c r="C100" s="15" t="s">
        <v>70</v>
      </c>
      <c r="D100" s="14" t="s">
        <v>61</v>
      </c>
      <c r="E100" s="40">
        <v>708</v>
      </c>
      <c r="F100" s="73">
        <v>0</v>
      </c>
      <c r="G100" s="73">
        <f t="shared" si="3"/>
        <v>0</v>
      </c>
    </row>
    <row r="101" spans="2:7" ht="33.75">
      <c r="B101" s="14">
        <v>76</v>
      </c>
      <c r="C101" s="15" t="s">
        <v>71</v>
      </c>
      <c r="D101" s="14" t="s">
        <v>61</v>
      </c>
      <c r="E101" s="24">
        <f>1343-E103</f>
        <v>1203</v>
      </c>
      <c r="F101" s="73">
        <v>0</v>
      </c>
      <c r="G101" s="73">
        <f t="shared" si="3"/>
        <v>0</v>
      </c>
    </row>
    <row r="102" spans="2:7" ht="12.75">
      <c r="B102" s="14">
        <v>77</v>
      </c>
      <c r="C102" s="15" t="s">
        <v>72</v>
      </c>
      <c r="D102" s="14" t="s">
        <v>61</v>
      </c>
      <c r="E102" s="24">
        <f>1343-E103</f>
        <v>1203</v>
      </c>
      <c r="F102" s="73">
        <v>0</v>
      </c>
      <c r="G102" s="73">
        <f t="shared" si="3"/>
        <v>0</v>
      </c>
    </row>
    <row r="103" spans="2:7" ht="22.5">
      <c r="B103" s="14">
        <v>78</v>
      </c>
      <c r="C103" s="15" t="s">
        <v>201</v>
      </c>
      <c r="D103" s="14" t="s">
        <v>61</v>
      </c>
      <c r="E103" s="24">
        <v>140</v>
      </c>
      <c r="F103" s="73">
        <v>0</v>
      </c>
      <c r="G103" s="73">
        <f t="shared" si="3"/>
        <v>0</v>
      </c>
    </row>
    <row r="104" spans="2:7" ht="33.75">
      <c r="B104" s="14">
        <v>79</v>
      </c>
      <c r="C104" s="15" t="s">
        <v>73</v>
      </c>
      <c r="D104" s="14" t="s">
        <v>29</v>
      </c>
      <c r="E104" s="16">
        <f>282+35</f>
        <v>317</v>
      </c>
      <c r="F104" s="73">
        <v>0</v>
      </c>
      <c r="G104" s="73">
        <f t="shared" si="3"/>
        <v>0</v>
      </c>
    </row>
    <row r="105" spans="2:7" ht="33.75">
      <c r="B105" s="14">
        <v>80</v>
      </c>
      <c r="C105" s="15" t="s">
        <v>74</v>
      </c>
      <c r="D105" s="14" t="s">
        <v>29</v>
      </c>
      <c r="E105" s="16">
        <f>640+30</f>
        <v>670</v>
      </c>
      <c r="F105" s="73">
        <v>0</v>
      </c>
      <c r="G105" s="73">
        <f t="shared" si="3"/>
        <v>0</v>
      </c>
    </row>
    <row r="106" spans="2:7" ht="33.75">
      <c r="B106" s="14">
        <v>81</v>
      </c>
      <c r="C106" s="15" t="s">
        <v>75</v>
      </c>
      <c r="D106" s="14" t="s">
        <v>29</v>
      </c>
      <c r="E106" s="16">
        <v>541</v>
      </c>
      <c r="F106" s="73">
        <v>0</v>
      </c>
      <c r="G106" s="73">
        <f t="shared" si="3"/>
        <v>0</v>
      </c>
    </row>
    <row r="107" spans="2:7" ht="12.75">
      <c r="B107" s="45"/>
      <c r="C107" s="46" t="s">
        <v>66</v>
      </c>
      <c r="D107" s="47"/>
      <c r="E107" s="47"/>
      <c r="F107" s="47"/>
      <c r="G107" s="77">
        <f>SUM(G90:G106)</f>
        <v>0</v>
      </c>
    </row>
    <row r="108" spans="2:7" s="1" customFormat="1" ht="12.75">
      <c r="B108" s="41"/>
      <c r="C108" s="42" t="s">
        <v>76</v>
      </c>
      <c r="D108" s="43"/>
      <c r="E108" s="43"/>
      <c r="F108" s="43"/>
      <c r="G108" s="43"/>
    </row>
    <row r="109" spans="2:7" ht="22.5">
      <c r="B109" s="14">
        <v>82</v>
      </c>
      <c r="C109" s="15" t="s">
        <v>230</v>
      </c>
      <c r="D109" s="14" t="s">
        <v>24</v>
      </c>
      <c r="E109" s="16">
        <v>250</v>
      </c>
      <c r="F109" s="73">
        <v>0</v>
      </c>
      <c r="G109" s="73">
        <f aca="true" t="shared" si="4" ref="G109:G114">E109*F109</f>
        <v>0</v>
      </c>
    </row>
    <row r="110" spans="2:7" ht="33.75">
      <c r="B110" s="14">
        <v>83</v>
      </c>
      <c r="C110" s="15" t="s">
        <v>231</v>
      </c>
      <c r="D110" s="14" t="s">
        <v>24</v>
      </c>
      <c r="E110" s="16">
        <v>200</v>
      </c>
      <c r="F110" s="73">
        <v>0</v>
      </c>
      <c r="G110" s="73">
        <f t="shared" si="4"/>
        <v>0</v>
      </c>
    </row>
    <row r="111" spans="2:7" ht="33.75">
      <c r="B111" s="14">
        <v>84</v>
      </c>
      <c r="C111" s="15" t="s">
        <v>232</v>
      </c>
      <c r="D111" s="14" t="s">
        <v>24</v>
      </c>
      <c r="E111" s="16">
        <v>12</v>
      </c>
      <c r="F111" s="73">
        <v>0</v>
      </c>
      <c r="G111" s="73">
        <f t="shared" si="4"/>
        <v>0</v>
      </c>
    </row>
    <row r="112" spans="2:7" ht="22.5">
      <c r="B112" s="14">
        <v>85</v>
      </c>
      <c r="C112" s="15" t="s">
        <v>233</v>
      </c>
      <c r="D112" s="14" t="s">
        <v>24</v>
      </c>
      <c r="E112" s="16">
        <v>780</v>
      </c>
      <c r="F112" s="73">
        <v>0</v>
      </c>
      <c r="G112" s="73">
        <f t="shared" si="4"/>
        <v>0</v>
      </c>
    </row>
    <row r="113" spans="2:7" ht="33.75">
      <c r="B113" s="14">
        <v>86</v>
      </c>
      <c r="C113" s="15" t="s">
        <v>77</v>
      </c>
      <c r="D113" s="14" t="s">
        <v>68</v>
      </c>
      <c r="E113" s="25">
        <v>0.062</v>
      </c>
      <c r="F113" s="73">
        <v>0</v>
      </c>
      <c r="G113" s="73">
        <f t="shared" si="4"/>
        <v>0</v>
      </c>
    </row>
    <row r="114" spans="2:7" ht="22.5">
      <c r="B114" s="14">
        <v>87</v>
      </c>
      <c r="C114" s="15" t="s">
        <v>234</v>
      </c>
      <c r="D114" s="14" t="s">
        <v>61</v>
      </c>
      <c r="E114" s="16">
        <v>620</v>
      </c>
      <c r="F114" s="73">
        <v>0</v>
      </c>
      <c r="G114" s="73">
        <f t="shared" si="4"/>
        <v>0</v>
      </c>
    </row>
    <row r="115" spans="2:7" ht="12.75">
      <c r="B115" s="45"/>
      <c r="C115" s="46" t="s">
        <v>76</v>
      </c>
      <c r="D115" s="47"/>
      <c r="E115" s="47"/>
      <c r="F115" s="47"/>
      <c r="G115" s="77">
        <f>SUM(G109:G114)</f>
        <v>0</v>
      </c>
    </row>
    <row r="116" spans="2:7" s="1" customFormat="1" ht="12.75">
      <c r="B116" s="41"/>
      <c r="C116" s="42" t="s">
        <v>78</v>
      </c>
      <c r="D116" s="43"/>
      <c r="E116" s="43"/>
      <c r="F116" s="44"/>
      <c r="G116" s="44"/>
    </row>
    <row r="117" spans="2:19" ht="12.75">
      <c r="B117" s="14">
        <v>88</v>
      </c>
      <c r="C117" s="15" t="s">
        <v>79</v>
      </c>
      <c r="D117" s="14" t="s">
        <v>56</v>
      </c>
      <c r="E117" s="16">
        <v>5</v>
      </c>
      <c r="F117" s="73">
        <v>0</v>
      </c>
      <c r="G117" s="73">
        <f aca="true" t="shared" si="5" ref="G117:G122">E117*F117</f>
        <v>0</v>
      </c>
      <c r="H117" s="8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2:19" ht="22.5" customHeight="1">
      <c r="B118" s="14">
        <v>89</v>
      </c>
      <c r="C118" s="15" t="s">
        <v>80</v>
      </c>
      <c r="D118" s="14" t="s">
        <v>24</v>
      </c>
      <c r="E118" s="16">
        <v>3</v>
      </c>
      <c r="F118" s="73">
        <v>0</v>
      </c>
      <c r="G118" s="73">
        <f t="shared" si="5"/>
        <v>0</v>
      </c>
      <c r="H118" s="8"/>
      <c r="J118" s="7"/>
      <c r="K118" s="95"/>
      <c r="L118" s="95"/>
      <c r="M118" s="95"/>
      <c r="N118" s="95"/>
      <c r="O118" s="95"/>
      <c r="P118" s="95"/>
      <c r="Q118" s="95"/>
      <c r="R118" s="95"/>
      <c r="S118" s="7"/>
    </row>
    <row r="119" spans="2:19" ht="12.75" customHeight="1">
      <c r="B119" s="14">
        <v>90</v>
      </c>
      <c r="C119" s="15" t="s">
        <v>81</v>
      </c>
      <c r="D119" s="14" t="s">
        <v>24</v>
      </c>
      <c r="E119" s="16">
        <v>15</v>
      </c>
      <c r="F119" s="73">
        <v>0</v>
      </c>
      <c r="G119" s="73">
        <f t="shared" si="5"/>
        <v>0</v>
      </c>
      <c r="H119" s="8"/>
      <c r="J119" s="7"/>
      <c r="K119" s="95"/>
      <c r="L119" s="95"/>
      <c r="M119" s="95"/>
      <c r="N119" s="95"/>
      <c r="O119" s="95"/>
      <c r="P119" s="95"/>
      <c r="Q119" s="95"/>
      <c r="R119" s="95"/>
      <c r="S119" s="7"/>
    </row>
    <row r="120" spans="2:19" ht="12.75" customHeight="1">
      <c r="B120" s="14">
        <v>91</v>
      </c>
      <c r="C120" s="15" t="s">
        <v>82</v>
      </c>
      <c r="D120" s="14" t="s">
        <v>12</v>
      </c>
      <c r="E120" s="16">
        <v>7</v>
      </c>
      <c r="F120" s="73">
        <v>0</v>
      </c>
      <c r="G120" s="73">
        <f t="shared" si="5"/>
        <v>0</v>
      </c>
      <c r="H120" s="8"/>
      <c r="J120" s="7"/>
      <c r="K120" s="95"/>
      <c r="L120" s="95"/>
      <c r="M120" s="95"/>
      <c r="N120" s="95"/>
      <c r="O120" s="95"/>
      <c r="P120" s="95"/>
      <c r="Q120" s="95"/>
      <c r="R120" s="95"/>
      <c r="S120" s="7"/>
    </row>
    <row r="121" spans="2:19" ht="12.75" customHeight="1">
      <c r="B121" s="14">
        <v>92</v>
      </c>
      <c r="C121" s="15" t="s">
        <v>83</v>
      </c>
      <c r="D121" s="14" t="s">
        <v>24</v>
      </c>
      <c r="E121" s="16">
        <v>1</v>
      </c>
      <c r="F121" s="73">
        <v>0</v>
      </c>
      <c r="G121" s="73">
        <f t="shared" si="5"/>
        <v>0</v>
      </c>
      <c r="H121" s="8"/>
      <c r="J121" s="7"/>
      <c r="K121" s="95"/>
      <c r="L121" s="95"/>
      <c r="M121" s="95"/>
      <c r="N121" s="95"/>
      <c r="O121" s="95"/>
      <c r="P121" s="95"/>
      <c r="Q121" s="95"/>
      <c r="R121" s="95"/>
      <c r="S121" s="7"/>
    </row>
    <row r="122" spans="2:19" ht="12.75">
      <c r="B122" s="14">
        <v>93</v>
      </c>
      <c r="C122" s="15" t="s">
        <v>84</v>
      </c>
      <c r="D122" s="14" t="s">
        <v>29</v>
      </c>
      <c r="E122" s="16">
        <v>60</v>
      </c>
      <c r="F122" s="73">
        <v>0</v>
      </c>
      <c r="G122" s="73">
        <f t="shared" si="5"/>
        <v>0</v>
      </c>
      <c r="H122" s="8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2:19" ht="12.75">
      <c r="B123" s="45"/>
      <c r="C123" s="46" t="s">
        <v>78</v>
      </c>
      <c r="D123" s="47"/>
      <c r="E123" s="47"/>
      <c r="F123" s="47"/>
      <c r="G123" s="77">
        <f>SUM(G117:G122)</f>
        <v>0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2:19" ht="12.75">
      <c r="B124" s="17"/>
      <c r="C124" s="18" t="s">
        <v>65</v>
      </c>
      <c r="D124" s="19"/>
      <c r="E124" s="19"/>
      <c r="F124" s="19"/>
      <c r="G124" s="78">
        <f>G107+G115+G123</f>
        <v>0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2:19" ht="12.75">
      <c r="B125" s="20"/>
      <c r="C125" s="21" t="s">
        <v>188</v>
      </c>
      <c r="D125" s="22"/>
      <c r="E125" s="22"/>
      <c r="F125" s="22"/>
      <c r="G125" s="22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2:19" ht="22.5">
      <c r="B126" s="41"/>
      <c r="C126" s="42" t="s">
        <v>189</v>
      </c>
      <c r="D126" s="43"/>
      <c r="E126" s="43"/>
      <c r="F126" s="43"/>
      <c r="G126" s="43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2:7" ht="33.75">
      <c r="B127" s="48">
        <v>94</v>
      </c>
      <c r="C127" s="49" t="s">
        <v>191</v>
      </c>
      <c r="D127" s="48" t="s">
        <v>89</v>
      </c>
      <c r="E127" s="50">
        <v>0.37</v>
      </c>
      <c r="F127" s="52">
        <v>0</v>
      </c>
      <c r="G127" s="80">
        <f>E127*F127</f>
        <v>0</v>
      </c>
    </row>
    <row r="128" spans="2:7" ht="22.5">
      <c r="B128" s="48">
        <v>95</v>
      </c>
      <c r="C128" s="51" t="s">
        <v>114</v>
      </c>
      <c r="D128" s="48" t="s">
        <v>89</v>
      </c>
      <c r="E128" s="50">
        <v>0.37</v>
      </c>
      <c r="F128" s="52">
        <v>0</v>
      </c>
      <c r="G128" s="80">
        <f>E128*F128</f>
        <v>0</v>
      </c>
    </row>
    <row r="129" spans="2:7" ht="33.75">
      <c r="B129" s="48">
        <v>96</v>
      </c>
      <c r="C129" s="51" t="s">
        <v>115</v>
      </c>
      <c r="D129" s="48" t="s">
        <v>187</v>
      </c>
      <c r="E129" s="52">
        <v>5</v>
      </c>
      <c r="F129" s="52">
        <v>0</v>
      </c>
      <c r="G129" s="80">
        <f>E129*F129</f>
        <v>0</v>
      </c>
    </row>
    <row r="130" spans="2:7" ht="45">
      <c r="B130" s="48">
        <v>97</v>
      </c>
      <c r="C130" s="51" t="s">
        <v>116</v>
      </c>
      <c r="D130" s="48" t="s">
        <v>202</v>
      </c>
      <c r="E130" s="52">
        <v>8.8</v>
      </c>
      <c r="F130" s="52">
        <v>0</v>
      </c>
      <c r="G130" s="80">
        <f>E130*F130</f>
        <v>0</v>
      </c>
    </row>
    <row r="131" spans="2:7" ht="33.75">
      <c r="B131" s="48">
        <v>98</v>
      </c>
      <c r="C131" s="51" t="s">
        <v>117</v>
      </c>
      <c r="D131" s="48" t="s">
        <v>202</v>
      </c>
      <c r="E131" s="52">
        <v>8.8</v>
      </c>
      <c r="F131" s="52">
        <v>0</v>
      </c>
      <c r="G131" s="80">
        <f>E131*F131</f>
        <v>0</v>
      </c>
    </row>
    <row r="132" spans="2:7" ht="12.75">
      <c r="B132" s="17"/>
      <c r="C132" s="18" t="s">
        <v>188</v>
      </c>
      <c r="D132" s="19"/>
      <c r="E132" s="19"/>
      <c r="F132" s="19"/>
      <c r="G132" s="78">
        <f>SUM(G127:G131)</f>
        <v>0</v>
      </c>
    </row>
    <row r="133" spans="2:7" ht="12.75">
      <c r="B133" s="53"/>
      <c r="C133" s="54" t="s">
        <v>156</v>
      </c>
      <c r="D133" s="55"/>
      <c r="E133" s="55"/>
      <c r="F133" s="55"/>
      <c r="G133" s="83">
        <f>G124+G87+G46+G31+G11+G132+G81</f>
        <v>0</v>
      </c>
    </row>
    <row r="134" spans="2:7" ht="12.75">
      <c r="B134" s="53"/>
      <c r="C134" s="54" t="s">
        <v>159</v>
      </c>
      <c r="D134" s="55"/>
      <c r="E134" s="55"/>
      <c r="F134" s="55"/>
      <c r="G134" s="83">
        <f>G133+0.23*G133</f>
        <v>0</v>
      </c>
    </row>
  </sheetData>
  <sheetProtection/>
  <mergeCells count="3">
    <mergeCell ref="B3:G3"/>
    <mergeCell ref="B5:G5"/>
    <mergeCell ref="B4:G4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26"/>
  <sheetViews>
    <sheetView zoomScalePageLayoutView="0" workbookViewId="0" topLeftCell="A107">
      <selection activeCell="B4" sqref="B4:G125"/>
    </sheetView>
  </sheetViews>
  <sheetFormatPr defaultColWidth="9.140625" defaultRowHeight="12.75"/>
  <cols>
    <col min="2" max="2" width="5.28125" style="0" customWidth="1"/>
    <col min="3" max="3" width="35.7109375" style="0" customWidth="1"/>
    <col min="6" max="6" width="10.28125" style="0" customWidth="1"/>
    <col min="7" max="7" width="12.8515625" style="0" customWidth="1"/>
  </cols>
  <sheetData>
    <row r="4" spans="2:7" ht="18">
      <c r="B4" s="100" t="s">
        <v>203</v>
      </c>
      <c r="C4" s="100"/>
      <c r="D4" s="100"/>
      <c r="E4" s="100"/>
      <c r="F4" s="100"/>
      <c r="G4" s="100"/>
    </row>
    <row r="5" spans="2:7" ht="18" customHeight="1">
      <c r="B5" s="100" t="s">
        <v>205</v>
      </c>
      <c r="C5" s="100"/>
      <c r="D5" s="100"/>
      <c r="E5" s="100"/>
      <c r="F5" s="100"/>
      <c r="G5" s="100"/>
    </row>
    <row r="6" spans="2:7" ht="12.75">
      <c r="B6" s="4"/>
      <c r="C6" s="4"/>
      <c r="D6" s="6"/>
      <c r="E6" s="6"/>
      <c r="F6" s="5"/>
      <c r="G6" s="5"/>
    </row>
    <row r="7" spans="2:7" ht="22.5">
      <c r="B7" s="9" t="s">
        <v>1</v>
      </c>
      <c r="C7" s="9" t="s">
        <v>2</v>
      </c>
      <c r="D7" s="9" t="s">
        <v>3</v>
      </c>
      <c r="E7" s="9" t="s">
        <v>4</v>
      </c>
      <c r="F7" s="9" t="s">
        <v>85</v>
      </c>
      <c r="G7" s="9" t="s">
        <v>86</v>
      </c>
    </row>
    <row r="8" spans="2:7" ht="12.75">
      <c r="B8" s="10" t="s">
        <v>5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</row>
    <row r="9" spans="2:7" ht="12.75">
      <c r="B9" s="11"/>
      <c r="C9" s="12" t="s">
        <v>93</v>
      </c>
      <c r="D9" s="13"/>
      <c r="E9" s="13"/>
      <c r="F9" s="13"/>
      <c r="G9" s="72"/>
    </row>
    <row r="10" spans="2:7" ht="63.75" customHeight="1">
      <c r="B10" s="56" t="s">
        <v>5</v>
      </c>
      <c r="C10" s="57" t="s">
        <v>94</v>
      </c>
      <c r="D10" s="14" t="s">
        <v>95</v>
      </c>
      <c r="E10" s="16">
        <v>1</v>
      </c>
      <c r="F10" s="73">
        <v>0</v>
      </c>
      <c r="G10" s="73">
        <f>E10*F10</f>
        <v>0</v>
      </c>
    </row>
    <row r="11" spans="2:7" ht="33.75">
      <c r="B11" s="56" t="s">
        <v>6</v>
      </c>
      <c r="C11" s="57" t="s">
        <v>96</v>
      </c>
      <c r="D11" s="14" t="s">
        <v>95</v>
      </c>
      <c r="E11" s="16">
        <v>1</v>
      </c>
      <c r="F11" s="73">
        <v>0</v>
      </c>
      <c r="G11" s="73">
        <f>E11*F11</f>
        <v>0</v>
      </c>
    </row>
    <row r="12" spans="2:7" ht="45">
      <c r="B12" s="56" t="s">
        <v>7</v>
      </c>
      <c r="C12" s="57" t="s">
        <v>97</v>
      </c>
      <c r="D12" s="14" t="s">
        <v>15</v>
      </c>
      <c r="E12" s="16">
        <v>6</v>
      </c>
      <c r="F12" s="73">
        <v>0</v>
      </c>
      <c r="G12" s="73">
        <f>E12*F12</f>
        <v>0</v>
      </c>
    </row>
    <row r="13" spans="2:7" ht="12.75">
      <c r="B13" s="58"/>
      <c r="C13" s="59" t="s">
        <v>93</v>
      </c>
      <c r="D13" s="60"/>
      <c r="E13" s="60"/>
      <c r="F13" s="60"/>
      <c r="G13" s="74">
        <f>SUM(G10:G12)</f>
        <v>0</v>
      </c>
    </row>
    <row r="14" spans="2:7" ht="12.75">
      <c r="B14" s="11"/>
      <c r="C14" s="12" t="s">
        <v>98</v>
      </c>
      <c r="D14" s="13"/>
      <c r="E14" s="13"/>
      <c r="F14" s="13"/>
      <c r="G14" s="72"/>
    </row>
    <row r="15" spans="2:7" ht="12.75">
      <c r="B15" s="61"/>
      <c r="C15" s="62" t="s">
        <v>99</v>
      </c>
      <c r="D15" s="63"/>
      <c r="E15" s="63"/>
      <c r="F15" s="63"/>
      <c r="G15" s="75"/>
    </row>
    <row r="16" spans="2:7" ht="12.75">
      <c r="B16" s="56" t="s">
        <v>8</v>
      </c>
      <c r="C16" s="57" t="s">
        <v>236</v>
      </c>
      <c r="D16" s="14" t="s">
        <v>15</v>
      </c>
      <c r="E16" s="25">
        <v>96.792</v>
      </c>
      <c r="F16" s="73">
        <v>0</v>
      </c>
      <c r="G16" s="73">
        <f>E16*F16</f>
        <v>0</v>
      </c>
    </row>
    <row r="17" spans="2:7" ht="22.5">
      <c r="B17" s="56" t="s">
        <v>9</v>
      </c>
      <c r="C17" s="57" t="s">
        <v>100</v>
      </c>
      <c r="D17" s="14" t="s">
        <v>15</v>
      </c>
      <c r="E17" s="25">
        <v>96.792</v>
      </c>
      <c r="F17" s="73">
        <v>0</v>
      </c>
      <c r="G17" s="73">
        <f>E17*F17</f>
        <v>0</v>
      </c>
    </row>
    <row r="18" spans="2:7" ht="22.5">
      <c r="B18" s="56" t="s">
        <v>20</v>
      </c>
      <c r="C18" s="57" t="s">
        <v>237</v>
      </c>
      <c r="D18" s="14" t="s">
        <v>15</v>
      </c>
      <c r="E18" s="25">
        <v>96.792</v>
      </c>
      <c r="F18" s="73">
        <v>0</v>
      </c>
      <c r="G18" s="73">
        <f>E18*F18</f>
        <v>0</v>
      </c>
    </row>
    <row r="19" spans="2:7" ht="33.75">
      <c r="B19" s="56" t="s">
        <v>22</v>
      </c>
      <c r="C19" s="57" t="s">
        <v>238</v>
      </c>
      <c r="D19" s="14" t="s">
        <v>15</v>
      </c>
      <c r="E19" s="24">
        <v>146.85</v>
      </c>
      <c r="F19" s="73">
        <v>0</v>
      </c>
      <c r="G19" s="73">
        <f>E19*F19</f>
        <v>0</v>
      </c>
    </row>
    <row r="20" spans="2:7" ht="12.75">
      <c r="B20" s="64"/>
      <c r="C20" s="65" t="s">
        <v>99</v>
      </c>
      <c r="D20" s="66"/>
      <c r="E20" s="66"/>
      <c r="F20" s="66"/>
      <c r="G20" s="76">
        <f>SUM(G16:G19)</f>
        <v>0</v>
      </c>
    </row>
    <row r="21" spans="2:7" ht="12.75">
      <c r="B21" s="61"/>
      <c r="C21" s="62" t="s">
        <v>101</v>
      </c>
      <c r="D21" s="63"/>
      <c r="E21" s="63"/>
      <c r="F21" s="63"/>
      <c r="G21" s="75"/>
    </row>
    <row r="22" spans="2:7" ht="22.5">
      <c r="B22" s="56" t="s">
        <v>25</v>
      </c>
      <c r="C22" s="57" t="s">
        <v>102</v>
      </c>
      <c r="D22" s="14" t="s">
        <v>15</v>
      </c>
      <c r="E22" s="16">
        <v>50</v>
      </c>
      <c r="F22" s="73">
        <v>0</v>
      </c>
      <c r="G22" s="73">
        <f>E22*F22</f>
        <v>0</v>
      </c>
    </row>
    <row r="23" spans="2:7" ht="12.75">
      <c r="B23" s="56" t="s">
        <v>27</v>
      </c>
      <c r="C23" s="57" t="s">
        <v>103</v>
      </c>
      <c r="D23" s="14" t="s">
        <v>15</v>
      </c>
      <c r="E23" s="16">
        <v>50</v>
      </c>
      <c r="F23" s="73">
        <v>0</v>
      </c>
      <c r="G23" s="73">
        <f>E23*F23</f>
        <v>0</v>
      </c>
    </row>
    <row r="24" spans="2:7" ht="12.75">
      <c r="B24" s="64"/>
      <c r="C24" s="65" t="s">
        <v>101</v>
      </c>
      <c r="D24" s="47"/>
      <c r="E24" s="47"/>
      <c r="F24" s="47"/>
      <c r="G24" s="77">
        <f>G22+G23</f>
        <v>0</v>
      </c>
    </row>
    <row r="25" spans="2:7" ht="12.75">
      <c r="B25" s="61"/>
      <c r="C25" s="62" t="s">
        <v>104</v>
      </c>
      <c r="D25" s="43"/>
      <c r="E25" s="43"/>
      <c r="F25" s="43"/>
      <c r="G25" s="43"/>
    </row>
    <row r="26" spans="2:7" ht="45">
      <c r="B26" s="56" t="s">
        <v>30</v>
      </c>
      <c r="C26" s="57" t="s">
        <v>235</v>
      </c>
      <c r="D26" s="14" t="s">
        <v>15</v>
      </c>
      <c r="E26" s="24">
        <v>146.85</v>
      </c>
      <c r="F26" s="73">
        <v>0</v>
      </c>
      <c r="G26" s="73">
        <f>E26*F26</f>
        <v>0</v>
      </c>
    </row>
    <row r="27" spans="2:7" ht="12.75">
      <c r="B27" s="64"/>
      <c r="C27" s="65" t="s">
        <v>104</v>
      </c>
      <c r="D27" s="47"/>
      <c r="E27" s="47"/>
      <c r="F27" s="47"/>
      <c r="G27" s="77">
        <f>G26</f>
        <v>0</v>
      </c>
    </row>
    <row r="28" spans="2:7" ht="12.75">
      <c r="B28" s="58"/>
      <c r="C28" s="59" t="s">
        <v>98</v>
      </c>
      <c r="D28" s="19"/>
      <c r="E28" s="19"/>
      <c r="F28" s="19"/>
      <c r="G28" s="78">
        <f>G20+G24+G27</f>
        <v>0</v>
      </c>
    </row>
    <row r="29" spans="2:7" ht="22.5">
      <c r="B29" s="11"/>
      <c r="C29" s="12" t="s">
        <v>105</v>
      </c>
      <c r="D29" s="22"/>
      <c r="E29" s="22"/>
      <c r="F29" s="22"/>
      <c r="G29" s="22"/>
    </row>
    <row r="30" spans="2:7" ht="22.5">
      <c r="B30" s="61"/>
      <c r="C30" s="62" t="s">
        <v>106</v>
      </c>
      <c r="D30" s="43"/>
      <c r="E30" s="43"/>
      <c r="F30" s="43"/>
      <c r="G30" s="43"/>
    </row>
    <row r="31" spans="2:7" ht="22.5">
      <c r="B31" s="56" t="s">
        <v>33</v>
      </c>
      <c r="C31" s="57" t="s">
        <v>107</v>
      </c>
      <c r="D31" s="14" t="s">
        <v>87</v>
      </c>
      <c r="E31" s="40">
        <v>50555.6</v>
      </c>
      <c r="F31" s="73">
        <v>0</v>
      </c>
      <c r="G31" s="73">
        <f aca="true" t="shared" si="0" ref="G31:G36">E31*F31</f>
        <v>0</v>
      </c>
    </row>
    <row r="32" spans="2:7" ht="22.5">
      <c r="B32" s="56" t="s">
        <v>35</v>
      </c>
      <c r="C32" s="57" t="s">
        <v>108</v>
      </c>
      <c r="D32" s="14" t="s">
        <v>29</v>
      </c>
      <c r="E32" s="16">
        <v>41</v>
      </c>
      <c r="F32" s="73">
        <v>0</v>
      </c>
      <c r="G32" s="73">
        <f t="shared" si="0"/>
        <v>0</v>
      </c>
    </row>
    <row r="33" spans="2:7" ht="22.5">
      <c r="B33" s="56" t="s">
        <v>37</v>
      </c>
      <c r="C33" s="57" t="s">
        <v>109</v>
      </c>
      <c r="D33" s="14" t="s">
        <v>29</v>
      </c>
      <c r="E33" s="40">
        <v>60.6</v>
      </c>
      <c r="F33" s="73">
        <v>0</v>
      </c>
      <c r="G33" s="73">
        <f t="shared" si="0"/>
        <v>0</v>
      </c>
    </row>
    <row r="34" spans="2:7" ht="22.5">
      <c r="B34" s="56" t="s">
        <v>39</v>
      </c>
      <c r="C34" s="57" t="s">
        <v>110</v>
      </c>
      <c r="D34" s="14" t="s">
        <v>87</v>
      </c>
      <c r="E34" s="40">
        <v>1649.6</v>
      </c>
      <c r="F34" s="73">
        <v>0</v>
      </c>
      <c r="G34" s="73">
        <f t="shared" si="0"/>
        <v>0</v>
      </c>
    </row>
    <row r="35" spans="2:7" ht="22.5">
      <c r="B35" s="56" t="s">
        <v>41</v>
      </c>
      <c r="C35" s="57" t="s">
        <v>111</v>
      </c>
      <c r="D35" s="14" t="s">
        <v>24</v>
      </c>
      <c r="E35" s="16">
        <v>1</v>
      </c>
      <c r="F35" s="73">
        <v>0</v>
      </c>
      <c r="G35" s="73">
        <f t="shared" si="0"/>
        <v>0</v>
      </c>
    </row>
    <row r="36" spans="2:7" ht="33.75">
      <c r="B36" s="56" t="s">
        <v>42</v>
      </c>
      <c r="C36" s="57" t="s">
        <v>112</v>
      </c>
      <c r="D36" s="14" t="s">
        <v>89</v>
      </c>
      <c r="E36" s="25">
        <v>1.913</v>
      </c>
      <c r="F36" s="73">
        <v>0</v>
      </c>
      <c r="G36" s="73">
        <f t="shared" si="0"/>
        <v>0</v>
      </c>
    </row>
    <row r="37" spans="2:7" ht="22.5">
      <c r="B37" s="64"/>
      <c r="C37" s="65" t="s">
        <v>106</v>
      </c>
      <c r="D37" s="47"/>
      <c r="E37" s="47"/>
      <c r="F37" s="47"/>
      <c r="G37" s="77">
        <f>SUM(G31:G36)</f>
        <v>0</v>
      </c>
    </row>
    <row r="38" spans="2:7" ht="12.75">
      <c r="B38" s="61"/>
      <c r="C38" s="62" t="s">
        <v>113</v>
      </c>
      <c r="D38" s="43"/>
      <c r="E38" s="43"/>
      <c r="F38" s="43"/>
      <c r="G38" s="43"/>
    </row>
    <row r="39" spans="2:7" ht="33.75">
      <c r="B39" s="56" t="s">
        <v>44</v>
      </c>
      <c r="C39" s="57" t="s">
        <v>190</v>
      </c>
      <c r="D39" s="14" t="s">
        <v>89</v>
      </c>
      <c r="E39" s="25">
        <f>0.826-0.37</f>
        <v>0.45599999999999996</v>
      </c>
      <c r="F39" s="73">
        <v>0</v>
      </c>
      <c r="G39" s="73">
        <f>E39*F39</f>
        <v>0</v>
      </c>
    </row>
    <row r="40" spans="2:7" ht="22.5">
      <c r="B40" s="56" t="s">
        <v>45</v>
      </c>
      <c r="C40" s="57" t="s">
        <v>114</v>
      </c>
      <c r="D40" s="14" t="s">
        <v>89</v>
      </c>
      <c r="E40" s="25">
        <f>0.826-0.37</f>
        <v>0.45599999999999996</v>
      </c>
      <c r="F40" s="73">
        <v>0</v>
      </c>
      <c r="G40" s="73">
        <f aca="true" t="shared" si="1" ref="G40:G52">E40*F40</f>
        <v>0</v>
      </c>
    </row>
    <row r="41" spans="2:7" ht="22.5">
      <c r="B41" s="56">
        <v>19</v>
      </c>
      <c r="C41" s="57" t="s">
        <v>118</v>
      </c>
      <c r="D41" s="14" t="s">
        <v>24</v>
      </c>
      <c r="E41" s="16">
        <v>7</v>
      </c>
      <c r="F41" s="73">
        <v>0</v>
      </c>
      <c r="G41" s="73">
        <f t="shared" si="1"/>
        <v>0</v>
      </c>
    </row>
    <row r="42" spans="2:7" ht="22.5">
      <c r="B42" s="56">
        <v>20</v>
      </c>
      <c r="C42" s="57" t="s">
        <v>119</v>
      </c>
      <c r="D42" s="14" t="s">
        <v>15</v>
      </c>
      <c r="E42" s="25">
        <v>1.266</v>
      </c>
      <c r="F42" s="73">
        <v>0</v>
      </c>
      <c r="G42" s="73">
        <f t="shared" si="1"/>
        <v>0</v>
      </c>
    </row>
    <row r="43" spans="2:7" ht="22.5">
      <c r="B43" s="56" t="s">
        <v>47</v>
      </c>
      <c r="C43" s="57" t="s">
        <v>120</v>
      </c>
      <c r="D43" s="14" t="s">
        <v>61</v>
      </c>
      <c r="E43" s="24">
        <v>19.32</v>
      </c>
      <c r="F43" s="73">
        <v>0</v>
      </c>
      <c r="G43" s="73">
        <f t="shared" si="1"/>
        <v>0</v>
      </c>
    </row>
    <row r="44" spans="2:7" ht="22.5">
      <c r="B44" s="56" t="s">
        <v>48</v>
      </c>
      <c r="C44" s="57" t="s">
        <v>121</v>
      </c>
      <c r="D44" s="14" t="s">
        <v>61</v>
      </c>
      <c r="E44" s="24">
        <v>9.66</v>
      </c>
      <c r="F44" s="73">
        <v>0</v>
      </c>
      <c r="G44" s="73">
        <f t="shared" si="1"/>
        <v>0</v>
      </c>
    </row>
    <row r="45" spans="2:7" ht="33.75">
      <c r="B45" s="56">
        <v>21</v>
      </c>
      <c r="C45" s="57" t="s">
        <v>122</v>
      </c>
      <c r="D45" s="14" t="s">
        <v>61</v>
      </c>
      <c r="E45" s="25">
        <v>99.644</v>
      </c>
      <c r="F45" s="73">
        <v>0</v>
      </c>
      <c r="G45" s="73">
        <f t="shared" si="1"/>
        <v>0</v>
      </c>
    </row>
    <row r="46" spans="2:7" ht="22.5">
      <c r="B46" s="56">
        <v>22</v>
      </c>
      <c r="C46" s="57" t="s">
        <v>123</v>
      </c>
      <c r="D46" s="14" t="s">
        <v>89</v>
      </c>
      <c r="E46" s="25">
        <v>1.781</v>
      </c>
      <c r="F46" s="73">
        <v>0</v>
      </c>
      <c r="G46" s="73">
        <f t="shared" si="1"/>
        <v>0</v>
      </c>
    </row>
    <row r="47" spans="2:7" ht="33.75">
      <c r="B47" s="56" t="s">
        <v>49</v>
      </c>
      <c r="C47" s="57" t="s">
        <v>124</v>
      </c>
      <c r="D47" s="14" t="s">
        <v>15</v>
      </c>
      <c r="E47" s="40">
        <v>26.6</v>
      </c>
      <c r="F47" s="73">
        <v>0</v>
      </c>
      <c r="G47" s="73">
        <f t="shared" si="1"/>
        <v>0</v>
      </c>
    </row>
    <row r="48" spans="2:7" ht="22.5">
      <c r="B48" s="56" t="s">
        <v>50</v>
      </c>
      <c r="C48" s="57" t="s">
        <v>125</v>
      </c>
      <c r="D48" s="14" t="s">
        <v>61</v>
      </c>
      <c r="E48" s="24">
        <v>49.19</v>
      </c>
      <c r="F48" s="73">
        <v>0</v>
      </c>
      <c r="G48" s="73">
        <f t="shared" si="1"/>
        <v>0</v>
      </c>
    </row>
    <row r="49" spans="2:7" ht="22.5">
      <c r="B49" s="56">
        <v>23</v>
      </c>
      <c r="C49" s="57" t="s">
        <v>126</v>
      </c>
      <c r="D49" s="14" t="s">
        <v>87</v>
      </c>
      <c r="E49" s="25">
        <v>1613.404</v>
      </c>
      <c r="F49" s="73">
        <v>0</v>
      </c>
      <c r="G49" s="73">
        <f t="shared" si="1"/>
        <v>0</v>
      </c>
    </row>
    <row r="50" spans="2:7" ht="22.5">
      <c r="B50" s="56">
        <v>24</v>
      </c>
      <c r="C50" s="57" t="s">
        <v>127</v>
      </c>
      <c r="D50" s="14" t="s">
        <v>87</v>
      </c>
      <c r="E50" s="24">
        <v>232.35</v>
      </c>
      <c r="F50" s="73">
        <v>0</v>
      </c>
      <c r="G50" s="73">
        <f t="shared" si="1"/>
        <v>0</v>
      </c>
    </row>
    <row r="51" spans="2:7" ht="22.5">
      <c r="B51" s="56" t="s">
        <v>52</v>
      </c>
      <c r="C51" s="57" t="s">
        <v>128</v>
      </c>
      <c r="D51" s="14" t="s">
        <v>29</v>
      </c>
      <c r="E51" s="40">
        <v>30.2</v>
      </c>
      <c r="F51" s="73">
        <v>0</v>
      </c>
      <c r="G51" s="73">
        <f t="shared" si="1"/>
        <v>0</v>
      </c>
    </row>
    <row r="52" spans="2:7" ht="12.75">
      <c r="B52" s="56" t="s">
        <v>53</v>
      </c>
      <c r="C52" s="57" t="s">
        <v>129</v>
      </c>
      <c r="D52" s="14" t="s">
        <v>87</v>
      </c>
      <c r="E52" s="24">
        <v>160.98</v>
      </c>
      <c r="F52" s="73">
        <v>0</v>
      </c>
      <c r="G52" s="73">
        <f t="shared" si="1"/>
        <v>0</v>
      </c>
    </row>
    <row r="53" spans="2:7" ht="12.75">
      <c r="B53" s="64"/>
      <c r="C53" s="65" t="s">
        <v>113</v>
      </c>
      <c r="D53" s="47"/>
      <c r="E53" s="47"/>
      <c r="F53" s="47"/>
      <c r="G53" s="77">
        <f>SUM(G39:G52)</f>
        <v>0</v>
      </c>
    </row>
    <row r="54" spans="2:7" ht="12.75">
      <c r="B54" s="61"/>
      <c r="C54" s="62" t="s">
        <v>130</v>
      </c>
      <c r="D54" s="43"/>
      <c r="E54" s="43"/>
      <c r="F54" s="43"/>
      <c r="G54" s="43"/>
    </row>
    <row r="55" spans="2:7" ht="45">
      <c r="B55" s="56">
        <v>25</v>
      </c>
      <c r="C55" s="57" t="s">
        <v>131</v>
      </c>
      <c r="D55" s="14" t="s">
        <v>87</v>
      </c>
      <c r="E55" s="16">
        <v>10402</v>
      </c>
      <c r="F55" s="73">
        <v>0</v>
      </c>
      <c r="G55" s="73">
        <f>E55*F55</f>
        <v>0</v>
      </c>
    </row>
    <row r="56" spans="2:7" ht="22.5">
      <c r="B56" s="56">
        <v>26</v>
      </c>
      <c r="C56" s="57" t="s">
        <v>132</v>
      </c>
      <c r="D56" s="14" t="s">
        <v>24</v>
      </c>
      <c r="E56" s="16">
        <v>4</v>
      </c>
      <c r="F56" s="73">
        <v>0</v>
      </c>
      <c r="G56" s="73">
        <f>E56*F56</f>
        <v>0</v>
      </c>
    </row>
    <row r="57" spans="2:7" ht="22.5">
      <c r="B57" s="56">
        <v>27</v>
      </c>
      <c r="C57" s="57" t="s">
        <v>133</v>
      </c>
      <c r="D57" s="14" t="s">
        <v>15</v>
      </c>
      <c r="E57" s="16">
        <v>4</v>
      </c>
      <c r="F57" s="73">
        <v>0</v>
      </c>
      <c r="G57" s="73">
        <f>E57*F57</f>
        <v>0</v>
      </c>
    </row>
    <row r="58" spans="2:7" ht="45">
      <c r="B58" s="56">
        <v>28</v>
      </c>
      <c r="C58" s="57" t="s">
        <v>134</v>
      </c>
      <c r="D58" s="14" t="s">
        <v>15</v>
      </c>
      <c r="E58" s="24">
        <v>6.88</v>
      </c>
      <c r="F58" s="73">
        <v>0</v>
      </c>
      <c r="G58" s="73">
        <f>E58*F58</f>
        <v>0</v>
      </c>
    </row>
    <row r="59" spans="2:7" ht="33.75">
      <c r="B59" s="56">
        <v>29</v>
      </c>
      <c r="C59" s="57" t="s">
        <v>135</v>
      </c>
      <c r="D59" s="14" t="s">
        <v>88</v>
      </c>
      <c r="E59" s="16">
        <v>1</v>
      </c>
      <c r="F59" s="73">
        <v>0</v>
      </c>
      <c r="G59" s="73">
        <f>E59*F59</f>
        <v>0</v>
      </c>
    </row>
    <row r="60" spans="2:7" ht="12.75">
      <c r="B60" s="64"/>
      <c r="C60" s="65" t="s">
        <v>130</v>
      </c>
      <c r="D60" s="47"/>
      <c r="E60" s="47"/>
      <c r="F60" s="47"/>
      <c r="G60" s="77">
        <f>SUM(G55:G59)</f>
        <v>0</v>
      </c>
    </row>
    <row r="61" spans="2:7" ht="12.75">
      <c r="B61" s="61"/>
      <c r="C61" s="62" t="s">
        <v>136</v>
      </c>
      <c r="D61" s="43"/>
      <c r="E61" s="43"/>
      <c r="F61" s="43"/>
      <c r="G61" s="43"/>
    </row>
    <row r="62" spans="2:7" ht="45">
      <c r="B62" s="56">
        <v>30</v>
      </c>
      <c r="C62" s="57" t="s">
        <v>131</v>
      </c>
      <c r="D62" s="14" t="s">
        <v>87</v>
      </c>
      <c r="E62" s="40">
        <v>5164.4</v>
      </c>
      <c r="F62" s="73">
        <v>0</v>
      </c>
      <c r="G62" s="73">
        <f aca="true" t="shared" si="2" ref="G62:G67">E62*F62</f>
        <v>0</v>
      </c>
    </row>
    <row r="63" spans="2:7" ht="22.5">
      <c r="B63" s="56">
        <v>31</v>
      </c>
      <c r="C63" s="57" t="s">
        <v>132</v>
      </c>
      <c r="D63" s="14" t="s">
        <v>24</v>
      </c>
      <c r="E63" s="16">
        <v>2</v>
      </c>
      <c r="F63" s="73">
        <v>0</v>
      </c>
      <c r="G63" s="73">
        <f t="shared" si="2"/>
        <v>0</v>
      </c>
    </row>
    <row r="64" spans="2:7" ht="22.5">
      <c r="B64" s="56">
        <v>32</v>
      </c>
      <c r="C64" s="57" t="s">
        <v>133</v>
      </c>
      <c r="D64" s="14" t="s">
        <v>15</v>
      </c>
      <c r="E64" s="16">
        <v>2</v>
      </c>
      <c r="F64" s="73">
        <v>0</v>
      </c>
      <c r="G64" s="73">
        <f t="shared" si="2"/>
        <v>0</v>
      </c>
    </row>
    <row r="65" spans="2:7" ht="45">
      <c r="B65" s="56">
        <v>33</v>
      </c>
      <c r="C65" s="57" t="s">
        <v>134</v>
      </c>
      <c r="D65" s="14" t="s">
        <v>15</v>
      </c>
      <c r="E65" s="24">
        <v>3.12</v>
      </c>
      <c r="F65" s="73">
        <v>0</v>
      </c>
      <c r="G65" s="73">
        <f t="shared" si="2"/>
        <v>0</v>
      </c>
    </row>
    <row r="66" spans="2:7" ht="33.75">
      <c r="B66" s="56">
        <v>34</v>
      </c>
      <c r="C66" s="57" t="s">
        <v>137</v>
      </c>
      <c r="D66" s="14" t="s">
        <v>24</v>
      </c>
      <c r="E66" s="16">
        <v>2</v>
      </c>
      <c r="F66" s="73">
        <v>0</v>
      </c>
      <c r="G66" s="73">
        <f t="shared" si="2"/>
        <v>0</v>
      </c>
    </row>
    <row r="67" spans="2:7" ht="45">
      <c r="B67" s="56">
        <v>35</v>
      </c>
      <c r="C67" s="57" t="s">
        <v>138</v>
      </c>
      <c r="D67" s="14" t="s">
        <v>24</v>
      </c>
      <c r="E67" s="16">
        <v>2</v>
      </c>
      <c r="F67" s="73">
        <v>0</v>
      </c>
      <c r="G67" s="73">
        <f t="shared" si="2"/>
        <v>0</v>
      </c>
    </row>
    <row r="68" spans="2:7" ht="12.75">
      <c r="B68" s="64"/>
      <c r="C68" s="65" t="s">
        <v>136</v>
      </c>
      <c r="D68" s="47"/>
      <c r="E68" s="47"/>
      <c r="F68" s="47"/>
      <c r="G68" s="77">
        <f>SUM(G62:G67)</f>
        <v>0</v>
      </c>
    </row>
    <row r="69" spans="2:7" ht="12.75">
      <c r="B69" s="61"/>
      <c r="C69" s="62" t="s">
        <v>139</v>
      </c>
      <c r="D69" s="43"/>
      <c r="E69" s="43"/>
      <c r="F69" s="43"/>
      <c r="G69" s="43"/>
    </row>
    <row r="70" spans="2:7" ht="45">
      <c r="B70" s="56">
        <v>36</v>
      </c>
      <c r="C70" s="57" t="s">
        <v>138</v>
      </c>
      <c r="D70" s="14" t="s">
        <v>24</v>
      </c>
      <c r="E70" s="16">
        <v>1</v>
      </c>
      <c r="F70" s="73">
        <v>0</v>
      </c>
      <c r="G70" s="73">
        <f>E70*F70</f>
        <v>0</v>
      </c>
    </row>
    <row r="71" spans="2:7" ht="22.5">
      <c r="B71" s="56">
        <v>37</v>
      </c>
      <c r="C71" s="57" t="s">
        <v>140</v>
      </c>
      <c r="D71" s="14" t="s">
        <v>29</v>
      </c>
      <c r="E71" s="16">
        <v>48</v>
      </c>
      <c r="F71" s="73">
        <v>0</v>
      </c>
      <c r="G71" s="73">
        <f aca="true" t="shared" si="3" ref="G71:G80">E71*F71</f>
        <v>0</v>
      </c>
    </row>
    <row r="72" spans="2:7" ht="22.5">
      <c r="B72" s="56">
        <v>38</v>
      </c>
      <c r="C72" s="57" t="s">
        <v>141</v>
      </c>
      <c r="D72" s="14" t="s">
        <v>29</v>
      </c>
      <c r="E72" s="16">
        <v>10</v>
      </c>
      <c r="F72" s="73">
        <v>0</v>
      </c>
      <c r="G72" s="73">
        <f t="shared" si="3"/>
        <v>0</v>
      </c>
    </row>
    <row r="73" spans="2:7" ht="12.75">
      <c r="B73" s="56">
        <v>39</v>
      </c>
      <c r="C73" s="57" t="s">
        <v>142</v>
      </c>
      <c r="D73" s="14" t="s">
        <v>24</v>
      </c>
      <c r="E73" s="16">
        <v>1</v>
      </c>
      <c r="F73" s="73">
        <v>0</v>
      </c>
      <c r="G73" s="73">
        <f t="shared" si="3"/>
        <v>0</v>
      </c>
    </row>
    <row r="74" spans="2:7" ht="12.75">
      <c r="B74" s="56">
        <v>40</v>
      </c>
      <c r="C74" s="57" t="s">
        <v>143</v>
      </c>
      <c r="D74" s="14" t="s">
        <v>87</v>
      </c>
      <c r="E74" s="40">
        <v>549.9</v>
      </c>
      <c r="F74" s="73">
        <v>0</v>
      </c>
      <c r="G74" s="73">
        <f t="shared" si="3"/>
        <v>0</v>
      </c>
    </row>
    <row r="75" spans="2:7" ht="12.75">
      <c r="B75" s="56">
        <v>41</v>
      </c>
      <c r="C75" s="57" t="s">
        <v>144</v>
      </c>
      <c r="D75" s="14" t="s">
        <v>29</v>
      </c>
      <c r="E75" s="16">
        <v>20</v>
      </c>
      <c r="F75" s="73">
        <v>0</v>
      </c>
      <c r="G75" s="73">
        <f t="shared" si="3"/>
        <v>0</v>
      </c>
    </row>
    <row r="76" spans="2:7" ht="45">
      <c r="B76" s="56">
        <v>42</v>
      </c>
      <c r="C76" s="57" t="s">
        <v>134</v>
      </c>
      <c r="D76" s="14" t="s">
        <v>15</v>
      </c>
      <c r="E76" s="16">
        <v>2</v>
      </c>
      <c r="F76" s="73">
        <v>0</v>
      </c>
      <c r="G76" s="73">
        <f t="shared" si="3"/>
        <v>0</v>
      </c>
    </row>
    <row r="77" spans="2:7" ht="22.5">
      <c r="B77" s="56">
        <v>43</v>
      </c>
      <c r="C77" s="57" t="s">
        <v>145</v>
      </c>
      <c r="D77" s="14" t="s">
        <v>61</v>
      </c>
      <c r="E77" s="16">
        <v>132</v>
      </c>
      <c r="F77" s="73">
        <v>0</v>
      </c>
      <c r="G77" s="73">
        <f t="shared" si="3"/>
        <v>0</v>
      </c>
    </row>
    <row r="78" spans="2:7" ht="33.75">
      <c r="B78" s="56">
        <v>44</v>
      </c>
      <c r="C78" s="57" t="s">
        <v>146</v>
      </c>
      <c r="D78" s="14" t="s">
        <v>61</v>
      </c>
      <c r="E78" s="16">
        <v>66</v>
      </c>
      <c r="F78" s="73">
        <v>0</v>
      </c>
      <c r="G78" s="73">
        <f t="shared" si="3"/>
        <v>0</v>
      </c>
    </row>
    <row r="79" spans="2:7" ht="12.75">
      <c r="B79" s="56">
        <v>45</v>
      </c>
      <c r="C79" s="57" t="s">
        <v>147</v>
      </c>
      <c r="D79" s="14" t="s">
        <v>61</v>
      </c>
      <c r="E79" s="16">
        <v>66</v>
      </c>
      <c r="F79" s="73">
        <v>0</v>
      </c>
      <c r="G79" s="73">
        <f t="shared" si="3"/>
        <v>0</v>
      </c>
    </row>
    <row r="80" spans="2:7" ht="33.75">
      <c r="B80" s="56">
        <v>46</v>
      </c>
      <c r="C80" s="57" t="s">
        <v>148</v>
      </c>
      <c r="D80" s="14" t="s">
        <v>61</v>
      </c>
      <c r="E80" s="40">
        <v>10.4</v>
      </c>
      <c r="F80" s="73">
        <v>0</v>
      </c>
      <c r="G80" s="73">
        <f t="shared" si="3"/>
        <v>0</v>
      </c>
    </row>
    <row r="81" spans="2:7" ht="12.75">
      <c r="B81" s="64"/>
      <c r="C81" s="65" t="s">
        <v>139</v>
      </c>
      <c r="D81" s="47"/>
      <c r="E81" s="47"/>
      <c r="F81" s="47"/>
      <c r="G81" s="77">
        <f>SUM(G70:G80)</f>
        <v>0</v>
      </c>
    </row>
    <row r="82" spans="2:7" ht="12.75">
      <c r="B82" s="61"/>
      <c r="C82" s="62" t="s">
        <v>149</v>
      </c>
      <c r="D82" s="43"/>
      <c r="E82" s="43"/>
      <c r="F82" s="43"/>
      <c r="G82" s="43"/>
    </row>
    <row r="83" spans="2:7" ht="12.75">
      <c r="B83" s="56">
        <v>47</v>
      </c>
      <c r="C83" s="57" t="s">
        <v>150</v>
      </c>
      <c r="D83" s="14" t="s">
        <v>89</v>
      </c>
      <c r="E83" s="25">
        <v>0.098</v>
      </c>
      <c r="F83" s="73">
        <v>0</v>
      </c>
      <c r="G83" s="73">
        <f>E83*F83</f>
        <v>0</v>
      </c>
    </row>
    <row r="84" spans="2:7" ht="22.5">
      <c r="B84" s="56">
        <v>48</v>
      </c>
      <c r="C84" s="57" t="s">
        <v>114</v>
      </c>
      <c r="D84" s="14" t="s">
        <v>89</v>
      </c>
      <c r="E84" s="25">
        <v>0.098</v>
      </c>
      <c r="F84" s="73">
        <v>0</v>
      </c>
      <c r="G84" s="73">
        <f aca="true" t="shared" si="4" ref="G84:G94">E84*F84</f>
        <v>0</v>
      </c>
    </row>
    <row r="85" spans="2:7" ht="22.5">
      <c r="B85" s="56">
        <v>49</v>
      </c>
      <c r="C85" s="57" t="s">
        <v>118</v>
      </c>
      <c r="D85" s="14" t="s">
        <v>24</v>
      </c>
      <c r="E85" s="16">
        <v>7</v>
      </c>
      <c r="F85" s="73">
        <v>0</v>
      </c>
      <c r="G85" s="73">
        <f t="shared" si="4"/>
        <v>0</v>
      </c>
    </row>
    <row r="86" spans="2:7" ht="22.5">
      <c r="B86" s="56">
        <v>50</v>
      </c>
      <c r="C86" s="57" t="s">
        <v>119</v>
      </c>
      <c r="D86" s="14" t="s">
        <v>15</v>
      </c>
      <c r="E86" s="25">
        <v>1.374</v>
      </c>
      <c r="F86" s="73">
        <v>0</v>
      </c>
      <c r="G86" s="73">
        <f t="shared" si="4"/>
        <v>0</v>
      </c>
    </row>
    <row r="87" spans="2:7" ht="22.5">
      <c r="B87" s="56">
        <v>51</v>
      </c>
      <c r="C87" s="57" t="s">
        <v>120</v>
      </c>
      <c r="D87" s="14" t="s">
        <v>61</v>
      </c>
      <c r="E87" s="24">
        <v>19.74</v>
      </c>
      <c r="F87" s="73">
        <v>0</v>
      </c>
      <c r="G87" s="73">
        <f t="shared" si="4"/>
        <v>0</v>
      </c>
    </row>
    <row r="88" spans="2:7" ht="22.5">
      <c r="B88" s="56">
        <v>52</v>
      </c>
      <c r="C88" s="57" t="s">
        <v>121</v>
      </c>
      <c r="D88" s="14" t="s">
        <v>61</v>
      </c>
      <c r="E88" s="24">
        <v>9.87</v>
      </c>
      <c r="F88" s="73">
        <v>0</v>
      </c>
      <c r="G88" s="73">
        <f t="shared" si="4"/>
        <v>0</v>
      </c>
    </row>
    <row r="89" spans="2:7" ht="22.5">
      <c r="B89" s="56">
        <v>53</v>
      </c>
      <c r="C89" s="57" t="s">
        <v>151</v>
      </c>
      <c r="D89" s="14" t="s">
        <v>61</v>
      </c>
      <c r="E89" s="25">
        <v>63.954</v>
      </c>
      <c r="F89" s="73">
        <v>0</v>
      </c>
      <c r="G89" s="73">
        <f t="shared" si="4"/>
        <v>0</v>
      </c>
    </row>
    <row r="90" spans="2:7" ht="22.5">
      <c r="B90" s="56">
        <v>54</v>
      </c>
      <c r="C90" s="57" t="s">
        <v>123</v>
      </c>
      <c r="D90" s="14" t="s">
        <v>89</v>
      </c>
      <c r="E90" s="25">
        <v>1.449</v>
      </c>
      <c r="F90" s="73">
        <v>0</v>
      </c>
      <c r="G90" s="73">
        <f t="shared" si="4"/>
        <v>0</v>
      </c>
    </row>
    <row r="91" spans="2:7" ht="33.75">
      <c r="B91" s="56">
        <v>55</v>
      </c>
      <c r="C91" s="57" t="s">
        <v>124</v>
      </c>
      <c r="D91" s="14" t="s">
        <v>15</v>
      </c>
      <c r="E91" s="25">
        <v>17.141</v>
      </c>
      <c r="F91" s="73">
        <v>0</v>
      </c>
      <c r="G91" s="73">
        <f t="shared" si="4"/>
        <v>0</v>
      </c>
    </row>
    <row r="92" spans="2:7" ht="22.5">
      <c r="B92" s="56">
        <v>56</v>
      </c>
      <c r="C92" s="57" t="s">
        <v>125</v>
      </c>
      <c r="D92" s="14" t="s">
        <v>61</v>
      </c>
      <c r="E92" s="25">
        <v>35.114</v>
      </c>
      <c r="F92" s="73">
        <v>0</v>
      </c>
      <c r="G92" s="73">
        <f t="shared" si="4"/>
        <v>0</v>
      </c>
    </row>
    <row r="93" spans="2:7" ht="22.5">
      <c r="B93" s="56">
        <v>57</v>
      </c>
      <c r="C93" s="57" t="s">
        <v>126</v>
      </c>
      <c r="D93" s="14" t="s">
        <v>87</v>
      </c>
      <c r="E93" s="25">
        <v>1062.574</v>
      </c>
      <c r="F93" s="73">
        <v>0</v>
      </c>
      <c r="G93" s="73">
        <f t="shared" si="4"/>
        <v>0</v>
      </c>
    </row>
    <row r="94" spans="2:7" ht="12.75">
      <c r="B94" s="56">
        <v>58</v>
      </c>
      <c r="C94" s="57" t="s">
        <v>152</v>
      </c>
      <c r="D94" s="14" t="s">
        <v>87</v>
      </c>
      <c r="E94" s="24">
        <v>130.64</v>
      </c>
      <c r="F94" s="73">
        <v>0</v>
      </c>
      <c r="G94" s="73">
        <f t="shared" si="4"/>
        <v>0</v>
      </c>
    </row>
    <row r="95" spans="2:7" ht="12.75">
      <c r="B95" s="64"/>
      <c r="C95" s="65" t="s">
        <v>149</v>
      </c>
      <c r="D95" s="47"/>
      <c r="E95" s="47"/>
      <c r="F95" s="47"/>
      <c r="G95" s="77">
        <f>SUM(G83:G94)</f>
        <v>0</v>
      </c>
    </row>
    <row r="96" spans="2:7" ht="22.5">
      <c r="B96" s="61"/>
      <c r="C96" s="62" t="s">
        <v>153</v>
      </c>
      <c r="D96" s="43"/>
      <c r="E96" s="43"/>
      <c r="F96" s="43"/>
      <c r="G96" s="43"/>
    </row>
    <row r="97" spans="2:7" ht="33.75">
      <c r="B97" s="67">
        <v>59</v>
      </c>
      <c r="C97" s="51" t="s">
        <v>239</v>
      </c>
      <c r="D97" s="68" t="s">
        <v>61</v>
      </c>
      <c r="E97" s="69">
        <v>28</v>
      </c>
      <c r="F97" s="79">
        <v>0</v>
      </c>
      <c r="G97" s="79">
        <f>E97*F97</f>
        <v>0</v>
      </c>
    </row>
    <row r="98" spans="2:7" ht="33.75">
      <c r="B98" s="67">
        <v>60</v>
      </c>
      <c r="C98" s="70" t="s">
        <v>70</v>
      </c>
      <c r="D98" s="68" t="s">
        <v>61</v>
      </c>
      <c r="E98" s="71">
        <f>63.21+26.2</f>
        <v>89.41</v>
      </c>
      <c r="F98" s="79">
        <v>0</v>
      </c>
      <c r="G98" s="79">
        <f>E98*F98</f>
        <v>0</v>
      </c>
    </row>
    <row r="99" spans="2:7" ht="22.5">
      <c r="B99" s="64"/>
      <c r="C99" s="65" t="s">
        <v>153</v>
      </c>
      <c r="D99" s="47"/>
      <c r="E99" s="47"/>
      <c r="F99" s="47"/>
      <c r="G99" s="77">
        <f>SUM(G97:G98)</f>
        <v>0</v>
      </c>
    </row>
    <row r="100" spans="2:7" ht="22.5">
      <c r="B100" s="58"/>
      <c r="C100" s="59" t="s">
        <v>105</v>
      </c>
      <c r="D100" s="19"/>
      <c r="E100" s="19"/>
      <c r="F100" s="19"/>
      <c r="G100" s="78">
        <f>G37+G53+G60+G68+G81+G95+G99</f>
        <v>0</v>
      </c>
    </row>
    <row r="101" spans="2:7" ht="12.75">
      <c r="B101" s="11"/>
      <c r="C101" s="12" t="s">
        <v>197</v>
      </c>
      <c r="D101" s="22"/>
      <c r="E101" s="22"/>
      <c r="F101" s="22"/>
      <c r="G101" s="22"/>
    </row>
    <row r="102" spans="2:7" ht="12.75">
      <c r="B102" s="61"/>
      <c r="C102" s="62" t="s">
        <v>198</v>
      </c>
      <c r="D102" s="43"/>
      <c r="E102" s="43"/>
      <c r="F102" s="43"/>
      <c r="G102" s="43"/>
    </row>
    <row r="103" spans="2:7" ht="22.5">
      <c r="B103" s="67">
        <v>61</v>
      </c>
      <c r="C103" s="31" t="s">
        <v>199</v>
      </c>
      <c r="D103" s="48" t="s">
        <v>29</v>
      </c>
      <c r="E103" s="52">
        <v>85</v>
      </c>
      <c r="F103" s="52">
        <v>0</v>
      </c>
      <c r="G103" s="80">
        <f>E103*F103</f>
        <v>0</v>
      </c>
    </row>
    <row r="104" spans="2:7" ht="33.75">
      <c r="B104" s="67">
        <v>62</v>
      </c>
      <c r="C104" s="31" t="s">
        <v>200</v>
      </c>
      <c r="D104" s="48" t="s">
        <v>29</v>
      </c>
      <c r="E104" s="52">
        <v>85</v>
      </c>
      <c r="F104" s="52">
        <v>0</v>
      </c>
      <c r="G104" s="80">
        <f aca="true" t="shared" si="5" ref="G104:G116">E104*F104</f>
        <v>0</v>
      </c>
    </row>
    <row r="105" spans="2:7" ht="33.75">
      <c r="B105" s="67">
        <v>63</v>
      </c>
      <c r="C105" s="31" t="s">
        <v>171</v>
      </c>
      <c r="D105" s="30" t="s">
        <v>29</v>
      </c>
      <c r="E105" s="81">
        <v>20</v>
      </c>
      <c r="F105" s="81">
        <v>0</v>
      </c>
      <c r="G105" s="80">
        <f t="shared" si="5"/>
        <v>0</v>
      </c>
    </row>
    <row r="106" spans="2:7" ht="45">
      <c r="B106" s="67">
        <v>64</v>
      </c>
      <c r="C106" s="31" t="s">
        <v>173</v>
      </c>
      <c r="D106" s="30" t="s">
        <v>29</v>
      </c>
      <c r="E106" s="81">
        <v>20</v>
      </c>
      <c r="F106" s="81">
        <v>0</v>
      </c>
      <c r="G106" s="80">
        <f t="shared" si="5"/>
        <v>0</v>
      </c>
    </row>
    <row r="107" spans="2:7" ht="22.5">
      <c r="B107" s="67">
        <v>65</v>
      </c>
      <c r="C107" s="32" t="s">
        <v>167</v>
      </c>
      <c r="D107" s="33" t="s">
        <v>29</v>
      </c>
      <c r="E107" s="82">
        <v>14</v>
      </c>
      <c r="F107" s="82">
        <v>0</v>
      </c>
      <c r="G107" s="80">
        <f t="shared" si="5"/>
        <v>0</v>
      </c>
    </row>
    <row r="108" spans="2:7" ht="22.5">
      <c r="B108" s="67">
        <v>66</v>
      </c>
      <c r="C108" s="31" t="s">
        <v>174</v>
      </c>
      <c r="D108" s="30" t="s">
        <v>29</v>
      </c>
      <c r="E108" s="81">
        <v>1</v>
      </c>
      <c r="F108" s="81">
        <v>0</v>
      </c>
      <c r="G108" s="80">
        <f t="shared" si="5"/>
        <v>0</v>
      </c>
    </row>
    <row r="109" spans="2:7" ht="56.25">
      <c r="B109" s="67">
        <v>67</v>
      </c>
      <c r="C109" s="31" t="s">
        <v>206</v>
      </c>
      <c r="D109" s="30" t="s">
        <v>24</v>
      </c>
      <c r="E109" s="81">
        <v>1</v>
      </c>
      <c r="F109" s="81">
        <v>0</v>
      </c>
      <c r="G109" s="80">
        <f t="shared" si="5"/>
        <v>0</v>
      </c>
    </row>
    <row r="110" spans="2:13" ht="56.25">
      <c r="B110" s="67">
        <v>68</v>
      </c>
      <c r="C110" s="31" t="s">
        <v>207</v>
      </c>
      <c r="D110" s="30" t="s">
        <v>24</v>
      </c>
      <c r="E110" s="81">
        <v>1</v>
      </c>
      <c r="F110" s="81">
        <v>0</v>
      </c>
      <c r="G110" s="80">
        <f>E110*F110</f>
        <v>0</v>
      </c>
      <c r="H110" s="102"/>
      <c r="I110" s="103"/>
      <c r="J110" s="103"/>
      <c r="K110" s="103"/>
      <c r="L110" s="103"/>
      <c r="M110" s="103"/>
    </row>
    <row r="111" spans="2:13" ht="33.75">
      <c r="B111" s="67">
        <v>69</v>
      </c>
      <c r="C111" s="31" t="s">
        <v>177</v>
      </c>
      <c r="D111" s="30" t="s">
        <v>178</v>
      </c>
      <c r="E111" s="81">
        <v>2</v>
      </c>
      <c r="F111" s="81">
        <v>0</v>
      </c>
      <c r="G111" s="80">
        <f t="shared" si="5"/>
        <v>0</v>
      </c>
      <c r="H111" s="102"/>
      <c r="I111" s="103"/>
      <c r="J111" s="103"/>
      <c r="K111" s="103"/>
      <c r="L111" s="103"/>
      <c r="M111" s="103"/>
    </row>
    <row r="112" spans="2:13" ht="45">
      <c r="B112" s="67">
        <v>70</v>
      </c>
      <c r="C112" s="31" t="s">
        <v>208</v>
      </c>
      <c r="D112" s="30" t="s">
        <v>24</v>
      </c>
      <c r="E112" s="81">
        <v>1</v>
      </c>
      <c r="F112" s="81">
        <v>0</v>
      </c>
      <c r="G112" s="80">
        <f t="shared" si="5"/>
        <v>0</v>
      </c>
      <c r="H112" s="102"/>
      <c r="I112" s="103"/>
      <c r="J112" s="103"/>
      <c r="K112" s="103"/>
      <c r="L112" s="103"/>
      <c r="M112" s="103"/>
    </row>
    <row r="113" spans="2:13" ht="38.25" customHeight="1">
      <c r="B113" s="67">
        <v>71</v>
      </c>
      <c r="C113" s="31" t="s">
        <v>209</v>
      </c>
      <c r="D113" s="30" t="s">
        <v>24</v>
      </c>
      <c r="E113" s="81">
        <v>1</v>
      </c>
      <c r="F113" s="81">
        <v>0</v>
      </c>
      <c r="G113" s="80">
        <f>E113*F113</f>
        <v>0</v>
      </c>
      <c r="H113" s="102"/>
      <c r="I113" s="103"/>
      <c r="J113" s="103"/>
      <c r="K113" s="103"/>
      <c r="L113" s="103"/>
      <c r="M113" s="103"/>
    </row>
    <row r="114" spans="1:13" ht="33.75">
      <c r="A114" s="97"/>
      <c r="B114" s="67">
        <v>72</v>
      </c>
      <c r="C114" s="31" t="s">
        <v>210</v>
      </c>
      <c r="D114" s="30" t="s">
        <v>24</v>
      </c>
      <c r="E114" s="81">
        <v>2</v>
      </c>
      <c r="F114" s="81">
        <v>0</v>
      </c>
      <c r="G114" s="80">
        <f>E114*F114</f>
        <v>0</v>
      </c>
      <c r="H114" s="102"/>
      <c r="I114" s="103"/>
      <c r="J114" s="103"/>
      <c r="K114" s="103"/>
      <c r="L114" s="103"/>
      <c r="M114" s="103"/>
    </row>
    <row r="115" spans="2:7" ht="22.5">
      <c r="B115" s="67">
        <v>73</v>
      </c>
      <c r="C115" s="31" t="s">
        <v>240</v>
      </c>
      <c r="D115" s="30" t="s">
        <v>29</v>
      </c>
      <c r="E115" s="81">
        <v>4</v>
      </c>
      <c r="F115" s="81">
        <v>0</v>
      </c>
      <c r="G115" s="80">
        <f t="shared" si="5"/>
        <v>0</v>
      </c>
    </row>
    <row r="116" spans="2:7" ht="22.5">
      <c r="B116" s="67">
        <v>74</v>
      </c>
      <c r="C116" s="31" t="s">
        <v>241</v>
      </c>
      <c r="D116" s="30" t="s">
        <v>15</v>
      </c>
      <c r="E116" s="81">
        <v>8.5</v>
      </c>
      <c r="F116" s="81">
        <v>0</v>
      </c>
      <c r="G116" s="80">
        <f t="shared" si="5"/>
        <v>0</v>
      </c>
    </row>
    <row r="117" spans="2:7" ht="12.75">
      <c r="B117" s="58"/>
      <c r="C117" s="59"/>
      <c r="D117" s="19"/>
      <c r="E117" s="19"/>
      <c r="F117" s="19"/>
      <c r="G117" s="78">
        <f>SUM(G103:G116)</f>
        <v>0</v>
      </c>
    </row>
    <row r="118" spans="2:7" ht="12.75">
      <c r="B118" s="11"/>
      <c r="C118" s="12" t="s">
        <v>154</v>
      </c>
      <c r="D118" s="22"/>
      <c r="E118" s="22"/>
      <c r="F118" s="22"/>
      <c r="G118" s="22"/>
    </row>
    <row r="119" spans="2:7" ht="33.75">
      <c r="B119" s="56">
        <v>75</v>
      </c>
      <c r="C119" s="57" t="s">
        <v>155</v>
      </c>
      <c r="D119" s="14" t="s">
        <v>15</v>
      </c>
      <c r="E119" s="16">
        <v>700</v>
      </c>
      <c r="F119" s="73">
        <v>0</v>
      </c>
      <c r="G119" s="73">
        <f>E119*F119</f>
        <v>0</v>
      </c>
    </row>
    <row r="120" spans="2:7" ht="12.75">
      <c r="B120" s="58"/>
      <c r="C120" s="59" t="s">
        <v>154</v>
      </c>
      <c r="D120" s="98"/>
      <c r="E120" s="98"/>
      <c r="F120" s="98"/>
      <c r="G120" s="99">
        <f>G119</f>
        <v>0</v>
      </c>
    </row>
    <row r="121" spans="2:7" ht="12.75">
      <c r="B121" s="20"/>
      <c r="C121" s="21" t="s">
        <v>211</v>
      </c>
      <c r="D121" s="22"/>
      <c r="E121" s="22"/>
      <c r="F121" s="22"/>
      <c r="G121" s="22"/>
    </row>
    <row r="122" spans="2:7" ht="45">
      <c r="B122" s="68">
        <v>76</v>
      </c>
      <c r="C122" s="70" t="s">
        <v>212</v>
      </c>
      <c r="D122" s="68" t="s">
        <v>12</v>
      </c>
      <c r="E122" s="16">
        <v>1</v>
      </c>
      <c r="F122" s="73">
        <v>0</v>
      </c>
      <c r="G122" s="73">
        <f>E122*F122</f>
        <v>0</v>
      </c>
    </row>
    <row r="123" spans="2:7" ht="12.75">
      <c r="B123" s="17"/>
      <c r="C123" s="18" t="s">
        <v>211</v>
      </c>
      <c r="D123" s="19"/>
      <c r="E123" s="19"/>
      <c r="F123" s="19"/>
      <c r="G123" s="78"/>
    </row>
    <row r="124" spans="2:7" ht="12.75">
      <c r="B124" s="53"/>
      <c r="C124" s="54" t="s">
        <v>157</v>
      </c>
      <c r="D124" s="55"/>
      <c r="E124" s="55"/>
      <c r="F124" s="55"/>
      <c r="G124" s="83">
        <f>G100+G120+G13+G28+G123</f>
        <v>0</v>
      </c>
    </row>
    <row r="125" spans="2:7" ht="12.75">
      <c r="B125" s="53"/>
      <c r="C125" s="54" t="s">
        <v>158</v>
      </c>
      <c r="D125" s="55"/>
      <c r="E125" s="55"/>
      <c r="F125" s="55"/>
      <c r="G125" s="83">
        <f>G124+0.23*G124</f>
        <v>0</v>
      </c>
    </row>
    <row r="126" spans="2:7" ht="12.75">
      <c r="B126" s="4"/>
      <c r="C126" s="4"/>
      <c r="D126" s="6"/>
      <c r="E126" s="6"/>
      <c r="F126" s="5"/>
      <c r="G126" s="5"/>
    </row>
  </sheetData>
  <sheetProtection/>
  <mergeCells count="3">
    <mergeCell ref="B4:G4"/>
    <mergeCell ref="B5:G5"/>
    <mergeCell ref="H110:M11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Duczmańska Agnieszka</dc:creator>
  <cp:keywords/>
  <dc:description/>
  <cp:lastModifiedBy>Kaczmarek Monika</cp:lastModifiedBy>
  <cp:lastPrinted>2022-08-31T09:53:12Z</cp:lastPrinted>
  <dcterms:created xsi:type="dcterms:W3CDTF">2022-03-22T12:10:39Z</dcterms:created>
  <dcterms:modified xsi:type="dcterms:W3CDTF">2022-09-09T06:31:04Z</dcterms:modified>
  <cp:category/>
  <cp:version/>
  <cp:contentType/>
  <cp:contentStatus/>
</cp:coreProperties>
</file>