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mPubWspolny\Iwona\przetargi\2022\BO.11.2022 Dostawa danych Lasbor\Stefania poprawione dokumenty\"/>
    </mc:Choice>
  </mc:AlternateContent>
  <xr:revisionPtr revIDLastSave="0" documentId="13_ncr:1_{3847CB24-EE97-4A08-BAF1-1B0A7F83AD31}" xr6:coauthVersionLast="47" xr6:coauthVersionMax="47" xr10:uidLastSave="{00000000-0000-0000-0000-000000000000}"/>
  <bookViews>
    <workbookView xWindow="-108" yWindow="-108" windowWidth="23256" windowHeight="12576" xr2:uid="{ECAFCD77-AB08-427E-AC6E-BCD3DBF98E29}"/>
  </bookViews>
  <sheets>
    <sheet name="v.1.1" sheetId="2" r:id="rId1"/>
    <sheet name="v.1.0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H13" i="2" s="1"/>
  <c r="K13" i="2" s="1"/>
  <c r="L13" i="2" s="1"/>
  <c r="F12" i="2"/>
  <c r="H12" i="2" s="1"/>
  <c r="K12" i="2" s="1"/>
  <c r="L12" i="2" s="1"/>
  <c r="F11" i="2"/>
  <c r="H11" i="2" s="1"/>
  <c r="K11" i="2" s="1"/>
  <c r="H9" i="2"/>
  <c r="K9" i="2" s="1"/>
  <c r="L9" i="2" s="1"/>
  <c r="H8" i="2"/>
  <c r="K8" i="2" s="1"/>
  <c r="L8" i="2" s="1"/>
  <c r="H7" i="2"/>
  <c r="K7" i="2" s="1"/>
  <c r="O10" i="1"/>
  <c r="L10" i="1"/>
  <c r="L11" i="1"/>
  <c r="L12" i="1"/>
  <c r="L13" i="1"/>
  <c r="L14" i="1"/>
  <c r="L8" i="1"/>
  <c r="L9" i="1"/>
  <c r="L7" i="1"/>
  <c r="H13" i="1"/>
  <c r="K13" i="1" s="1"/>
  <c r="K12" i="1"/>
  <c r="H12" i="1"/>
  <c r="H11" i="1"/>
  <c r="K11" i="1" s="1"/>
  <c r="H8" i="1"/>
  <c r="K8" i="1" s="1"/>
  <c r="H9" i="1"/>
  <c r="H7" i="1"/>
  <c r="K7" i="1" s="1"/>
  <c r="L7" i="2" l="1"/>
  <c r="K10" i="2"/>
  <c r="L10" i="2" s="1"/>
  <c r="O10" i="2" s="1"/>
  <c r="L11" i="2"/>
  <c r="K14" i="2"/>
  <c r="L14" i="2" s="1"/>
  <c r="K14" i="1"/>
  <c r="K9" i="1"/>
  <c r="K10" i="1" s="1"/>
</calcChain>
</file>

<file path=xl/sharedStrings.xml><?xml version="1.0" encoding="utf-8"?>
<sst xmlns="http://schemas.openxmlformats.org/spreadsheetml/2006/main" count="79" uniqueCount="34">
  <si>
    <t>Ramy zamówienia</t>
  </si>
  <si>
    <t>Wyszczególnienie</t>
  </si>
  <si>
    <t>Dostępność</t>
  </si>
  <si>
    <t>Sensora</t>
  </si>
  <si>
    <t>[%]***</t>
  </si>
  <si>
    <t>Podatek Stawka VAT</t>
  </si>
  <si>
    <t>Cena brutto</t>
  </si>
  <si>
    <t>((kol.5 x kol.6)+ kol.5)</t>
  </si>
  <si>
    <t>Wartość brutto</t>
  </si>
  <si>
    <t>Zamówienie podstawowe</t>
  </si>
  <si>
    <r>
      <t xml:space="preserve">pozyskanie, przetwarzanie i dostarczenie danych obserwacyjnych SST z sensora </t>
    </r>
    <r>
      <rPr>
        <sz val="7"/>
        <color rgb="FF000000"/>
        <rFont val="Nunito Sans"/>
        <charset val="238"/>
      </rPr>
      <t>Lasbor</t>
    </r>
  </si>
  <si>
    <t>opłata miesięczna za dostępność sensora</t>
  </si>
  <si>
    <t>cena netto za jedną godzinę  efektywną obserwacji</t>
  </si>
  <si>
    <t>cena netto za jedną godzinę  nieefektywną obserwacji</t>
  </si>
  <si>
    <t>Ilość miesięcy</t>
  </si>
  <si>
    <t xml:space="preserve">Wyszczególnienie </t>
  </si>
  <si>
    <t>Ilość godzin</t>
  </si>
  <si>
    <t>XXXX</t>
  </si>
  <si>
    <t>Lp.</t>
  </si>
  <si>
    <t>Cena netto za 1 godzinę, o której mowa w kol. 4  Lp. 1, 2</t>
  </si>
  <si>
    <t>Opłata netto  za 1 miesiąc dostępności sensora - Lp.3</t>
  </si>
  <si>
    <t>za 1 godzinę usługi*, o której mowa w kol. 4</t>
  </si>
  <si>
    <t>Suma</t>
  </si>
  <si>
    <t>Zamówienie opcjonalne</t>
  </si>
  <si>
    <t>Wartość netto</t>
  </si>
  <si>
    <t>cena jedn. Brutto kol 7 * odpowiednio - ilość godzin lub ilość miesięcy</t>
  </si>
  <si>
    <t>kol.10/1,23</t>
  </si>
  <si>
    <t>Spr.</t>
  </si>
  <si>
    <t>Dostępność sensora</t>
  </si>
  <si>
    <t>cena netto za jedną godzinę  nieudaną obserwacji</t>
  </si>
  <si>
    <r>
      <t xml:space="preserve">pomarańczowy - </t>
    </r>
    <r>
      <rPr>
        <sz val="11"/>
        <rFont val="Calibri"/>
        <family val="2"/>
        <charset val="238"/>
        <scheme val="minor"/>
      </rPr>
      <t>część do uzupełnienia przez wykonawcę</t>
    </r>
  </si>
  <si>
    <t>* Ceny w kolumnie 5 dla zamówienia opcjonalnego muszą być takie same jak w przypadku zamówienia podstawowego</t>
  </si>
  <si>
    <t>Obliczenia wykonane przy założeniu, że wszystkie godziny obserwacji będą efektywne</t>
  </si>
  <si>
    <t>Formularz pomocniczy do wyliczenia ceny oferty. Obliczone ceny za pomocą formularza pomocniczego należy przenieść do formularza ofertowego - Załacznik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</si>
</sst>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7"/>
      <color theme="1"/>
      <name val="Nunito Sans"/>
      <charset val="238"/>
    </font>
    <font>
      <sz val="7"/>
      <color theme="1"/>
      <name val="Nunito Sans"/>
      <charset val="238"/>
    </font>
    <font>
      <sz val="7"/>
      <color rgb="FF000000"/>
      <name val="Nunito Sans"/>
      <charset val="238"/>
    </font>
    <font>
      <b/>
      <sz val="7"/>
      <color rgb="FF000000"/>
      <name val="Nunito Sans"/>
      <charset val="238"/>
    </font>
    <font>
      <b/>
      <sz val="7"/>
      <name val="Nunito Sans"/>
      <charset val="238"/>
    </font>
    <font>
      <sz val="7"/>
      <name val="Nunito Sans"/>
      <charset val="238"/>
    </font>
    <font>
      <b/>
      <sz val="7"/>
      <color theme="5"/>
      <name val="Nunito Sans"/>
      <charset val="238"/>
    </font>
    <font>
      <sz val="11"/>
      <color theme="5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36076-CA08-4150-96A5-612EBF11F606}">
  <dimension ref="B1:Q17"/>
  <sheetViews>
    <sheetView tabSelected="1" zoomScale="130" zoomScaleNormal="130" workbookViewId="0">
      <selection activeCell="C1" sqref="C1"/>
    </sheetView>
  </sheetViews>
  <sheetFormatPr defaultRowHeight="14.4" x14ac:dyDescent="0.3"/>
  <cols>
    <col min="3" max="3" width="12" customWidth="1"/>
    <col min="4" max="4" width="5.6640625" customWidth="1"/>
    <col min="5" max="5" width="15.44140625" customWidth="1"/>
    <col min="6" max="6" width="12.33203125" customWidth="1"/>
    <col min="7" max="7" width="9.44140625" customWidth="1"/>
    <col min="8" max="8" width="11.33203125" customWidth="1"/>
    <col min="9" max="10" width="10.109375" customWidth="1"/>
    <col min="11" max="11" width="21.6640625" customWidth="1"/>
    <col min="12" max="12" width="17.6640625" customWidth="1"/>
    <col min="13" max="13" width="14.33203125" customWidth="1"/>
    <col min="15" max="15" width="16.6640625" customWidth="1"/>
    <col min="17" max="17" width="10.44140625" bestFit="1" customWidth="1"/>
  </cols>
  <sheetData>
    <row r="1" spans="2:17" x14ac:dyDescent="0.3">
      <c r="C1" t="s">
        <v>33</v>
      </c>
    </row>
    <row r="3" spans="2:17" ht="14.4" customHeight="1" x14ac:dyDescent="0.3">
      <c r="B3" s="31" t="s">
        <v>0</v>
      </c>
      <c r="C3" s="31" t="s">
        <v>1</v>
      </c>
      <c r="D3" s="26" t="s">
        <v>18</v>
      </c>
      <c r="E3" s="26" t="s">
        <v>15</v>
      </c>
      <c r="F3" s="12"/>
      <c r="G3" s="31" t="s">
        <v>5</v>
      </c>
      <c r="H3" s="12" t="s">
        <v>6</v>
      </c>
      <c r="I3" s="23" t="s">
        <v>14</v>
      </c>
      <c r="J3" s="23" t="s">
        <v>16</v>
      </c>
      <c r="K3" s="26" t="s">
        <v>8</v>
      </c>
      <c r="L3" s="26" t="s">
        <v>24</v>
      </c>
      <c r="M3" s="26" t="s">
        <v>28</v>
      </c>
    </row>
    <row r="4" spans="2:17" ht="43.2" x14ac:dyDescent="0.3">
      <c r="B4" s="31"/>
      <c r="C4" s="31"/>
      <c r="D4" s="32"/>
      <c r="E4" s="32"/>
      <c r="F4" s="12" t="s">
        <v>19</v>
      </c>
      <c r="G4" s="31"/>
      <c r="H4" s="12" t="s">
        <v>21</v>
      </c>
      <c r="I4" s="24"/>
      <c r="J4" s="24"/>
      <c r="K4" s="27"/>
      <c r="L4" s="27"/>
      <c r="M4" s="27"/>
    </row>
    <row r="5" spans="2:17" ht="43.2" x14ac:dyDescent="0.3">
      <c r="B5" s="31"/>
      <c r="C5" s="31"/>
      <c r="D5" s="27"/>
      <c r="E5" s="27"/>
      <c r="F5" s="13" t="s">
        <v>20</v>
      </c>
      <c r="G5" s="31"/>
      <c r="H5" s="12" t="s">
        <v>7</v>
      </c>
      <c r="I5" s="25"/>
      <c r="J5" s="25"/>
      <c r="K5" s="12" t="s">
        <v>25</v>
      </c>
      <c r="L5" s="12" t="s">
        <v>26</v>
      </c>
      <c r="M5" s="12" t="s">
        <v>4</v>
      </c>
    </row>
    <row r="6" spans="2:17" x14ac:dyDescent="0.3">
      <c r="B6" s="3">
        <v>1</v>
      </c>
      <c r="C6" s="6">
        <v>2</v>
      </c>
      <c r="D6" s="6">
        <v>3</v>
      </c>
      <c r="E6" s="3">
        <v>4</v>
      </c>
      <c r="F6" s="3">
        <v>5</v>
      </c>
      <c r="G6" s="3">
        <v>6</v>
      </c>
      <c r="H6" s="3">
        <v>7</v>
      </c>
      <c r="I6" s="16">
        <v>8</v>
      </c>
      <c r="J6" s="16">
        <v>9</v>
      </c>
      <c r="K6" s="3">
        <v>10</v>
      </c>
      <c r="L6" s="3">
        <v>11</v>
      </c>
      <c r="M6" s="3">
        <v>12</v>
      </c>
    </row>
    <row r="7" spans="2:17" ht="49.95" customHeight="1" x14ac:dyDescent="0.3">
      <c r="B7" s="28" t="s">
        <v>9</v>
      </c>
      <c r="C7" s="29" t="s">
        <v>10</v>
      </c>
      <c r="D7" s="3">
        <v>1</v>
      </c>
      <c r="E7" s="6" t="s">
        <v>12</v>
      </c>
      <c r="F7" s="21">
        <v>0</v>
      </c>
      <c r="G7" s="4">
        <v>0.23</v>
      </c>
      <c r="H7" s="5">
        <f>ROUND((F7*G7)+F7,2)</f>
        <v>0</v>
      </c>
      <c r="I7" s="17" t="s">
        <v>17</v>
      </c>
      <c r="J7" s="18">
        <v>113</v>
      </c>
      <c r="K7" s="6">
        <f>ROUND(H7*J7,2)</f>
        <v>0</v>
      </c>
      <c r="L7" s="6">
        <f>ROUND(K7/1.23,2)</f>
        <v>0</v>
      </c>
      <c r="M7" s="30"/>
    </row>
    <row r="8" spans="2:17" ht="48" customHeight="1" x14ac:dyDescent="0.3">
      <c r="B8" s="28"/>
      <c r="C8" s="29"/>
      <c r="D8" s="3">
        <v>2</v>
      </c>
      <c r="E8" s="16" t="s">
        <v>29</v>
      </c>
      <c r="F8" s="21">
        <v>0</v>
      </c>
      <c r="G8" s="4">
        <v>0.23</v>
      </c>
      <c r="H8" s="5">
        <f t="shared" ref="H8:H9" si="0">ROUND((F8*G8)+F8,2)</f>
        <v>0</v>
      </c>
      <c r="I8" s="17" t="s">
        <v>17</v>
      </c>
      <c r="J8" s="18">
        <v>0</v>
      </c>
      <c r="K8" s="6">
        <f>ROUND(H8*J8,2)</f>
        <v>0</v>
      </c>
      <c r="L8" s="6">
        <f t="shared" ref="L8:L14" si="1">ROUND(K8/1.23,2)</f>
        <v>0</v>
      </c>
      <c r="M8" s="30"/>
    </row>
    <row r="9" spans="2:17" ht="21.6" x14ac:dyDescent="0.3">
      <c r="B9" s="28"/>
      <c r="C9" s="29"/>
      <c r="D9" s="3">
        <v>3</v>
      </c>
      <c r="E9" s="6" t="s">
        <v>11</v>
      </c>
      <c r="F9" s="21">
        <v>0</v>
      </c>
      <c r="G9" s="4">
        <v>0.23</v>
      </c>
      <c r="H9" s="5">
        <f t="shared" si="0"/>
        <v>0</v>
      </c>
      <c r="I9" s="18">
        <v>6</v>
      </c>
      <c r="J9" s="17" t="s">
        <v>17</v>
      </c>
      <c r="K9" s="6">
        <f t="shared" ref="K9" si="2">H9*I9</f>
        <v>0</v>
      </c>
      <c r="L9" s="6">
        <f t="shared" si="1"/>
        <v>0</v>
      </c>
      <c r="M9" s="30"/>
      <c r="O9" t="s">
        <v>27</v>
      </c>
    </row>
    <row r="10" spans="2:17" x14ac:dyDescent="0.3">
      <c r="B10" s="12"/>
      <c r="C10" s="8"/>
      <c r="D10" s="8"/>
      <c r="E10" s="9"/>
      <c r="F10" s="10"/>
      <c r="G10" s="9"/>
      <c r="H10" s="9"/>
      <c r="I10" s="19"/>
      <c r="J10" s="20" t="s">
        <v>22</v>
      </c>
      <c r="K10" s="11">
        <f>SUM(K7:K9)</f>
        <v>0</v>
      </c>
      <c r="L10" s="11">
        <f t="shared" si="1"/>
        <v>0</v>
      </c>
      <c r="M10" s="30"/>
      <c r="O10">
        <f>ROUND(L10*23%+L10,2)</f>
        <v>0</v>
      </c>
      <c r="Q10" s="15"/>
    </row>
    <row r="11" spans="2:17" ht="32.4" x14ac:dyDescent="0.3">
      <c r="B11" s="28" t="s">
        <v>23</v>
      </c>
      <c r="C11" s="29" t="s">
        <v>10</v>
      </c>
      <c r="D11" s="3">
        <v>1</v>
      </c>
      <c r="E11" s="6" t="s">
        <v>12</v>
      </c>
      <c r="F11" s="5">
        <f>F7</f>
        <v>0</v>
      </c>
      <c r="G11" s="4">
        <v>0.23</v>
      </c>
      <c r="H11" s="5">
        <f>ROUND((F11*G11)+F11,2)</f>
        <v>0</v>
      </c>
      <c r="I11" s="17" t="s">
        <v>17</v>
      </c>
      <c r="J11" s="18">
        <v>200</v>
      </c>
      <c r="K11" s="6">
        <f>ROUND(H11*J11,2)</f>
        <v>0</v>
      </c>
      <c r="L11" s="6">
        <f t="shared" si="1"/>
        <v>0</v>
      </c>
      <c r="M11" s="30"/>
    </row>
    <row r="12" spans="2:17" ht="32.4" x14ac:dyDescent="0.3">
      <c r="B12" s="28"/>
      <c r="C12" s="29"/>
      <c r="D12" s="3">
        <v>2</v>
      </c>
      <c r="E12" s="6" t="s">
        <v>13</v>
      </c>
      <c r="F12" s="5">
        <f>F8</f>
        <v>0</v>
      </c>
      <c r="G12" s="4">
        <v>0.23</v>
      </c>
      <c r="H12" s="5">
        <f t="shared" ref="H12:H13" si="3">ROUND((F12*G12)+F12,2)</f>
        <v>0</v>
      </c>
      <c r="I12" s="17" t="s">
        <v>17</v>
      </c>
      <c r="J12" s="18">
        <v>0</v>
      </c>
      <c r="K12" s="6">
        <f>ROUND(H12*J12,2)</f>
        <v>0</v>
      </c>
      <c r="L12" s="6">
        <f t="shared" si="1"/>
        <v>0</v>
      </c>
      <c r="M12" s="30"/>
    </row>
    <row r="13" spans="2:17" ht="21.6" x14ac:dyDescent="0.3">
      <c r="B13" s="28"/>
      <c r="C13" s="29"/>
      <c r="D13" s="3">
        <v>3</v>
      </c>
      <c r="E13" s="6" t="s">
        <v>11</v>
      </c>
      <c r="F13" s="5">
        <f>F9</f>
        <v>0</v>
      </c>
      <c r="G13" s="4">
        <v>0.23</v>
      </c>
      <c r="H13" s="5">
        <f t="shared" si="3"/>
        <v>0</v>
      </c>
      <c r="I13" s="18">
        <v>12</v>
      </c>
      <c r="J13" s="17" t="s">
        <v>17</v>
      </c>
      <c r="K13" s="6">
        <f t="shared" ref="K13" si="4">H13*I13</f>
        <v>0</v>
      </c>
      <c r="L13" s="6">
        <f t="shared" si="1"/>
        <v>0</v>
      </c>
      <c r="M13" s="30"/>
    </row>
    <row r="14" spans="2:17" ht="19.95" customHeight="1" x14ac:dyDescent="0.3">
      <c r="B14" s="12"/>
      <c r="C14" s="8"/>
      <c r="D14" s="8"/>
      <c r="E14" s="9"/>
      <c r="F14" s="9"/>
      <c r="G14" s="9"/>
      <c r="H14" s="9"/>
      <c r="I14" s="19"/>
      <c r="J14" s="20" t="s">
        <v>22</v>
      </c>
      <c r="K14" s="11">
        <f>SUM(K11:K13)</f>
        <v>0</v>
      </c>
      <c r="L14" s="11">
        <f t="shared" si="1"/>
        <v>0</v>
      </c>
      <c r="M14" s="30"/>
    </row>
    <row r="15" spans="2:17" x14ac:dyDescent="0.3">
      <c r="B15" t="s">
        <v>31</v>
      </c>
    </row>
    <row r="16" spans="2:17" x14ac:dyDescent="0.3">
      <c r="B16" s="22" t="s">
        <v>30</v>
      </c>
    </row>
    <row r="17" spans="2:2" x14ac:dyDescent="0.3">
      <c r="B17" t="s">
        <v>32</v>
      </c>
    </row>
  </sheetData>
  <mergeCells count="15">
    <mergeCell ref="M7:M14"/>
    <mergeCell ref="B11:B13"/>
    <mergeCell ref="C11:C13"/>
    <mergeCell ref="M3:M4"/>
    <mergeCell ref="B3:B5"/>
    <mergeCell ref="C3:C5"/>
    <mergeCell ref="D3:D5"/>
    <mergeCell ref="E3:E5"/>
    <mergeCell ref="G3:G5"/>
    <mergeCell ref="I3:I5"/>
    <mergeCell ref="J3:J5"/>
    <mergeCell ref="K3:K4"/>
    <mergeCell ref="L3:L4"/>
    <mergeCell ref="B7:B9"/>
    <mergeCell ref="C7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9153C-4793-47A8-A118-F163C1485A35}">
  <dimension ref="B3:Q14"/>
  <sheetViews>
    <sheetView workbookViewId="0">
      <selection activeCell="O12" sqref="O12"/>
    </sheetView>
  </sheetViews>
  <sheetFormatPr defaultRowHeight="14.4" x14ac:dyDescent="0.3"/>
  <cols>
    <col min="3" max="3" width="12" customWidth="1"/>
    <col min="4" max="4" width="5.6640625" customWidth="1"/>
    <col min="5" max="5" width="15.44140625" customWidth="1"/>
    <col min="6" max="6" width="12.33203125" customWidth="1"/>
    <col min="7" max="7" width="9.44140625" customWidth="1"/>
    <col min="8" max="8" width="11.33203125" customWidth="1"/>
    <col min="9" max="10" width="10.109375" customWidth="1"/>
    <col min="11" max="11" width="21.6640625" customWidth="1"/>
    <col min="12" max="12" width="17.6640625" customWidth="1"/>
    <col min="13" max="13" width="14.33203125" customWidth="1"/>
    <col min="15" max="15" width="16.6640625" customWidth="1"/>
    <col min="17" max="17" width="10.44140625" bestFit="1" customWidth="1"/>
  </cols>
  <sheetData>
    <row r="3" spans="2:17" ht="14.4" customHeight="1" x14ac:dyDescent="0.3">
      <c r="B3" s="31" t="s">
        <v>0</v>
      </c>
      <c r="C3" s="31" t="s">
        <v>1</v>
      </c>
      <c r="D3" s="26" t="s">
        <v>18</v>
      </c>
      <c r="E3" s="26" t="s">
        <v>15</v>
      </c>
      <c r="F3" s="7"/>
      <c r="G3" s="31" t="s">
        <v>5</v>
      </c>
      <c r="H3" s="7" t="s">
        <v>6</v>
      </c>
      <c r="I3" s="26" t="s">
        <v>14</v>
      </c>
      <c r="J3" s="26" t="s">
        <v>16</v>
      </c>
      <c r="K3" s="26" t="s">
        <v>8</v>
      </c>
      <c r="L3" s="26" t="s">
        <v>24</v>
      </c>
      <c r="M3" s="7" t="s">
        <v>2</v>
      </c>
    </row>
    <row r="4" spans="2:17" ht="43.2" x14ac:dyDescent="0.3">
      <c r="B4" s="31"/>
      <c r="C4" s="31"/>
      <c r="D4" s="32"/>
      <c r="E4" s="32"/>
      <c r="F4" s="7" t="s">
        <v>19</v>
      </c>
      <c r="G4" s="31"/>
      <c r="H4" s="7" t="s">
        <v>21</v>
      </c>
      <c r="I4" s="32"/>
      <c r="J4" s="32"/>
      <c r="K4" s="27"/>
      <c r="L4" s="27"/>
      <c r="M4" s="7" t="s">
        <v>3</v>
      </c>
    </row>
    <row r="5" spans="2:17" ht="43.2" x14ac:dyDescent="0.3">
      <c r="B5" s="31"/>
      <c r="C5" s="31"/>
      <c r="D5" s="27"/>
      <c r="E5" s="27"/>
      <c r="F5" s="13" t="s">
        <v>20</v>
      </c>
      <c r="G5" s="31"/>
      <c r="H5" s="7" t="s">
        <v>7</v>
      </c>
      <c r="I5" s="27"/>
      <c r="J5" s="27"/>
      <c r="K5" s="7" t="s">
        <v>25</v>
      </c>
      <c r="L5" s="7" t="s">
        <v>26</v>
      </c>
      <c r="M5" s="7" t="s">
        <v>4</v>
      </c>
    </row>
    <row r="6" spans="2:17" x14ac:dyDescent="0.3">
      <c r="B6" s="1">
        <v>1</v>
      </c>
      <c r="C6" s="2">
        <v>2</v>
      </c>
      <c r="D6" s="2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</row>
    <row r="7" spans="2:17" ht="49.95" customHeight="1" x14ac:dyDescent="0.3">
      <c r="B7" s="28" t="s">
        <v>9</v>
      </c>
      <c r="C7" s="29" t="s">
        <v>10</v>
      </c>
      <c r="D7" s="1">
        <v>1</v>
      </c>
      <c r="E7" s="2" t="s">
        <v>12</v>
      </c>
      <c r="F7" s="5">
        <v>668.04</v>
      </c>
      <c r="G7" s="4">
        <v>0.23</v>
      </c>
      <c r="H7" s="5">
        <f>ROUND((F7*G7)+F7,2)</f>
        <v>821.69</v>
      </c>
      <c r="I7" s="14" t="s">
        <v>17</v>
      </c>
      <c r="J7" s="5">
        <v>113</v>
      </c>
      <c r="K7" s="2">
        <f>ROUND(H7*J7,2)</f>
        <v>92850.97</v>
      </c>
      <c r="L7" s="2">
        <f>ROUND(K7/1.23,2)</f>
        <v>75488.59</v>
      </c>
      <c r="M7" s="30"/>
    </row>
    <row r="8" spans="2:17" ht="48" customHeight="1" x14ac:dyDescent="0.3">
      <c r="B8" s="28"/>
      <c r="C8" s="29"/>
      <c r="D8" s="1">
        <v>2</v>
      </c>
      <c r="E8" s="2" t="s">
        <v>13</v>
      </c>
      <c r="F8" s="5">
        <v>334.02</v>
      </c>
      <c r="G8" s="4">
        <v>0.23</v>
      </c>
      <c r="H8" s="5">
        <f t="shared" ref="H8:H9" si="0">ROUND((F8*G8)+F8,2)</f>
        <v>410.84</v>
      </c>
      <c r="I8" s="14" t="s">
        <v>17</v>
      </c>
      <c r="J8" s="5">
        <v>113</v>
      </c>
      <c r="K8" s="2">
        <f>ROUND(H8*J8,2)</f>
        <v>46424.92</v>
      </c>
      <c r="L8" s="2">
        <f t="shared" ref="L8:L14" si="1">ROUND(K8/1.23,2)</f>
        <v>37743.839999999997</v>
      </c>
      <c r="M8" s="30"/>
    </row>
    <row r="9" spans="2:17" ht="21.6" x14ac:dyDescent="0.3">
      <c r="B9" s="28"/>
      <c r="C9" s="29"/>
      <c r="D9" s="1">
        <v>3</v>
      </c>
      <c r="E9" s="2" t="s">
        <v>11</v>
      </c>
      <c r="F9" s="5">
        <v>13360.8</v>
      </c>
      <c r="G9" s="4">
        <v>0.23</v>
      </c>
      <c r="H9" s="5">
        <f t="shared" si="0"/>
        <v>16433.78</v>
      </c>
      <c r="I9" s="5">
        <v>6</v>
      </c>
      <c r="J9" s="14" t="s">
        <v>17</v>
      </c>
      <c r="K9" s="2">
        <f t="shared" ref="K9" si="2">H9*I9</f>
        <v>98602.68</v>
      </c>
      <c r="L9" s="2">
        <f t="shared" si="1"/>
        <v>80164.78</v>
      </c>
      <c r="M9" s="30"/>
      <c r="O9" t="s">
        <v>27</v>
      </c>
    </row>
    <row r="10" spans="2:17" x14ac:dyDescent="0.3">
      <c r="B10" s="7"/>
      <c r="C10" s="8"/>
      <c r="D10" s="8"/>
      <c r="E10" s="9"/>
      <c r="F10" s="10"/>
      <c r="G10" s="9"/>
      <c r="H10" s="9"/>
      <c r="I10" s="9"/>
      <c r="J10" s="11" t="s">
        <v>22</v>
      </c>
      <c r="K10" s="11">
        <f>SUM(K7:K9)</f>
        <v>237878.57</v>
      </c>
      <c r="L10" s="11">
        <f t="shared" si="1"/>
        <v>193397.21</v>
      </c>
      <c r="M10" s="30"/>
      <c r="O10">
        <f>ROUND(L10*23%+L10,2)</f>
        <v>237878.57</v>
      </c>
      <c r="Q10" s="15"/>
    </row>
    <row r="11" spans="2:17" ht="32.4" x14ac:dyDescent="0.3">
      <c r="B11" s="28" t="s">
        <v>23</v>
      </c>
      <c r="C11" s="29" t="s">
        <v>10</v>
      </c>
      <c r="D11" s="1">
        <v>1</v>
      </c>
      <c r="E11" s="2" t="s">
        <v>12</v>
      </c>
      <c r="F11" s="5">
        <v>668.04</v>
      </c>
      <c r="G11" s="4">
        <v>0.23</v>
      </c>
      <c r="H11" s="5">
        <f>ROUND((F11*G11)+F11,2)</f>
        <v>821.69</v>
      </c>
      <c r="I11" s="14" t="s">
        <v>17</v>
      </c>
      <c r="J11" s="5">
        <v>200</v>
      </c>
      <c r="K11" s="2">
        <f>ROUND(H11*J11,2)</f>
        <v>164338</v>
      </c>
      <c r="L11" s="2">
        <f t="shared" si="1"/>
        <v>133608.13</v>
      </c>
      <c r="M11" s="30"/>
    </row>
    <row r="12" spans="2:17" ht="32.4" x14ac:dyDescent="0.3">
      <c r="B12" s="28"/>
      <c r="C12" s="29"/>
      <c r="D12" s="1">
        <v>2</v>
      </c>
      <c r="E12" s="2" t="s">
        <v>13</v>
      </c>
      <c r="F12" s="5">
        <v>334.02</v>
      </c>
      <c r="G12" s="4">
        <v>0.23</v>
      </c>
      <c r="H12" s="5">
        <f t="shared" ref="H12:H13" si="3">ROUND((F12*G12)+F12,2)</f>
        <v>410.84</v>
      </c>
      <c r="I12" s="14" t="s">
        <v>17</v>
      </c>
      <c r="J12" s="5">
        <v>200</v>
      </c>
      <c r="K12" s="2">
        <f>ROUND(H12*J12,2)</f>
        <v>82168</v>
      </c>
      <c r="L12" s="2">
        <f t="shared" si="1"/>
        <v>66803.25</v>
      </c>
      <c r="M12" s="30"/>
    </row>
    <row r="13" spans="2:17" ht="21.6" x14ac:dyDescent="0.3">
      <c r="B13" s="28"/>
      <c r="C13" s="29"/>
      <c r="D13" s="1">
        <v>3</v>
      </c>
      <c r="E13" s="2" t="s">
        <v>11</v>
      </c>
      <c r="F13" s="5">
        <v>13360.8</v>
      </c>
      <c r="G13" s="4">
        <v>0.23</v>
      </c>
      <c r="H13" s="5">
        <f t="shared" si="3"/>
        <v>16433.78</v>
      </c>
      <c r="I13" s="5">
        <v>12</v>
      </c>
      <c r="J13" s="14" t="s">
        <v>17</v>
      </c>
      <c r="K13" s="2">
        <f t="shared" ref="K13" si="4">H13*I13</f>
        <v>197205.36</v>
      </c>
      <c r="L13" s="2">
        <f t="shared" si="1"/>
        <v>160329.56</v>
      </c>
      <c r="M13" s="30"/>
    </row>
    <row r="14" spans="2:17" ht="19.95" customHeight="1" x14ac:dyDescent="0.3">
      <c r="B14" s="7"/>
      <c r="C14" s="8"/>
      <c r="D14" s="8"/>
      <c r="E14" s="9"/>
      <c r="F14" s="9"/>
      <c r="G14" s="9"/>
      <c r="H14" s="9"/>
      <c r="I14" s="9"/>
      <c r="J14" s="11" t="s">
        <v>22</v>
      </c>
      <c r="K14" s="11">
        <f>SUM(K11:K13)</f>
        <v>443711.36</v>
      </c>
      <c r="L14" s="11">
        <f t="shared" si="1"/>
        <v>360740.94</v>
      </c>
      <c r="M14" s="30"/>
    </row>
  </sheetData>
  <mergeCells count="14">
    <mergeCell ref="B11:B13"/>
    <mergeCell ref="C11:C13"/>
    <mergeCell ref="M7:M14"/>
    <mergeCell ref="I3:I5"/>
    <mergeCell ref="J3:J5"/>
    <mergeCell ref="L3:L4"/>
    <mergeCell ref="K3:K4"/>
    <mergeCell ref="B3:B5"/>
    <mergeCell ref="C3:C5"/>
    <mergeCell ref="D3:D5"/>
    <mergeCell ref="G3:G5"/>
    <mergeCell ref="C7:C9"/>
    <mergeCell ref="B7:B9"/>
    <mergeCell ref="E3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v.1.1</vt:lpstr>
      <vt:lpstr>v.1.0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Łopacińska</dc:creator>
  <cp:lastModifiedBy>Iwona Łopacińska</cp:lastModifiedBy>
  <dcterms:created xsi:type="dcterms:W3CDTF">2022-06-14T15:26:44Z</dcterms:created>
  <dcterms:modified xsi:type="dcterms:W3CDTF">2022-06-15T13:51:49Z</dcterms:modified>
</cp:coreProperties>
</file>