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 2023 2024\2024\WYROBY MEDYCZNE\"/>
    </mc:Choice>
  </mc:AlternateContent>
  <bookViews>
    <workbookView xWindow="0" yWindow="0" windowWidth="24000" windowHeight="9135"/>
  </bookViews>
  <sheets>
    <sheet name="Załącznik nr 2 do SWZ"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5" i="1" l="1"/>
  <c r="D256" i="1"/>
  <c r="D101" i="1"/>
  <c r="D827" i="1"/>
  <c r="D398" i="1" l="1"/>
  <c r="D639" i="1"/>
  <c r="D150" i="1"/>
  <c r="D369" i="1" l="1"/>
  <c r="D332" i="1"/>
  <c r="D232" i="1"/>
  <c r="D532" i="1" l="1"/>
  <c r="D528" i="1"/>
  <c r="D526" i="1"/>
  <c r="D525" i="1"/>
  <c r="D523" i="1"/>
  <c r="D522" i="1"/>
  <c r="D518" i="1"/>
  <c r="D517" i="1"/>
  <c r="D512" i="1"/>
  <c r="D509" i="1"/>
  <c r="D508" i="1"/>
  <c r="D505" i="1"/>
  <c r="D504" i="1"/>
  <c r="D503" i="1"/>
  <c r="D502" i="1"/>
  <c r="D501" i="1"/>
  <c r="D500" i="1"/>
  <c r="D499" i="1"/>
  <c r="D498" i="1"/>
  <c r="D497" i="1"/>
  <c r="D496" i="1"/>
  <c r="D495" i="1"/>
  <c r="D494" i="1"/>
  <c r="D492" i="1"/>
  <c r="D491" i="1"/>
  <c r="D490" i="1"/>
  <c r="D489" i="1"/>
  <c r="D488" i="1"/>
  <c r="D487" i="1"/>
  <c r="D486" i="1"/>
  <c r="D484" i="1"/>
  <c r="D483" i="1"/>
  <c r="D482" i="1"/>
  <c r="D481" i="1"/>
  <c r="D480" i="1"/>
  <c r="D479" i="1"/>
  <c r="D476" i="1"/>
  <c r="D475" i="1"/>
  <c r="D474" i="1"/>
  <c r="D472" i="1"/>
  <c r="D470" i="1"/>
  <c r="D469" i="1"/>
  <c r="D467" i="1"/>
  <c r="D466" i="1"/>
  <c r="D465" i="1"/>
  <c r="D464" i="1"/>
  <c r="D649" i="1" l="1"/>
  <c r="D648" i="1"/>
  <c r="D173" i="1"/>
  <c r="D152" i="1"/>
  <c r="D111" i="1"/>
  <c r="D89" i="1"/>
  <c r="D7" i="1"/>
  <c r="D5" i="1"/>
</calcChain>
</file>

<file path=xl/sharedStrings.xml><?xml version="1.0" encoding="utf-8"?>
<sst xmlns="http://schemas.openxmlformats.org/spreadsheetml/2006/main" count="2596" uniqueCount="767">
  <si>
    <t>ZADANIE 1.</t>
  </si>
  <si>
    <t>System do odsysania pacjenta +maski</t>
  </si>
  <si>
    <t>VAT STAWKA %</t>
  </si>
  <si>
    <t>VAT KWOTA (9*10)</t>
  </si>
  <si>
    <t>WARTOŚĆ BRUTTO (9+11)</t>
  </si>
  <si>
    <t>Lp</t>
  </si>
  <si>
    <t>Nazwa i opis produktu</t>
  </si>
  <si>
    <t>j.m.</t>
  </si>
  <si>
    <t>ilość</t>
  </si>
  <si>
    <t>ilość szt w op.</t>
  </si>
  <si>
    <t>Nazwa handlowa oferowanego wyrobu</t>
  </si>
  <si>
    <t>Nr katalogowy i producent</t>
  </si>
  <si>
    <t>Cena jedn. Netto</t>
  </si>
  <si>
    <t>WARTOŚĆ NETTO (4*8)</t>
  </si>
  <si>
    <t>1.</t>
  </si>
  <si>
    <t>System zamknięty do odsysania pacjentów, sterylny, pakowany pojedynczo; do użytku wielodobowego (72h); klucz widełki do rozłączania; elastyczna przedłużka – martwa przestrzeń z regulacją długości i pamięcią kształtu; naklejki w języku polskim do oznaczenia daty wymiany zestawu; ergonomiczny przycisk, zastawka do kontroli siły ssania z zabezpieczeniem przed przypadkowym użyciem w postaci zatrzaskowej blokady; obrotowa zastawka oddzielająca cewnik w trakcie płukania; długość cewnika dla pacjentów na rurce intubacyjnej 540mm, pacjenci na rurce tracheostomijnej 305mm. Zabezpieczenie łącznika podciśnienia w postaci kapturka, zamocowane do zestawu w sposób zapiegający zagubieniu; Ergonomiczna zastawka do odsysania umożliwiającej precyzyjną kontrolę siły ssania raz pewny system blokowania zatrzaskowego (aktywacja podciśnienia za pomocą ściskania zastawki wnętrzem dłoni, system blokowania uniemożliwiający przypadkową aktywację odsysania. Szczelność zestawu, usunięciu cewnika z rurki intubacyjnej umożliwiająca utrzymanie prawidłowej wentylacji, PEEP, Natlenienie. Obrotowa zastawka saparujaca izolujaca cewnik do płukania, zamknięcie 45 stopni zapobiega przesuwanie cewnika. System stanowiący integralną całość, nierozłączalny.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zastawce. Cewnik z widocznym oznaczeniami głębokości insercji skalowany. Zestaw pozbawiony DEHP. Rurka intubacyjna, 72h, 14FR; Rurka intubacyjna, 72h, 16FR; Rurka tracheostomijna, 72h, 14FR; Rurka tracheostomijna, 72h, 16FR. 1op.=1szt.</t>
  </si>
  <si>
    <t>op.=10szt.</t>
  </si>
  <si>
    <t>2.</t>
  </si>
  <si>
    <r>
      <t>Maska do tlenoterapii biernej z układem filtrującym</t>
    </r>
    <r>
      <rPr>
        <sz val="6"/>
        <rFont val="Tahoma"/>
        <family val="2"/>
        <charset val="238"/>
      </rPr>
      <t xml:space="preserve"> obejmujacym  otwory  wydechowe, dla pacjentów, którzy mogą być źródłem aerozolowych patogenów.</t>
    </r>
  </si>
  <si>
    <t>szt.</t>
  </si>
  <si>
    <t>3.</t>
  </si>
  <si>
    <t>LINIA PRÓBKOWANIA GAZÓW, jednorazowa PVC/PE, 3m – kompatybilna z aparatem do znieczulenia Carestation GE Healthcare. Końcówki typu Luer Loc  męsko - męska</t>
  </si>
  <si>
    <t>4.</t>
  </si>
  <si>
    <t xml:space="preserve">SKRAPLACZ D-FEND PRO – pułapka wodna D-fend pro- stalowo-szara – kompatybilna z aparatem do znieczulenia Carestation GE Healthare. </t>
  </si>
  <si>
    <t>5.</t>
  </si>
  <si>
    <t>Filtr antybakteryjny wirusowy sterylny dla dorosłych z elektrostatyczną warstwą filtrującą. Skuteczność filtracji min. 99,99%, objętość martwa max. 35ml, powierzchnia filtrująca 23cm2, waga 19g i port kapno.</t>
  </si>
  <si>
    <t>6.</t>
  </si>
  <si>
    <r>
      <t>Maska do podawania tlenu</t>
    </r>
    <r>
      <rPr>
        <sz val="6"/>
        <rFont val="Tahoma"/>
        <family val="2"/>
        <charset val="238"/>
      </rPr>
      <t xml:space="preserve"> - dla dorosłych </t>
    </r>
    <r>
      <rPr>
        <b/>
        <sz val="6"/>
        <rFont val="Tahoma"/>
        <family val="2"/>
        <charset val="238"/>
      </rPr>
      <t>z rezerwuarem</t>
    </r>
    <r>
      <rPr>
        <sz val="6"/>
        <rFont val="Tahoma"/>
        <family val="2"/>
        <charset val="238"/>
      </rPr>
      <t>. Wykonana z materiałów pozbawionych w pełni PCV, bez zawartości ftalanów DEHP, plastyczny mankiet zapewniający szczelność (eliminuje przecieki, zapewniając wyższe stężenie tlenu).  wyposażona w dren o dł. 2,1m - mikrobiologicznie czysta lub sterylna, pakowana pojedynczo. Pozbawiona metalowych elementów, do użytku w środowisku MRI. Rozmiar XL</t>
    </r>
  </si>
  <si>
    <t>7.</t>
  </si>
  <si>
    <r>
      <t xml:space="preserve"> </t>
    </r>
    <r>
      <rPr>
        <b/>
        <sz val="6"/>
        <rFont val="Tahoma"/>
        <family val="2"/>
        <charset val="238"/>
      </rPr>
      <t>Maska anestetyczna</t>
    </r>
    <r>
      <rPr>
        <sz val="6"/>
        <rFont val="Tahoma"/>
        <family val="2"/>
        <charset val="238"/>
      </rPr>
      <t xml:space="preserve">  wykonana z dwóch różnych  typów materiałów.  Pozbawione PVC-nie zawierają szkodliwych ftalanów. Odpowiednio sztywna kopuła posiada krystalicznie przezroczystą formę, która zapewnia doskonałą widoczność twarzy pacjenta. Kołnierz jest wykonany z termoplastycznego elastomeru, który zapewnia unikalny poziom elastyczności i komfortu.  Kołnierz  zapewnia  możliwość przylegania do  różnych typów ludzkiej twarzy.  Produkt jednorazowy pakowany pojedynczo.  Mikrobiologicznie czyste. Oferowana w 7 rozmiarach :–  dla bardzo dużej osoby dorosłej–rozmiar6,   – dla dużej osoby dorosłej – rozmiar 5, –  dla średniej osoby dorosłej – rozmiar 4,  –   dla małej osoby dorosłej – rozmiar 3.  Rozmiar do wyboru przez Zamawiającego. </t>
    </r>
  </si>
  <si>
    <t>8.</t>
  </si>
  <si>
    <r>
      <t>Maska anestetyczna</t>
    </r>
    <r>
      <rPr>
        <sz val="6"/>
        <rFont val="Tahoma"/>
        <family val="2"/>
        <charset val="1"/>
      </rPr>
      <t xml:space="preserve"> jednorazowego użytku</t>
    </r>
    <r>
      <rPr>
        <sz val="6"/>
        <rFont val="Tahoma"/>
        <family val="2"/>
        <charset val="238"/>
      </rPr>
      <t xml:space="preserve"> </t>
    </r>
    <r>
      <rPr>
        <b/>
        <sz val="6"/>
        <rFont val="Tahoma"/>
        <family val="2"/>
        <charset val="238"/>
      </rPr>
      <t xml:space="preserve">z nadmuchiwaną poduszką </t>
    </r>
    <r>
      <rPr>
        <sz val="6"/>
        <rFont val="Tahoma"/>
        <family val="2"/>
        <charset val="238"/>
      </rPr>
      <t>twarzow</t>
    </r>
    <r>
      <rPr>
        <sz val="6"/>
        <rFont val="Tahoma"/>
        <family val="2"/>
        <charset val="1"/>
      </rPr>
      <t xml:space="preserve">ą z PCV, Korpus maski oraz haczykowaty pierścień wykonane z poliwęglanu, silikonowy zawór skierowany pionowo w nosowej części maski, możliwość pracy w środowisku MRI, w rozmiarach wiekowych od 1-7 odpowiedni: noworodek/ niemowlę/ małe dziecko/ dziecko/ dorosły mały/ dorosły średni/ dorosły duży. Waga w (g) odpowiednio: 8/ 11/ 16/ 20/ 27/ 29/ 3g. Dla roz 1 i 2 złącze 15mm męskie oraz dla roz 3-7 złącze 22mm żeńskie, rozmiary kodowane kolorami pierścienia, produkt mikrobiologicznie czysty, bez DEHP. </t>
    </r>
  </si>
  <si>
    <t>9.</t>
  </si>
  <si>
    <t>Maska krtaniowa żelowa I-Gel. Sterylna, jednorazowa, wykonana z wysokiej jakości tworzywa żelowego. Maska jest wykorzystywana do utrzymania drożności dróg oddechowych podczas ratunkowych procedur resuscytacyjnych jak również w anestezjologii. Wykonana z żelowego tworzywa, dzięki czemu nie ma potrzeby nawilżania mankietu maski lubrykantem. łatwy sposób zakładania maski oraz  mniejsze ryzyko powikłań pozwala stosować maskę krtaniową jako alternatywę dla intubacki. Rozmiary: 3,4,5.</t>
  </si>
  <si>
    <t>RAZEM</t>
  </si>
  <si>
    <t>ZADANIE 2.</t>
  </si>
  <si>
    <t>Maski</t>
  </si>
  <si>
    <r>
      <t xml:space="preserve">Maska wykonana z przezroczystego i nietoksycznego PCW o średniej koncentracji tlenu, jałowa, regulowana blaszka na nos, </t>
    </r>
    <r>
      <rPr>
        <b/>
        <sz val="6"/>
        <rFont val="Tahoma"/>
        <family val="2"/>
        <charset val="238"/>
      </rPr>
      <t>nebulizator</t>
    </r>
    <r>
      <rPr>
        <sz val="6"/>
        <rFont val="Tahoma"/>
        <family val="2"/>
        <charset val="238"/>
      </rPr>
      <t xml:space="preserve"> 5-10ml. Odporny na przetarcia przewód długości 1,8-2,1m; zakończony uniwersalnym łącznikiem. Rozmiar M, L, XL</t>
    </r>
  </si>
  <si>
    <r>
      <t>Maska tlenowa</t>
    </r>
    <r>
      <rPr>
        <sz val="6"/>
        <rFont val="Tahoma"/>
        <family val="2"/>
        <charset val="238"/>
      </rPr>
      <t xml:space="preserve"> wykonana z przezroczystego i nietoksycznego PCW o sredniej koncentracji tlenu, regulowana blaszka na nos, gumka, odporny na przetarcia </t>
    </r>
    <r>
      <rPr>
        <b/>
        <sz val="6"/>
        <rFont val="Tahoma"/>
        <family val="2"/>
        <charset val="238"/>
      </rPr>
      <t xml:space="preserve">przewód o długości 2,1 </t>
    </r>
    <r>
      <rPr>
        <sz val="6"/>
        <rFont val="Tahoma"/>
        <family val="2"/>
        <charset val="238"/>
      </rPr>
      <t>zakończony uniwersalnm łącznikiem, sterylna. Rozmiar standardowy i przedłuzony.</t>
    </r>
  </si>
  <si>
    <t>ZADANIE 3.</t>
  </si>
  <si>
    <t>Układ oddechowy + akcesoria</t>
  </si>
  <si>
    <t>Kompatybilna z AIRVO2 kaniula donosowa Optiflow+ S lub M lub L z technologią ograniczającą tworzenie się skroplin, o asymetrycznej budowie wypustek (różna średnica), pozwalająca na utrzymanie gwarancji dla urządzenia Airvo2.</t>
  </si>
  <si>
    <t>op.=20szt.</t>
  </si>
  <si>
    <t>Kompatybilna z AIRVO bezpośrednie złącze do tracheosstomii Optiflow+ z technologią ograniczającą tworzenie się skroplin powzalająca na zatrzymanie gwarancji dla urządzenia Airvo2.</t>
  </si>
  <si>
    <t>Kompatybilny z Airvo2, filtr powietrza z silikonową ramką z narożnym wcięciem zapewniającym szczzelne dopasowanie do systemu Airvo2, pozwalający na utrzymanie gwarancji dla urządzenia Airvo2.</t>
  </si>
  <si>
    <t>op.</t>
  </si>
  <si>
    <t>Zestaw do dezynfekcji termicznej</t>
  </si>
  <si>
    <t>Kompatybilny z Airvo2, podgrzewany układ oddechowy ze spiralą izolacyjną do oddychania ogrzanym i nawilżonym powietrzem w komplecie z samonapełniającą się komorą z dwoma pływakami, pozwalający na utrzymanie warunków gwarancji dla urządzenia Airvo2.</t>
  </si>
  <si>
    <t>ZADANIE 4.</t>
  </si>
  <si>
    <t>Zestaw PICC</t>
  </si>
  <si>
    <t xml:space="preserve">Zestaw typu PICC w składzie: cewnik wykonany technologią typu Endexo (polimer niewymywalny wmieszany w poliuretan), co powoduje, że materiał cewnika jest odporny na przyleganie skrzeplin do jego powierzchni. Cewnik 3Fr – jednoświatłowy, 4Fr -jednosciatłowy, 5Fr – jedno i dwuświatłowy, 6Fr – dwu i trzyświatłowy. W zestawie igła z końcówką echo tip 21G/7cm, prowadnik nitinolowy 0,018”/70cm, rozszerzadełko z rozrywaną koszulką, strzykawka 10ml, obturator hydrofilny, skalpel, miarka, zatyczka do igły, plaster mocujacy cewnik do skóry. </t>
  </si>
  <si>
    <t>ZADANIE 5.</t>
  </si>
  <si>
    <t xml:space="preserve">Wyroby medyczne na Blok </t>
  </si>
  <si>
    <t>Przezroczyste pojemniki z czytelną skalą, wykonane z odpornego na czyszczenie materiału. Pojemniki o pojemności 1000ml, owalne, kompatybilne z wkładami workowymi jednorazowymi.</t>
  </si>
  <si>
    <t xml:space="preserve">Wkład workowy 1000ml z owalną pokrywą, z zastawką hydrofobową i filtrem, z jednym przyłączem w pokrywie (przyłącze do pacjenta w formie łącznika kątowego schodkowanego) z dołączonym drenem z zakończeniami  typu lejek-lejek, dren  o średnicy 5,8mm (25CH) i długości 180cm z dodatkowym łącznikiem schodkowym z przesuwnym regulatorem siły ssania. Worek i dren zapakowane fabrycznie przez producenta wkładów w jednym opakowaniu folia-papier. wkłady dostarczane w formie całkowicie sprasowanej. </t>
  </si>
  <si>
    <t>Pojemnik wielorazowy 2-litrowy z uchwytem do zawieszenia i przyłączem obrotowym do podłączenia próżni.</t>
  </si>
  <si>
    <t xml:space="preserve">Wkład workowy 2 litrowy z trwale dołączoną pokrywą, z dużym otworem do pobierania próbek, z tylko jednym przyłączem w pokrywie, kompatybilne z pojemnikami wielorazowymi typu Serres. </t>
  </si>
  <si>
    <t>Uchwyty metalowe do zawieszania pojemników na szynie.</t>
  </si>
  <si>
    <t>Łącznik podwójny Serres</t>
  </si>
  <si>
    <t>Wieszak, do mocowania pojemnika do ssania, z mechanizmem sprężynowym mocowany do szyny. Aluminiowy</t>
  </si>
  <si>
    <r>
      <t xml:space="preserve">Zestaw do odsysania do śródoperacyjnego usuwania krwi i płynów ustrojowych w chirurgii otwartej. Wymaga przyłączenia do słoja/pojemnika przez dren przed przyłączeniem do źródła ssania o podciśnieniu rzędu max 400mmHg. Konwencjonalne </t>
    </r>
    <r>
      <rPr>
        <b/>
        <sz val="6"/>
        <rFont val="Tahoma"/>
        <family val="2"/>
        <charset val="238"/>
      </rPr>
      <t>Yankauers</t>
    </r>
    <r>
      <rPr>
        <sz val="6"/>
        <rFont val="Tahoma"/>
        <family val="2"/>
        <charset val="238"/>
      </rPr>
      <t xml:space="preserve"> wyposażone w standardową końcówkę. Otwarta końcówka. Pojedyncze zagięcie 155mm. 4 otwory odbarczające. Produkt jednorazowy. </t>
    </r>
    <r>
      <rPr>
        <b/>
        <sz val="6"/>
        <rFont val="Tahoma"/>
        <family val="2"/>
        <charset val="238"/>
      </rPr>
      <t>Długość 210cm. Rozmiar CH20.</t>
    </r>
  </si>
  <si>
    <r>
      <t xml:space="preserve">Zestaw sterylny do odsysania z pola operacyjnego z kanką </t>
    </r>
    <r>
      <rPr>
        <b/>
        <sz val="6"/>
        <rFont val="Tahoma"/>
        <family val="2"/>
        <charset val="238"/>
      </rPr>
      <t>Yankauer CH 30</t>
    </r>
    <r>
      <rPr>
        <sz val="6"/>
        <rFont val="Tahoma"/>
        <family val="2"/>
        <charset val="1"/>
      </rPr>
      <t xml:space="preserve"> z końcówką elastyczną żeńską , bez regulacji siły ssania i z drenem </t>
    </r>
    <r>
      <rPr>
        <b/>
        <sz val="6"/>
        <rFont val="Tahoma"/>
        <family val="2"/>
        <charset val="238"/>
      </rPr>
      <t>3 metrowym.</t>
    </r>
  </si>
  <si>
    <t>10.</t>
  </si>
  <si>
    <r>
      <t xml:space="preserve">Zestaw sterylny do odsysania z pola operacyjnego z kanką </t>
    </r>
    <r>
      <rPr>
        <b/>
        <sz val="6"/>
        <rFont val="Tahoma"/>
        <family val="2"/>
        <charset val="238"/>
      </rPr>
      <t>Yankauer CH 24</t>
    </r>
    <r>
      <rPr>
        <sz val="6"/>
        <rFont val="Tahoma"/>
        <family val="2"/>
        <charset val="1"/>
      </rPr>
      <t xml:space="preserve"> z końcówką elastyczną żeńską , bez regulacji siły ssania i z drenem </t>
    </r>
    <r>
      <rPr>
        <b/>
        <sz val="6"/>
        <rFont val="Tahoma"/>
        <family val="2"/>
        <charset val="238"/>
      </rPr>
      <t>3 metrowym.</t>
    </r>
  </si>
  <si>
    <t>11.</t>
  </si>
  <si>
    <r>
      <t xml:space="preserve">Woreczek ekstrakcyjny objętości </t>
    </r>
    <r>
      <rPr>
        <b/>
        <sz val="6"/>
        <rFont val="Tahoma"/>
        <family val="2"/>
        <charset val="238"/>
      </rPr>
      <t>200ml</t>
    </r>
    <r>
      <rPr>
        <sz val="6"/>
        <rFont val="Tahoma"/>
        <family val="2"/>
        <charset val="1"/>
      </rPr>
      <t>, do wprowadzania przez trokar 10mm. Produkt jednorazowego użytku, sterylny.</t>
    </r>
  </si>
  <si>
    <t>12.</t>
  </si>
  <si>
    <r>
      <t xml:space="preserve">Woreczki ekstrakcyjne laparoskopowe, samootwierajace, rozmiar woreczka 127x178mm, rozmiar otworu 110x70mm, pojemność </t>
    </r>
    <r>
      <rPr>
        <b/>
        <sz val="6"/>
        <rFont val="Tahoma"/>
        <family val="2"/>
        <charset val="238"/>
      </rPr>
      <t>720ml,</t>
    </r>
    <r>
      <rPr>
        <sz val="6"/>
        <rFont val="Tahoma"/>
        <family val="2"/>
        <charset val="1"/>
      </rPr>
      <t xml:space="preserve"> pakowane sterylnie. </t>
    </r>
  </si>
  <si>
    <t>13.</t>
  </si>
  <si>
    <t>Zestaw do drenażu klatki piersiowej z zastosowaniem zastawki wahadłowej, która pozwala na wczesną mobilizację pacjenta i skrócenie pobytu pacjenta w szpitalu. Zastawka wahadłowa została umieszczona pod komorą kolekcyjną, co minimalizuje przestrzeń martwą zestawu (60ml). Niewielka przestrzeń martwa skutkuje szybszym odtworzeniem podciśnienia w śródpiersiu podczas cyklu oddechowego=usunięcie cewnika. Jeden drenaż klatki piersiowej wystarczy na cały czas pobytu pacjenta w szpitalu. Łatwość opróżniania zestawu.</t>
  </si>
  <si>
    <t>14.</t>
  </si>
  <si>
    <t>Igła do aspiracji szpiku kostnego. Igła do aspiracji szpiku kostnego z mostka i talerza biodrowego z uchwytem typu „ młotek”, wykonana ze stali nierdzewnej, spełniającej międzynarodowe wymogi. Specjalne zaostrzenie igły pozwala z łatwością penetrować jamę szpikową. Oznakowanie na skali pomiarowej na uchwycie. Ergonomiczny uchwyt zapewnia wygodę w manewrowaniu igłą.  Rozmiar : 15G, długość regulowana w zakresie 50-70mm, jałowa, pakowana pojedynczo, sterylizowana tlenkiem etylenu.</t>
  </si>
  <si>
    <t>ZADANIE 6.</t>
  </si>
  <si>
    <t>Wyroby do tracheo.</t>
  </si>
  <si>
    <t xml:space="preserve">Uzupełniający zestaw do przeskórnej tracheotomii metodą Griggsa oparty na użyciu peana wielorazowego użytku, zawierający skalpel, kaniulę z igłą i strzykawką do identyfikacji tchawicy, prowadnicę Seldingera, rozszerzadło oraz rurkę tracheostomijną z wbudowanym przewodem do odsysania z przestrzeni podgłośniowej z mankietem niskociśnieniowym, posiadający sztywny, samoblokujący się mandryn z otworem na prowadnicę Seldingera. Pakowany na jednej sztywnej tacy umożliwiającej szybkie otwarcie zestawu. Rozmiary: 7,00mm, 8mm, 9mm. </t>
  </si>
  <si>
    <t xml:space="preserve">Zestaw do przeskórnej tracheotomii metodą Griggsa oparty na użyciu peana, zawierający skalpel, kaniulę z igłą i strzykawką i wielorazow PEAN do identyfikacji tchawicy, prowadnicę Seldingera, rozszerzadło oraz rurkę tracheostomijną z wbudowanym przewodem do odsysania z przestrzeni podgłośniowej z mankietem niskociśnieniowym, posiadający sztywny, samoblokujący się mandryn z otworem na prowadnicę Seldingera. Pakowany na jednej sztywnej tacy umożliwiającej szybkie otwarcie zestawu. Rozmiary: 7,00mm, 8mm, 9mm. </t>
  </si>
  <si>
    <t>Zastawka fenestracyjna do rurek tracheostomijnych dodatkowo w zestawie kapturek kryjący i kapturek z możliwością podłączenia źródła tlenu, łatwa w czyszczeniu.</t>
  </si>
  <si>
    <r>
      <t xml:space="preserve">Przyrząd do terapii oscylacyjnym dodatnim ciśnieniem wydechowym PEP wytwarzający efekt drgań (wibracji) przenoszony na ściany oskrzeli. Umieszczony rezystor powoduje hamowanie przepływu powietrza, podwyższając ciśnienie w drogach oddechowych, 5 ustawień numerycznych rezystora, pozwala na dostosowanie do stanu pacjenta. Posiada jednokierunkowy zawór oraz możliwość podłączenia nebulizatora poprzez standardowe złącze 22mm. </t>
    </r>
    <r>
      <rPr>
        <b/>
        <sz val="6"/>
        <rFont val="Tahoma"/>
        <family val="2"/>
        <charset val="1"/>
      </rPr>
      <t>Łatwość czyszczenia</t>
    </r>
    <r>
      <rPr>
        <sz val="6"/>
        <rFont val="Tahoma"/>
        <family val="2"/>
        <charset val="1"/>
      </rPr>
      <t xml:space="preserve"> (możliwość demontażu na części). Przystosowany do używania w różnych pozycjach. </t>
    </r>
  </si>
  <si>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zakończonego układem z zastawkami jednokierunkowymi (posiadający możliwość przełączenia w tryb drenażu grawitacyjnego z pominięciem zastawek), strzykawki luer lock 30ml, worka do drenażu 2000ml oraz skalpela do nacięcia skóry.</t>
  </si>
  <si>
    <t>ZADANIE 7.</t>
  </si>
  <si>
    <t xml:space="preserve">Asortyment do żywienia </t>
  </si>
  <si>
    <t>Strzykawka Enteralna z końcówką typu ENFit przeznaczona tylko do obsługi żywienia drogą przewodu pokarmowego. Produkt z systemem złącza ENFit niezgodnym ze złączem typu Luer. Strzykawka jest przeznaczona do jednorazowego użytku w celach żywienia enteralnego dla jednego pacjenta. Rozmiar 60ml. op=30szt.</t>
  </si>
  <si>
    <t>op.=30szt.</t>
  </si>
  <si>
    <t xml:space="preserve">Przyrząd do żywienia  dojelitowego w wersji grawitacyjnej - kompatybilny z opakowaniem typu Pack, wolny DEHP. </t>
  </si>
  <si>
    <t>Zestaw do gastrostomii endoskopowej, zakładany metodą Pull pod kontrolą endoskopu, gwarantujący długotrwałe odżywianie dożołądkowe (min.30 dni). Cewnik wykonany ze 100% przezroczystego poliuretanu niezawierający PCV. Zakończony stożkowatym łącznikiem. Wyposażony w zacisk do regulacji przepływu, pasek widoczny w promieniach RTG oraz silikonową płytkę do umocowania cewnika.  Zestaw sterylny, jednorazowego użytku, pakowany pojedynczo. Rozmiar: CH 10/40, CH14/40, CH 18/40 – do wyboru.</t>
  </si>
  <si>
    <t>Zgłębnik poliuretanowy z prowadnicą ułatwiającą zakładanie i linią kontrastującą w prom. RTG, z poliuretanowym łącznikiem do połączenia z zestawem do żywienia dojelitowego, końcówka ma dwa dodatkowe boczne otwory minimalizujące ryzyko zatkania, wolny od DEHP, do stosowania przez 6 tygodni. Rozmiar: CH 8/110, CH 10/110, CH 12/110, CH 14/110– do wyboru.</t>
  </si>
  <si>
    <t>Zgłębnik nosowo-żołądkowy z prowadnicą, wykonany z poliuretanu (PUR) przeznaczony do żywienia wyposażony w dwa porty: port zywieniowy ze złączem ENFit oraz dodatkowy port do odbarczania przeznaczony do ewakuacji treści żołądka. Z 4 otworami lateralnymi i otwartym końcem. Przezroczysty z 3 cieniodajnymi liniami widocznymi w pomieszczeniach RTG. Rozmiar zgłębnika CH14/110cm. Nie zaaiwerający lateksu.</t>
  </si>
  <si>
    <t>Zgłębnik gastrostomijny z balonem (wykonany z silkonu), używany jako wymiennik dotychczasowego założonego zgłębnika (PEG, G-tube lub button) lub jako początkowy zgłębnik gastrostomijny zakładany podczas interwencji operacyjnej. Posiada złącze typu ENFit. Rozmiar: CH14/ CH18/CH20/ balon 5ml; G-tube</t>
  </si>
  <si>
    <t>Uniwersalny zestaw do żywienia dojelitowego przez pompę. Do użycia w celu bezpośredniego połączenia opakowania diety w butelkach o szerokich szyjkach, szklanych kapslowanych,gotowych do powieszenia (RTH0 oraz worków typu Flexibag/Dripak-Flex, ze zgłębnikiem. Umożliwia żywienie metodą ciągłego wlewu kroplowego, z komorą kroplowa, w zestawie z plastikowym woreczkiem do zawieszania  butelki na stojaku. nie zawiera  DEHP oraz lateksu. Wykonany z PCV(bez (DEHP) o długości 250cm, sterylny. Opakowanie zbiorcze 30szt</t>
  </si>
  <si>
    <t>Uniwersalny zestaw do żywienia dojelitowego metodą grawitacyjną. Do użycia w celu bezpośredniego połączenia opakowania diety w butelkach o szerokich szyjkach, szklanych kapslowanych,gotowych do powieszenia (RTH) oraz worków typu Flexibag/Dripak-Flex, ze zgłębnikiem .Umożliwia żywienie metodą ciągłego wlewu kroplowego, z komorą kroplową , w zestawie z woreczkiem plastikowym do zawieszania butelki na stojaku. Nie zawiera DEHP oraz lateksu. Wykonany z pcv (bez DEHP) o długości 190cm,sterylny.  Opakowanie 30szt</t>
  </si>
  <si>
    <t>Złącze transition przeznaczone do połączenia strzykawki dojelitowej z męską końcówką typu Oral/Luer ze zgłębnikiem dojelitowym ENFit. Op.=30szt.</t>
  </si>
  <si>
    <t xml:space="preserve">Złącze transition przeznaczone do połączenia zestawu ENFit do podaży dojelitowej lub strzykawki dojelitowej z końcówką ENFit z żeńskimi łącznikami typu Oral/ENLock wyrobów medycznych przeznaczonych do podaży dojelitowej lub z miękkim lejkiem zgłębnika dojelitowego. </t>
  </si>
  <si>
    <t>Zestaw uniwersalny grawitacyjny Flocare to zestaw do żywienia dojelitowego z końcówką ENFit, służacy do połączenia worków/butelek/butelek OPTri z dietą i ze zgłębnikiem. Wyrób umożliwia żywienie pacjenta metodą ciągłego wlewu przy zastosowaniu metody grawitacyjnej. Zestaw uniwersalny grawitacyjny Flocare składa się z elementów takich jak: łącznik pasujący do butelek, łącznik ENPlus pasujący do worków/butelek OpTri; komora kroplowa; zacisk rolkowy; port medyczny ENFit - słuzy do podawania leków i płukania dystalnego odcinka zestawu; złącze ENFit (żeńskie) do połaczenia ze zgłębnikiem z łącznikiem ENFit; nasadki ochronne; nakrętka do portu medycznego; koszyk do zawieszenia butelki z dietą. zestaw uniwersalny grawitacyjny Flocare słuzy do polączenia butelki z dietą (500ml lub 200ml) lub worka z dietą (opakowanie miękkie typu Pack) ze zgłębnikiem.</t>
  </si>
  <si>
    <t xml:space="preserve">ZADANIE 8. </t>
  </si>
  <si>
    <t>Zestawy do cewnikowania żył centralnych + akcesoria</t>
  </si>
  <si>
    <r>
      <t xml:space="preserve">Zestaw do cewnikowania żył centralnych wg metody Seldingera, dla dorosłych, znacznik długości kontrastujący w promieniach RTG, stałe i ruchome skrzydełka mocujące z otworami umożliwiającymi przyszycie, o długości cewnika 15cm lub 20cm, </t>
    </r>
    <r>
      <rPr>
        <b/>
        <sz val="6"/>
        <rFont val="Tahoma"/>
        <family val="2"/>
        <charset val="1"/>
      </rPr>
      <t>cewnik 1-kanałowy</t>
    </r>
    <r>
      <rPr>
        <sz val="6"/>
        <rFont val="Tahoma"/>
        <family val="2"/>
        <charset val="1"/>
      </rPr>
      <t xml:space="preserve"> 4F,5F,6F,7F,8F. W zestawie: rozszerzadełko, strzykawka 5ml, prowadnica nitinolowa, skalpel, kateter, igła. </t>
    </r>
  </si>
  <si>
    <r>
      <t xml:space="preserve">Zestaw do cewnikowania żył centralnych wg metody Seldingera, dla dorosłych, znacznik długości kontrastujący w promieniach RTG, stałe i ruchome skrzydełka mocujące z otworami umożliwiającymi przyszycie, o długości cewnika 15cm lub 20cm, </t>
    </r>
    <r>
      <rPr>
        <b/>
        <sz val="6"/>
        <rFont val="Tahoma"/>
        <family val="2"/>
        <charset val="1"/>
      </rPr>
      <t>cewnik 2-kanałowy</t>
    </r>
    <r>
      <rPr>
        <sz val="6"/>
        <rFont val="Tahoma"/>
        <family val="2"/>
        <charset val="1"/>
      </rPr>
      <t>, 4F,5F,6F,7F,8F. W zestawie: rozszerzadełko, strzykawka 5ml, prowadnica nitinolowa, skalpel, kateter, igła.</t>
    </r>
  </si>
  <si>
    <r>
      <t>Zestaw do cewnikowania żył centralnych wg metody Seldingera, dla dorosłych, znacznik długości kontrastujący w promieniach RTG, stałe i ruchome skrzydełka mocujące z otworami umożliwiającymi przyszycie, o długości cewnika 15cm lub 20cm,</t>
    </r>
    <r>
      <rPr>
        <b/>
        <sz val="6"/>
        <rFont val="Tahoma"/>
        <family val="2"/>
        <charset val="1"/>
      </rPr>
      <t xml:space="preserve"> cewnik 3-kanałowy</t>
    </r>
    <r>
      <rPr>
        <sz val="6"/>
        <rFont val="Tahoma"/>
        <family val="2"/>
        <charset val="1"/>
      </rPr>
      <t>, 5F,6F,7F,8F. W zestawie: rozszerzadełko, strzykawka 5ml, prowadnica nitinolowa, skalpel, kateter, igła.</t>
    </r>
  </si>
  <si>
    <t>Dreny do odsysania Redon wykonane z PCW o jakości medycznej, z kontrastem RTG lub bez kontrastu, jednorazowe, jałowe, sterylizowane tlenkiem stylenu, pakowane na wprost (bez zawijania) w opakowania papier-folia, długości 70-80cm. Rozmiary: od F10 do F18.</t>
  </si>
  <si>
    <t>Igła do znieczuleń podpajęczynówkowych z mandrynem, ostrzem Quinckego, rozmiary 24G,25G,26G,27G, długość 90mm, w zestawie z igłą prowadzącą 20G lub 22G.</t>
  </si>
  <si>
    <t xml:space="preserve">Igła do znieczuleń podpajęczynówkowych z mandrynem, ostrzem Pencil-Point, rozmiary 24G,25G,26G,27G, długość 90mm, w zestawie z igłą prowadzącą 20G lub 22G. </t>
  </si>
  <si>
    <t>Igła do znieczuleń podpajęczynówkowych typ standard bez igły prowadzącej,  rozmiar: 18G,19G,20G,21G,22G,23G, długość 90mm.</t>
  </si>
  <si>
    <t xml:space="preserve">ZADANIE 9. </t>
  </si>
  <si>
    <t>Rurki tracheo i inne</t>
  </si>
  <si>
    <t>Rurka tracheostomijna z regulowanym położeniem kołnierza, wykonana z czystego silikonu, z mankietem typu Aire-Cuf lub TTS, zbrojona, z centymetrowymi znacznikami głębokosci, z oznaczeniem na kołnierzu srednicy wew. i zew. Długości, rodzaju i średnicy mankietu, z obturatorem i łącznikem 15mm, w zestawie z opaską do mocowania oraz klinem do rozłączania obwodu oddechowego, sterylna, rozmiary śr. wew(mm)/śr. Zew.(mm)/długość (mm)
7,0/10,0/120
8,0/11,0/130
9,0/12,3/140</t>
  </si>
  <si>
    <r>
      <t>Rurka intubacyjna z mankietem niskociśnieniowym</t>
    </r>
    <r>
      <rPr>
        <sz val="6"/>
        <rFont val="Tahoma"/>
        <family val="2"/>
        <charset val="238"/>
      </rPr>
      <t xml:space="preserve">, silikonowana, typu Murphy, z rozmiarem rurki na baloniku kontrolnym, cienkościenny mankiet wyprofilowany w kształcie walca, znak skracania rurki, oznakowanie rozmiaru na baloniku kontrolnym, wyraźne znaczniki głębokości w postaci jednego lub dwóch półpierścieni, sterylna, jednorazowego użytku, instrukcja w języku polskim. Rozmiary od 3,0 do 9,0 co 0,5. Logo lub nazwa producenta na samym wyrobie jak również na opakowaniu jednostkowym i zbiorczym. </t>
    </r>
  </si>
  <si>
    <r>
      <t>Rurka intubacyjna zbrojona z prowadnicą</t>
    </r>
    <r>
      <rPr>
        <sz val="6"/>
        <rFont val="Tahoma"/>
        <family val="2"/>
        <charset val="238"/>
      </rPr>
      <t xml:space="preserve"> w środku, silikonowana, z mankietem niskociśnieniowym, otwór Murphy, widoczna w promieniach RTG, wyprofilowana w kształcie łuku, z oznaczeniem głębokości intubacji w postaci dwóch półpierścieni, jałowa. Rozmiar: 6,0 do 9,0 co 0,5.  Logo lub nazwa producenta na samym wyrobie , na opakowaniu jednostkowym jak i zbiorczym.</t>
    </r>
  </si>
  <si>
    <r>
      <t>Rurka intubacyjna z odsysaniem znad mankietu silikonowana</t>
    </r>
    <r>
      <rPr>
        <sz val="6"/>
        <rFont val="Tahoma"/>
        <family val="2"/>
        <charset val="238"/>
      </rPr>
      <t>, otwór Murphy'ego o zaokrąglonych krawędziach, możliwość odsysania wydzieliny znad mankietu, dren odsysający zakończony zatyczką, delikatny mankiet niskociśnieniowy, znakowany balonik, linie rtg na całej długości, jałowa. jednorazowego użytku. Rozmiary: od 5,0 do 9,0.</t>
    </r>
  </si>
  <si>
    <r>
      <t>Rurka tracheostomijna z mankietem niskociśnieniowym</t>
    </r>
    <r>
      <rPr>
        <sz val="6"/>
        <rFont val="Tahoma"/>
        <family val="2"/>
        <charset val="238"/>
      </rPr>
      <t>, silikonowana, ze stałym przezroczystym szyldem z rozmiarem rurki na baloniku kontrolnym, wyposażona w białą prowadnicę, dołączone dwie tasiemki mocujące, sterylna, pakowana w sztywne opakowanie. Rozmiary od 6,0 do 9,0 co 0,5.</t>
    </r>
  </si>
  <si>
    <r>
      <t xml:space="preserve">Rurka tracheostomijna zbrojona z regulowaną częścią proksymalną </t>
    </r>
    <r>
      <rPr>
        <sz val="6"/>
        <rFont val="Tahoma"/>
        <family val="2"/>
        <charset val="238"/>
      </rPr>
      <t>(regulowany kołnierz ) umożliwiający regulację długości rurki, sterylna, pakowana pojedynczo, jednorazowego użytku, znacznik głębokości, znakowany balonik, tasiemka mocująca, prowadnica, odporna na zaginanie. Mankiet niskociśnieniowy wyprofilowany w kształcie walca. Rozmiary od 6,0 do 9,0 co 0,5.</t>
    </r>
  </si>
  <si>
    <t>Rurka ustno-gardłowa Guedel, jednoelementowa wykonana z medycznego materiału bez zawartości PCW, barwny i numeryczny kod ISO rozmiaru na rurce, gładkie zaokrąglone krawędzie, sterylna, pakowana pojedynczo, jednorazowego użytku. Rozmiary od 000/35-40mm do 5/110-120mm (min.9 do wyboru Zamawiającego)</t>
  </si>
  <si>
    <t xml:space="preserve"> Cewnik do drenażu klatki piersiowej z trokarem ze stali nierdzewnej, znacznik głębokości skalowany co 2cm, z linią kontrastującą w promieniach RTG, z centralnym i dwoma bocznymi otworami. Jałowe, jednorazowego użytku. Rozmiary od CH 24 do CH 36.</t>
  </si>
  <si>
    <t>Układ oddechowy 22mm z rurką T typu Cirrus z ustnikiem w komplecie. Zestaw składa się z nebulizatora Cirrus, uniwersalnego ustnika, złączki T z końcówkami 22F-22M/15F, dren tlenowy długość 1,8m, końcówka standardowa.</t>
  </si>
  <si>
    <t>Kapturek zabezpieczający układ oddechowy, dla dorosłych, końcówka 22F. Służy do zamknięcia rur układu oddechowego w respiratorze i aparacie do znieczulenia. Kompatybilny z łącznikiem typu „Y” łączącym ramię wdechowe i wydechowe układu. Wykonany z medycznego PCV.</t>
  </si>
  <si>
    <t xml:space="preserve">Cewniki tlenowe Sure Loc; odporne na zginanie, długość 1,8m. </t>
  </si>
  <si>
    <t>Jednorazowa prowadnica do rurek intubacyjnych. Metal (mosiądz) pokryty tworzywem, miękki koniec, jałowy. Rozmiar 5mm, długość 370mm.</t>
  </si>
  <si>
    <t>Jednorazowa prowadnica do trudnych intubacji. Elastyczna jednorazowa prowadnica do trudnych intubacji, typu Bougie z wygiętym końcem, znaczniki głębokosci co 1cm, wymiary 5,0mm(15CH)/70cm.</t>
  </si>
  <si>
    <t>Jednorazowa prowadnica do trudnych intubacji. Elastyczna jednorazowa prowadnica do trudnych intubacji, typu Bougie z wygiętym końcem, znaczniki głębokosci co 1cm, wymiary 5,0(15CH)mm/800-830mm. Prowadnica typu S-Guide do dróg oddechowych z trudnym dostępem z funkcją natleniania przez 2 rodzaje złącz O2.</t>
  </si>
  <si>
    <t>15.</t>
  </si>
  <si>
    <t>Elastyczna prowadnica do dróg oddechowych z trudnym dostępem. Kanał do podawania tlenu, możliwość ukształtowania na odcinku 42cm. Końcówka perforowana, 3 otwory podawania tlenu. Rozmiar 15Fr; długość 65cm; średnica wewn. Rurek &gt;6,0mm. Op=5szt.</t>
  </si>
  <si>
    <t>16.</t>
  </si>
  <si>
    <t>Tasiemka piankowa do fiksacji rurek tracheostomijnych o długości 590mm (rozmiar duży/dorosły) z zapięciem na rzep. Pianka pokryta bawełną w kolorze beżowym. Produkt jednorazowy. Opakowanie zbiorcze - zawiera 10szt.</t>
  </si>
  <si>
    <t>op=10szt.</t>
  </si>
  <si>
    <t>ZADANIE 10.</t>
  </si>
  <si>
    <t>Wyroby medyczne I</t>
  </si>
  <si>
    <t>Zestaw do znieczulenia zewnątrzoponowego zawierający: igła Touhy, kateter epiduralny, filtr przeciwbakteryjny płaski 0,2um, grot do nacinania skóry 1,6x35mm, samoprzylepny element mocujący filtr, strzykawka niskooporowa 10ml, strzykawka 10ml, igła do podawania leków 0,9x40mm, igła do znieczuleń 0,5x25mm, tulejka uniwersalna, rozm. 16G, 17G, 18G, 19G.</t>
  </si>
  <si>
    <t xml:space="preserve">Pętle jednorazowego użytku 100mm do instrumentu do nadszyjkowej recesji macicy (LASH) z teflonową izolacją. </t>
  </si>
  <si>
    <t xml:space="preserve">Zestaw do nadłonowego drenażu pęcherza moczowego, sterylny,cewnik wykonany z poliuretanu ( trwałe oznakowanie długości, otwory boczne, zacisk, zawinięty koniec śred. 4cm). Rozmiar zestawu: kaniula CH 12, igła 12cm., </t>
  </si>
  <si>
    <r>
      <t xml:space="preserve">Sterylna osłona na głowicę USG o rozmiarze </t>
    </r>
    <r>
      <rPr>
        <sz val="6"/>
        <rFont val="Tahoma"/>
        <family val="2"/>
        <charset val="238"/>
      </rPr>
      <t>15</t>
    </r>
    <r>
      <rPr>
        <sz val="6"/>
        <rFont val="Tahoma"/>
        <family val="2"/>
        <charset val="1"/>
      </rPr>
      <t xml:space="preserve"> x 122cm. W składzie: sterylny żel do USG, bezlateksowe gumki mocujące osłonę na głowicy USG, sterylna serweta (</t>
    </r>
    <r>
      <rPr>
        <sz val="6"/>
        <rFont val="Tahoma"/>
        <family val="2"/>
        <charset val="238"/>
      </rPr>
      <t xml:space="preserve">30 </t>
    </r>
    <r>
      <rPr>
        <sz val="6"/>
        <rFont val="Tahoma"/>
        <family val="2"/>
        <charset val="1"/>
      </rPr>
      <t xml:space="preserve">x </t>
    </r>
    <r>
      <rPr>
        <sz val="6"/>
        <rFont val="Tahoma"/>
        <family val="2"/>
        <charset val="238"/>
      </rPr>
      <t>30</t>
    </r>
    <r>
      <rPr>
        <sz val="6"/>
        <rFont val="Tahoma"/>
        <family val="2"/>
        <charset val="1"/>
      </rPr>
      <t>cm).</t>
    </r>
  </si>
  <si>
    <t xml:space="preserve">Czyścik do elektrod, samoprzylepny, pakowany sterylnie. Rozmiar 50 x 50mm. </t>
  </si>
  <si>
    <t>Dren brzuszny wykonany z miękkiego PCW z centralnym i 5 bocznymi otworami, rozszerzany koniec dystalny, jednorazowego uzytku, jałowe, pakowane pojedynczo. Rozmiary: CH20-28/400</t>
  </si>
  <si>
    <t>Dren z trokarem ostrym typu trójgraniec, wykonany z miękkiego PCV, otwory ssące i otwór końcowy, gładko wykończone, linia i oczka RTG, znacznik co 2-5 cm; oznaczenie rozmiaru na drenie, zintegrowany łącznik, pakowany w sztywnym tubusie zabezpieczającym, sterylny. Rozmiary: 16F.25, 20F/40cm; 24F/40cm; 28F/40cm, 30F/40</t>
  </si>
  <si>
    <t xml:space="preserve">Łącznik do drenów Y: 20-32cm, </t>
  </si>
  <si>
    <t>Łącznik z PP 7/16cm, złącza 22M-15F/15M, podwójnie obrotowy z zatyczką do odsysania i bronchoskopii,  jałowy, pakowany pojedynczo.prosty rozciągliwy</t>
  </si>
  <si>
    <t>Worek ileostomijny z elastyczną zintegrowaną klamrą zapinaną na higieniczny plastikowy rzep Velcro, 1-etapowe opróżnianie worka, kwiatowy kształt przylepca, płytka do docięcia15-60mm, asymetryczny/ umiejscowiony wyżej otwór początkowy,bezszelestna folia, miękka fizelina chroniąca przed oparzeniami. Łatwy w użyciu, filtr paskowy.</t>
  </si>
  <si>
    <t xml:space="preserve">ZADANIE 11. </t>
  </si>
  <si>
    <t>Wyroby medyczne II</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</si>
  <si>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</si>
  <si>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t>Rampa pięciokranikowa bez przedłużacza, wykonana z polisulfonu z niezależnie obracającą się nakrętką umożliwiającą połączenie z innym złączem bez konieczności skręcania/obracania łączonych elementów. Objętość wypełnienia 0,6ml</t>
  </si>
  <si>
    <t xml:space="preserve">Kranik 3-drożny bez zawartości DEHP, wykonany z poliwęglanu-tworzywa odpornego na mechaniczne pęknięcie Kranik ma posiadać podwójny( optyczny i wyczuwalny) identyfikator pozycji otwarty/zamknięty, jałowy, jednorazowego użytku o objętości wypełnienia max 0,22ml.. Każde wyjście kranika fabrycznie zabezpieczone koreczkiem. Kranik musi być wyposażony w trójramienne pokrętło umożliwiające swobodną i precyzyjną obsługę oraz kolorystyczne czytniki okreslające linię tetniczą i zylną. Sterylizowany radiacyjnie, pakowany pojedynczo. </t>
  </si>
  <si>
    <t xml:space="preserve">Kranik trójdrożny z drenem 7cm bez zawartości DEHP, z dodatkowym portem iniekcyjnym, wykonany z poliwęglanu-tworzywa odpornego na mechaniczne pęknięcie. Kranik ma posiadać podwójny( optyczny i wyczuwalny) identyfikator pozycji otwarty/zamknięty, jałowy, jednorazowego użytku o objętości wypełnienia max 0,8ml.. Każde wyjście kranika fabrycznie zabezpieczone koreczkiem. Kranik musi być wyposażony w trójramienne pokrętło umożliwiające swobodną i precyzyjną obsługę. Sterylny, pakowany pojedynczo. </t>
  </si>
  <si>
    <t>Korek dezynfekcyjny  zawierający 70% alkohol izopropylowy (IPA), obudowa  w kolorze pomarańczowym, sterylny, dodatkowy aplikator umożliwiajacy sterylne podłączenie bez możliwości kontaminacji obudowy koreczka przed podłączeniem, skuteczność dezynfekcji w czasie 30 sekund. sterylizacja radiacyjna, opakowanie 200 szt.</t>
  </si>
  <si>
    <t xml:space="preserve">Kaniula tętnicza z zaworem odcinającym flow Switch, jednorazowego użytku, jałowa. Rozmiar G - 20 ( 1,1 x 45mm ). Przepływ 49ml/min. </t>
  </si>
  <si>
    <t>Łącznik z PP prosty 7/16 cm, zlącza 22F-15F, jałowy; pakowany pojedynczo.</t>
  </si>
  <si>
    <t>Łącznik z kolankiem podwójnie obrotowym, dł. 15cm , z dodatkowymi silikonowymi pierścieniami uszczelniającymi od strony pacjenta i obwodu oddechowego, z rozciągalną giętką rurą dającą zróżnicowanie długości według potrzeb oraz możliwość umocowania w optymalnej pozycji dzięki pamięci kształtu, zatyczka portu do bronchoskopii o śr. 9,5 mm i portu do odsysania o śr.4 mm, z uchwytem zatyczki w osi pionowej, złącze 22M/15F od strony pacjenta, złącze 15M od strony maszyny, przestrzeń rozciągliwa w zakresie 70mm - 150 mm, jednorazowego użytku, sterylny, bezlateksowy, z polipropylenu, bez DEHP, bez BPA, opakowanie folia-papier, termin przydatności do użycia 5 lat, na opakowaniu jednostkowym nr serii i data ważności, piktogram z opisami rozmiarów złączy od strony pacjenta i od strony maszyny.</t>
  </si>
  <si>
    <t>Sterylna woda do nawilżania tlenu w jednorazowym pojemniku 340ml / 650ml do wyboru przez Zamawiającego, ze sterylnie zapakowanym łącznikiem do dozownika tlenu. Sterylizowana bez użycia tlenku etylenu. Posiadająca ciśnieniową zastawkę upustową o czułości 350-700 cm H2O (5-10 psi). Mieszanina oddechowa rozpraszana jest poprzez system mikrootworów umieszczonych na dnie zbiornika. Potwierdzona badaniami klinicznymi możliwość zastosowania wody przez okres 30 dni. Na pojemniku etykieta z nadrukowanymi: datą ważności, LOT i kod GTIN. Na etykiecie pojedynczego opakowania napisy w języku polskim.</t>
  </si>
  <si>
    <t>Wymiennik ciepła i wilgoci do rurek tracheostomijnych, z jednomembranowym wkładem wykonanym z celulozy, okrągły, z uniwersalnym portem tlenowym, z portem do odsysania zabezpieczonym zatyczką na uwięzi,  skuteczność nawilżania 28,5 mg H2O przy Vt 500ml, utrata wilgotności 11 mg H2O przy Vt 500 ml, przestrzeń  martwa 16 ml, opór przepływu  1,8 cm H20 przy przepływie 60 l/min, waga 8,5 g, sterylny.</t>
  </si>
  <si>
    <t xml:space="preserve">ZADANIE 12. </t>
  </si>
  <si>
    <t>Strzygarka + ostrza</t>
  </si>
  <si>
    <t>Akumulatorowa strzygarka chirurgiczna, kompatybilna z ostrzami poniżej do każdego typu włosów, bateria litowo-jonowa, do długotrwałej pracy, do wielokrotnego doładowywania metodą indukcyjną, wskaźnik naładowania baterii, możliwość strzyżenia na sucho i na mokro, także do całkowitego zanurzenia dla pełnej dezynfekcji, klasa wodoodporności IPX4. Dodatkowo komaptybilna ładowarka z mozliwościa demontażu w celu dezynfekcji</t>
  </si>
  <si>
    <t>Ostrza uniwersalne jednorazowego użytku, kompatybilne do strzygarki chirurgicznej powyżej. Ostrza mikrobiologiczne czyste lub sterylne, wyokość strzyżenia 0,21mm +/-0,01mm, konstrukcja ostrza wyklucza uszkodzenie skóry. Pakowane: 50szt.</t>
  </si>
  <si>
    <t>Ostrza uniwersalne jednorazowego użytku, kompatybilne do strzygarki chirurgicznej powyżej, przeznaczone do miejsc wrażliwych. Ostrza mikrobiologiczne czyste lub sterylne, wyokość strzyżenia 0,23mm +/-0,01mm, konstrukcja ostrza wyklucza uszkodzenie skóry. Pakowane: 50szt.</t>
  </si>
  <si>
    <t>Ostrza chirurgiczne wymienne wykonane ze stali nierdzewnej lub węglowej, jałowe, każde pakowane pojedynczo w opakowanie foliowe z rysunkiem ostrza w skali 1:1, logo lub nazwa producenta oraz rozmiar na samm ostrzu i opakowaniu indywidualnym. Rozmiary od nr 11 do nr 24. Pakowane: 100szt.</t>
  </si>
  <si>
    <t>op=100szt.</t>
  </si>
  <si>
    <t>ZADANIE 13.</t>
  </si>
  <si>
    <t>Wyroby medyczne do analizy moczu i kału</t>
  </si>
  <si>
    <t>Worek do utylizacji moczu w systemie zamkniętym zawierający superabsorbent przekształcający mocz w nielejący żel. Worek z zastawką antyzwrotną, podwójnym zgrzewem, zatyczką, uniwersalnym łącznikiem do kranika poprzecznego worka i z regulowanym podwieszeniem, pojemność 2 l, niesterylny. Z instrukcją obsługi na opakowaniu.</t>
  </si>
  <si>
    <t xml:space="preserve">Worek do dobowej zbiórki moczu o pojemności 2000ml jednorazowego użytku, sterylny, każdy pakowany pojedynczo. Zastawka antyrefluksyjna uniemożliwiająca cofnięcie moczu z worka do drenu, podziałka. </t>
  </si>
  <si>
    <t>Wieszak wykonany z mocnego i trwałego tworzywa sztucznego dla standardowych worków na mocz o poj. 1,5l i 2l, łatwy do mocowania, niejałowy.</t>
  </si>
  <si>
    <t>Zestaw do pomiaru diurezy godzinowej, sterylny. Jednoświatłowy dren łączący 150 cm, łącznik do cewnika foley wyposażony w łatwy do zdezynfekowania bezigłowy port do pobierania próbek z przezroczystym okienkiem podglądu do kontroli obecności moczu i procesu pobierania próbek,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90 ml co 5 ml i od 100 do 500 ml co 10 ml.  Opróżnianie komory poprzez przekręcenie zaworu o 90 st. bez manewrowania komorą, worek na mocz 2000 ml, posiadający filtr hydrofobowy, zastawkę antyzwrotną oraz kranik typu T podwieszany ku górze w otwartej zakładce. Worek skalowany co 100 ml od 100 ml. W zestawie hak do podwieszenia systemu. Nie zawiera lateksu.</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</si>
  <si>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</si>
  <si>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op.=100szt.</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</si>
  <si>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</si>
  <si>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ZADANIE 14.</t>
  </si>
  <si>
    <t>Zestaw do inwazyjnego pomiaru i OCŻ</t>
  </si>
  <si>
    <t>Zestaw do inwazyjnego  pomiaru ciśnienia, pojedynczy, wyposażony w następujące elementy: długość linii pomiarowych 1x150cm (1x125cm=1x25cm); 1x przetwornik wyposażony w podwójny system zintegrowany płuczące o przepływie min. 3ml/godz.; igła zakrzywiona w zbiorniku wyrównawczym, kalibracja zestawu bez rozszerzalniania systemu bez konieczności zdejmowania koreczka. Zestaw dający zapis ciśnienia z dokładnością odwzorowania na poziomie &lt;5% błędu pomiarowego dla całej linii pomiarowej potwierdzony przeprowadzonym testem w fazie produkcyjnej. Połączenie – pinowe kompatybilne z kablami typu PMSET.</t>
  </si>
  <si>
    <t xml:space="preserve">Zestaw do pomiaru OCŻ, sterylny, ju. Elementy zestawu: dren łączący wkłucie centralne z zestawem, dren pomiarowy, skala, dren łączący z zestawem kroplowym do wypełnienia układu pomiarowego, kranik trójdrożny. </t>
  </si>
  <si>
    <t>ZADANIE 15.</t>
  </si>
  <si>
    <t>Łyżki + laryngoskopy</t>
  </si>
  <si>
    <t>Jednorazowa łyżka, ze stopu stali nierdzewnej, nie magnetycznej, o profilu przypominającym profil łyzki wielorazowej światłowoda, w standardzie zielonego zamka, tj. zgodnie z ISO-7376, mocowanie zatrzaskowe do rękojeści za pomocą metalowego elementu, doskonała transmisja i jasność światła gwarantuje optymalną wizualizację, w celu lepszej transmisji światła włókno światłowodu osłonięte jest w bezbarwnym płaszczu akrylowym, światłowód dodatkowo osłonięty zielonym tworzywem w części dystalnej. Światłowód w części proksymalnej wtopiony w przezroczyste tworzywo, dające użytkownikowi pewność świecenia światłowodu w trakcie intubacji. Na łyżce widoczny typ, rozmiar łyżki, znak CE, symbol nie do powtórnego użycia, nazwa producenta. Na opakowaniu jednostkowym widoczne: typ, rozmiar łyżki, znak CE, numer Lot, REF, termin ważności, kodowanie kolorystyczne rozmiaru. Dostępne w rozmiarach Mac. 0-4, Mill 00-4. Opakowanie jednostkowe z perforacją celem łatwego/szybkiego wyjęcia. Termin ważności 5 lat od daty produkcji.  op.=20szt.</t>
  </si>
  <si>
    <r>
      <t>Jednorazowa rękojeść do laryngoskopu, wykonana z niemetalicznego lekkiego tworzywa sztucznego (ABS, poliamid) nadającego się do recyklingu, kompatybilna ze wszystkimi łyżkami jedno i wielorazowymi w standardzie zielonego zamka. Rękojeść z poprzecznymi ergonomicznymi wgłębieniami/uchwytami na palce, zapewniającymi pewne trzymanie, cała rękojeść w charakterystycznym dla standardu „</t>
    </r>
    <r>
      <rPr>
        <b/>
        <sz val="6"/>
        <rFont val="Tahoma"/>
        <family val="2"/>
        <charset val="238"/>
      </rPr>
      <t>zielonego zamka</t>
    </r>
    <r>
      <rPr>
        <sz val="6"/>
        <rFont val="Tahoma"/>
        <family val="2"/>
        <charset val="238"/>
      </rPr>
      <t>” kolorze zielonym, mocowanie łyzki za pomocą stalowego elementu (redukcja ewentualnego wyłamania), rękojeść z załadowanymi bateriami 3xAAA, z 5mm źródłem światła LED, waga ok. 90g, długość 120 mm, opakowanie jednorazowe foliowe. op.20szt.</t>
    </r>
  </si>
  <si>
    <t>Jednorazowy, jednoczęściowy kompletny laryngoskop gotowy do natychmiastowego użycia, z załadowanymi bateriami oraz źródłem światła. Rękojeść wykonana z ABS i polyamidu z frezami zapewniającymi pewne trzymanie. Łyżki metalowe ze stopu stali nierdzewnej o profilu przypominającym profil łyżki wielorazowej, z silnym skupionym i niezawodnym LEDowym źródłem światła, koniec dystalny łyżki zaokrąglony, atraumatyczny. Na łyżce wyraźne kodowanie kolorystyczne rozmiaru widoczne wzdłuż profilu, ponadto: typ, rozmiar łyżki, znak CE. Na rękojeści symbol nie do powtórnego użycia. Na opakowaniu jednostkowym widoczne: Typ, rozmiar łyżki, znak CE, numer LOT, REF, termin ważności. Całość pozbawiona lateksu. Opakowanie jednorazowe foliowe z perforacją celem łatwego/szybkiego wyjęcia. Termin ważności 3 lata. Dostępny w rozmiarach Miller 00, 0, 1, 2, 3, 4. Macintosh 2,3,4. op.10szt.</t>
  </si>
  <si>
    <t>Jednorazowa łyżka metalowa do trudnych intubacji typu McCoy, zgodna z ISO7376, w standardzie „zielonego zamka”, wykonana ze stopu stali, nierdzewnej zmatowianej w celu redukcji refleksów świetlnych, ruchoma końcówka zaolona, nietraumatyzująca. Światłowód nieobudowany na całej długości, podstawa łyżki zielona sugerująca standard „zielonego zamka”, na łyżce widnieją min.: nazwa producenta, symbol nie do powtórnego użycia, numer LOT. Długość w rozmiarach MAC 3,4, szerokość końcówki 15mm, długość całkowita dla rozmiaru3: 130-135mm, dla końcówki4: 150-155mm. Opakowanie = 55 sztuk. Na opakowanieu jednostkowym typu folia papier etykieta w języku polskim, na której powinny znajdować się takie informacje jak: nazwa produktu, oricedura, nr ref, rozmiar, długość, LOT, data ważności, znak CE, kod EAN. Wyrób medyczny nie zawierający lateksu. op.=5szt.</t>
  </si>
  <si>
    <t>ZADANIE 16.</t>
  </si>
  <si>
    <t>Wyroby medyczne III</t>
  </si>
  <si>
    <t>Membrana nebulizatora Aeroneb Solo op=10szt.</t>
  </si>
  <si>
    <t>Złącze typu T o rozmiarze 15mm kompatybilne z membraną jednopacjentową</t>
  </si>
  <si>
    <t>ZADANIE 17.</t>
  </si>
  <si>
    <t>Wyroby medyczne IV</t>
  </si>
  <si>
    <t xml:space="preserve">Sonda Sengstakena CH 18 i CH 20 ( 100% silikonu ) Typ 42 do żylaków przełyku. Średnica zewn. dla CH 18 - 6mm, długość efektywna 850mm; dla CH 20 - średnica zewn. 6,7mm, długość 850mm. </t>
  </si>
  <si>
    <t>Zgłębnik żołądkowy CH 16 – CH 22wykonany z PCW o jakości medycznej, jałowy, pakowany pojedynczo. Rozmiar oznaczony kolorem łącznika z zatyczką dla wymienionych rozmiarów oraz posiadający linie kontrastujące z RTG. Odpowiednia miękkość i elastyczność zapewnia komfort pacjentowi, zwężona końcówka ułatwia wprowadzanie (  końcówka atraumatyczna bez otworu centralnego ). Produkt jednorazowego użytku, sterylny,  długość min. 1000mm max. 1500mm.</t>
  </si>
  <si>
    <t>Zgłębnik żołądkowy CH 24 – CH 28 wykonany z PCW o jakości medycznej, jałowy, pakowany pojedynczo. Rozmiar oznaczony kolorem łącznika, odpowiednia miękkość zapewnia komfort pacjentowi. Bez zatyczki. Długość min. 1000mm.</t>
  </si>
  <si>
    <t xml:space="preserve">Worek (kaczka) na mocz z zastawką antyzwrotną. </t>
  </si>
  <si>
    <t>Zestaw do lewatywy z kanką o pojemności 1,5 – 2l,  niesterylny, z kanką zabezpieczoną osłonką, pakowany w worki chroniące przed zanieczyszczeniem.</t>
  </si>
  <si>
    <t>Kanka doodbytnicza z jednym otworem środkowym, jednorazowego użytku. Sterylna, pakowana pojedynczo w opakowanie folia-papier; Rozmiar CH30, długość 400mm.</t>
  </si>
  <si>
    <t>Szyna palcowa aluminiowa z wyściółką, rozmiar 400x20</t>
  </si>
  <si>
    <t xml:space="preserve">Dreny Kehra z silikonu w kształcie litery T, dł. ramion 50/20cm, skalowany co 5cm, linia RTG, sterylny. Rozmiar CH 9,12,15,18, </t>
  </si>
  <si>
    <t xml:space="preserve">Kieliszki wykonane z plastiku, o pojemności 30ml. </t>
  </si>
  <si>
    <t>op=90szt.</t>
  </si>
  <si>
    <t>Zestaw laryngologiczny, rozmiar M.</t>
  </si>
  <si>
    <t xml:space="preserve">Lusterka krtaniowe, jednorazowe </t>
  </si>
  <si>
    <t>Szpatułki drewniane, op=100szt.</t>
  </si>
  <si>
    <t>Koc ratunkowy, folia NCR. Wymiary 210x160cm</t>
  </si>
  <si>
    <t>ZADANIE 18.</t>
  </si>
  <si>
    <t>Wyroby medyczne dla Ginekologii I.</t>
  </si>
  <si>
    <t>Wzierniki ginekologiczne CUSCO, pakowane pojedynczo, sterylne. Rozmiary: XS, S,M, L</t>
  </si>
  <si>
    <t xml:space="preserve">Utrwalacz do badań cytologicznych pojemności 150- 200ml. </t>
  </si>
  <si>
    <r>
      <t xml:space="preserve">Szczoteczka ginekologiczna do pobierania wymazów odpowiadająca  standardom postępowania w zakresie pobierania rozmazów cytologicznych. </t>
    </r>
    <r>
      <rPr>
        <sz val="6"/>
        <color indexed="8"/>
        <rFont val="Tahoma"/>
        <family val="2"/>
        <charset val="238"/>
      </rPr>
      <t>Typu wachlarzyk Op.=100szt.</t>
    </r>
  </si>
  <si>
    <t xml:space="preserve">Przyrząd do pobierania materiału komórkowego z jamy macicy poprzez aspirację. Zbudowany z półsztywnej kaniuli o śr. 3mm w zestawie ze strzykawką 10mm wyposażoną w system samoblokujący oraz zatyczką z gwintem luer-lock. </t>
  </si>
  <si>
    <t>Osłonka do badań USG, pudrowana. Op=200szt.</t>
  </si>
  <si>
    <t xml:space="preserve">ZADANIE 19. </t>
  </si>
  <si>
    <t>Wyroby medyczne dla Ginekologii II.</t>
  </si>
  <si>
    <r>
      <t>Siatka do</t>
    </r>
    <r>
      <rPr>
        <sz val="6"/>
        <rFont val="Tahoma"/>
        <family val="2"/>
        <charset val="238"/>
      </rPr>
      <t xml:space="preserve"> </t>
    </r>
    <r>
      <rPr>
        <b/>
        <sz val="6"/>
        <rFont val="Tahoma"/>
        <family val="2"/>
        <charset val="238"/>
      </rPr>
      <t xml:space="preserve">sakropeksji </t>
    </r>
    <r>
      <rPr>
        <sz val="6"/>
        <rFont val="Tahoma"/>
        <family val="2"/>
        <charset val="1"/>
      </rPr>
      <t>laparoskopowej i laparotomijnej o kształcie odwróconej litery Y, o całkowitej długości nie mniejszej niż 180mm, szerokości nie mniejszej  niż 25mm.</t>
    </r>
  </si>
  <si>
    <t>System do dwustronnej fiksacji kikuta pochwy do wiązadeł kolcowo-krzyżowych składający się z: siatki polipropylenowej w kształcie litery "C", gramatura siatki 21g/m2; porowatość siatki 93%; siatka w komplecie z 2 ładunkami niewchłanialnymi do wielorazowego narzędzia do fiksacji</t>
  </si>
  <si>
    <t xml:space="preserve">System do przezpochwowej naprawy przedniego defektu dna miednicy składający się z:
-siatki polipropylenowej monofilamentowej o anatomicznym kształcie i utkaniu heksagonalnym;
- gramatura siatki 21g/m2
- porowatość siatki 93%
- siatka z możliwością fiksacji kompartmentu centralnego do łuku ścięgnistego lub powięzi zasłonowych;
- system umożliwiający implantację siatki z jednego nacięcia pochwy;
- siatka w komplecie z 6 szwami niewchłanialnymi do wielorazowego narzędzia do fiksacji
- rozmiar siatki standard
</t>
  </si>
  <si>
    <t>System do przezpochwowej naprawy tylnego defektu dna miednicy składający się z: siatki polipropylenowej monofilamentowej o anatomicznym kształcie i utkaniu heksagonalnym. Gramatura siatki 21g/m2. Porowatość siatki 93%. Siatka z możliwością fiksacji kompartmentu centralnego do wiącentralnego do więzadeł krzyżowo kolcowych oraz środkowego do łuku ścięgnistego lub powięzi zasłonowych. System umożliwiający implantację siatki z jednego nacięcia pochwy. Siatka w komplecie z 4 szwami niewchłanialnymi do wielorazowego narzędzia do fiksacji - rozmiar siatki standard –</t>
  </si>
  <si>
    <t>ZADANIE 20.</t>
  </si>
  <si>
    <t>Wyroby medyczne dla Ginekologii nr III</t>
  </si>
  <si>
    <t>Siatka do pektoskopsji w technice laparoskopowej i laparotomijnej . Służąca do fliksacji przednio-górnych części talerza biodrowego. 159mmx 35mm.</t>
  </si>
  <si>
    <t>Siatka do leczenia zaburzeń statyki dna miednicy mniejszej, z polipropylenu monofilamentnego, implant o kształcie krzyża, z ramionami szerszymi o długości 8,0 x 5,0cm każde i węższymi 18 x 1,5cm, specyfikacja techniczna: grubość siatki 0,34mm, grubość nici 0,15mm, porowatość 55-60%, gramatura 45m/m2, wielkość porów 1 x 1,25mm</t>
  </si>
  <si>
    <t>Jednorazowe Trokary wkręcane do laparoskopii 5mm z ostrzem</t>
  </si>
  <si>
    <t>Jednorazowe Trokary wkręcane do laparoskopii 10mm; z ostrzem</t>
  </si>
  <si>
    <t>ZADANIE 21.</t>
  </si>
  <si>
    <t>Wyroby medyczne dla Ginekologii  IV</t>
  </si>
  <si>
    <t>System wskazany do zastosowania w krzyżowo-kolcowym mocowaniu pochwy w minimalnej inwazyjnej chirurgii pochwy, za pomocą podejścia przedniego i tylnego. Innowacyjny system TAS (Tissue Anchoring System) polegający na precyzyjnym połączeniu implantu z więzadłem krzyżowo-kolcowym przy pomocy kotwic o 6 punktach mocowania i kącie 360stopni. Zestaw składa się z TAS - 3 kotwy wraz ze szwami, prowadnicy teleskopowej RIG (Rigtable Insertion Guide) o średnicy 2,2mm przeznaczonej do łączenia kotwic oraz implantu wzmacniającącego tkankę w miejscu wykonanego z polipropylenu monofilamentowego. System całkowicie jadnorazowy, sterylny.</t>
  </si>
  <si>
    <t>ZADANIE 22.</t>
  </si>
  <si>
    <t>Wyroby medyczne dla Ginekologii V</t>
  </si>
  <si>
    <t>Taśma do leczenia wysiłkowego nietrzymania moczu. Parametry: materiał polipropylen monofilamentowy o srednicy włókna 0,15mm; długość 50cm; szerokość 1,25cm; grubość 0,5mm; gramatura 70g/m2; porowatość 85%; odporność na rozerwanie 55%; wydłużenie max 57,3%; wydłużenie przy 10N; 8,6%. Rozmiar porów w mm 1,36x0,42; 1,485x0,76. Taśma tkana z atraumatycznymi brzegami w kształcie wydłużonej pętelki na całej długości taśmy. Specjalny splot nici zapobiega skręcaniu i rozciąganiu taśmy. Taśma niewymagająca plastikowej koszulki. Symetryczne 2,5cm zwężenia na końcach taśmach ułatwiającymi przewleczenie przez igłę. Implantacja narzędziem wielorazowego użytku. Taśma z certyfikatem CE zawierającym nazwę handlową oraz kod referencyjny.</t>
  </si>
  <si>
    <t>ZADANIE 23.</t>
  </si>
  <si>
    <t>Wyroby medyczne dla Ginekologii VI. Urodynamika</t>
  </si>
  <si>
    <t>Cewnik dwukanałowy do cystometrii 7r, długość 47cm</t>
  </si>
  <si>
    <t>Cewnik dwukanałowy rektalny 9Fr, długość 47cm, balon 3ml (10x30mm)</t>
  </si>
  <si>
    <t>Elektrody powierzchniowe EMG bez kabla, 3/pk</t>
  </si>
  <si>
    <t>Zestaw infuzyjny pompy wodnej do aparatów firmy Laborie, 400cm</t>
  </si>
  <si>
    <t>Dreny pomiarowe ciśnienia (linia manometryczna)</t>
  </si>
  <si>
    <t>Kopułki do przetworników ciśnienia dla systemów UDS 94 (kompletne z zatyczką luer lock)</t>
  </si>
  <si>
    <t>Elektroda tnąca, bipolarna, do optyk o śr. 4mm i kącie patrzenia 30st, pętla okrągła o śr. 0,3mm; do płaszczy typu Shark 24Fr. Elektroda pojedyncza, bez tzw. "daszka" (elektroda ginekologiczna)</t>
  </si>
  <si>
    <t>Elektroda koagulująca bipolarna, do optyk o śr. 4mm i kącie patrzenia 30st, do płaszczy typu Shark 24Fr.</t>
  </si>
  <si>
    <t>Elektroda hakowa bipolarna, do optyk o śr. 4mm i kącie patrzenia 30st, do płaszczy typu Shark 24Fr.</t>
  </si>
  <si>
    <t xml:space="preserve">Dreny do płukania jednorazowe, z dwoma przebijakami, do pompy wielospecjalistycznej ssąco-płuczącej firmy Richard Wolf model 2225. </t>
  </si>
  <si>
    <t>Dren do płukania z dwoma przebijakami, do pompy laparoskopowej ssąco-płuczącej firmy Richard Wolf model 2225.</t>
  </si>
  <si>
    <t>Jednorazowy dren do insuflacji z elemntem podgrzewającym do insuflatora Richard Wolf</t>
  </si>
  <si>
    <t>Jednorazowy sterylny dren do odprowadzania gazów do insuflatora Richard-Wolf</t>
  </si>
  <si>
    <t>Filtr gazu do insuflatora Richard-Wolf, op=25szt.</t>
  </si>
  <si>
    <t>Uszczelka do trokarów 10mm z otworem, instrumentowa, kompatybilna z trokarami laparoskopowymi firmy WOLF. Op.=10szt.</t>
  </si>
  <si>
    <t>Uszczelka do trokarów 12,5 mm z otworem, instrumentowa, kompatybilna z trokarami laparoskopowymi typu WOLF. Op=10szt.</t>
  </si>
  <si>
    <t>17.</t>
  </si>
  <si>
    <t>Uszczelka do trokarów 5,5 mm z otworem, instrumentowa, kompatybilna z trokarami laparoskopowymi typu WOLF. Op.=10szt.</t>
  </si>
  <si>
    <t>18.</t>
  </si>
  <si>
    <t>Wkład do disektora typ Meryland</t>
  </si>
  <si>
    <t>19.</t>
  </si>
  <si>
    <t>Wkład do nożyczek Metzebaun do narzędzi typ Eragon</t>
  </si>
  <si>
    <t>20.</t>
  </si>
  <si>
    <t>Wkład do disektora bipolarnego typ Meryland</t>
  </si>
  <si>
    <t>21.</t>
  </si>
  <si>
    <t>Adapter redukujący z 10mm na 5,5mm kompatybilny z trokarami firmy wolf</t>
  </si>
  <si>
    <t>22.</t>
  </si>
  <si>
    <t xml:space="preserve">Uszczelka z otworem (instrumentowa) do Morcelatora ginekologiczznego  „Morce Power Plus”. </t>
  </si>
  <si>
    <t>23.</t>
  </si>
  <si>
    <t>Zestaw uszczelek zastawkowych (tkankowych) do trokarów 15mm do Morcelatora Ginekologicznego  „Morce Power Plus”.</t>
  </si>
  <si>
    <t>ZADANIE 24.</t>
  </si>
  <si>
    <t>Odzież z włókniny</t>
  </si>
  <si>
    <t xml:space="preserve">Sukienka operacyjna, włóknina typu SMMS, gramatura min. 35g/m2. Krótki rękaw, kieszenie, z tyłu trok do regulacji w talii. Niejałowa. Rozmiar S-XL.
</t>
  </si>
  <si>
    <t>Ubrania operacyjne jednorazowe.Komplet chirurgiczny jednorazowego użytku (bluza+spodnie). Nogawki bez ściągaczy. W spodniach wciągniety trok z tej samej włókniny co cały komplet. Bluza posiada zaokrąglone wycięcie pod szyją V obszyte oraz trzy kieszenie (niewymagane). Włóknina 40g/m2- typu SMS. Nić do szwów syntetyczna. Włóknina, z której wykonany jest komplet chirurgiczny spełnia wymogi normy NF EN 13795 dotyczącej wartości progowych charakterystycznych dla odzieży chirurgicznej. Bez lateksu i kalafonii. Produkty pakowane pojedynczo w zestawy bluza + spodnie. Rozmiar S-XXL.
ubranka bez ściągaczy z wycięciem V (oraz krótkim rękawem) nie mogą spełniac normy EN 13795</t>
  </si>
  <si>
    <t>Spódniczka ginekologiczna z włókniny przeznaczona dla pacjentek poradni ginekologicznych. Jednorazowego użytku, wykonana z wygodnej i miękkiej włókniny. Nie jest prześwitująca. Op.=10szt.</t>
  </si>
  <si>
    <t>ZADANIE 25.</t>
  </si>
  <si>
    <t>Materiały dla sterylizatorni I.</t>
  </si>
  <si>
    <t>Włóknina typu Interleaved(kombinacja włókniny III generacji z włókniną SMS)- kombinacja zielonej włókniny opakowaniowej o gramaturze 57 g/m 2 (mieszanka włókien celulozy i włókien syntetycznych wzmocnionych syntetycznym spoiwem) oraz niebieskiej włókniny opakowaniowej o gramaturze 47 g/m 2 (100% polipropylenu),- wysoka wytrzymałość na rozdarcie, przebicie, rozciąganie w stanie suchym i mokrym, - bardzo dobra przepuszczalność czynników sterylizacyjnych (para wodna, tlenek etylenu, formaldehyd, a w przypadku włókniny opakowaniowej o gramaturze 47 g/m2 (100% polipropylenu) również dla nadtlenku wodoru -plazma, okres przechowywania wyrobów w stanie sterylnym – min.180 dni, wymagane oświadczenie producenta potwierdzające okres przechowywania w stanie sterylnym. - zgodny z normą EN ISO 11607 -1, EN 868-2 oraz spełniający wymagania Dyrektywy Wyrobów Medycznych MDD 93/42/EEC (klasa I) i posiadający znak CE. rozmiar 90 x 90 cm</t>
  </si>
  <si>
    <t>op.=70 ark.</t>
  </si>
  <si>
    <t>Włóknina typu Interleaved(kombinacja włókniny III generacji z włókniną SMS)- kombinacja zielonej włókniny opakowaniowej o gramaturze 57 g/m 2 (mieszanka włókien celulozy i włókien syntetycznych wzmocnionych syntetycznym spoiwem) oraz niebieskiej włókniny opakowaniowej o gramaturze 47 g/m 2 (100% polipropylenu),- wysoka wytrzymałość na rozdarcie, przebicie, rozciąganie w stanie suchym i mokrym, - bardzo dobra przepuszczalność czynników sterylizacyjnych (para wodna, tlenek etylenu, formaldehyd, a w przypadku włókniny opakowaniowej o gramaturze 47 g/m2 (100% polipropylenu) również dla nadtlenku wodoru -plazma, okres przechowywania wyrobów w stanie sterylnym – min.180 dni, wymagane oświadczenie producenta potwierdzające okres przechowywania w stanie sterylnym. - zgodny z normą EN ISO 11607 -1, EN 868-2 oraz spełniający wymagania Dyrektywy Wyrobów Medycznych MDD 93/42/EEC (klasa I) i posiadający znak CE.. rozmiar 100 x 100 cm</t>
  </si>
  <si>
    <t xml:space="preserve">ZADANIE 27. </t>
  </si>
  <si>
    <t>Materiały dla sterylizatorni II.</t>
  </si>
  <si>
    <t xml:space="preserve">Test kontroli skuteczności mycia L1C (żólty) Służy do rutynowej kontroli podstawowych procesów mycia w myjni - dezynfekatorze. Zawiera syntetyczną substancję wskaźnikową zgodną z normą PN-EN ISO 15883-5 załącznik A - odpowiednik krwi owczej, naniesioną na samoprzylepny nośnik z tworzywa sztucznego. </t>
  </si>
  <si>
    <t>op=320szt.</t>
  </si>
  <si>
    <t>Zintegrowany wskaźnik do kontroli wsadu w procesie sterylizacji parą wodną w postaci pokrytych polimerem pasków, samoprzylepnych na całej długości, z symetrycznie rozłożoną substancją wskaźnikową, kompatybilne z przyrządem testowym procesu z rurką i kapsułą ze stali kwasoodpornej w obudowie z tworzywa sztucznego o przekroju okrągłym. Zgodny z normą PN EN 867i EN ISO 11140. Opakowanie 500szt.</t>
  </si>
  <si>
    <t>op.=250szt.</t>
  </si>
  <si>
    <t xml:space="preserve">ZADANIE 28. </t>
  </si>
  <si>
    <t>Materiały dla sterylizatorni III.</t>
  </si>
  <si>
    <t>Filtr papierowy do kontenerów sterylizacyjnych o gramaturze papieru 60g, papier poddany krepowaniu, w celu łatwiejszego umieszczania we właściwym miejscu, bez materiałów toksycznych, niska przepuszczalność płynów i wysoka fizyczna wytrzymałość na pęknięcie i rozerwanie. Dobra bariera dla mikroorganizmów, z chemicznym wskaźnikiem do sterylizacji parą wodną, zgodny z ISO 11140-1 dla testów klasy A. Średnica filtra 19cm. Na opakowaniu nr LOT, data produkcji, data ważności, kod produktu, w celu właściwej identyfikacji produktu.</t>
  </si>
  <si>
    <t>op.=500szt.</t>
  </si>
  <si>
    <r>
      <t xml:space="preserve">Taśma do sterylizacji parowej </t>
    </r>
    <r>
      <rPr>
        <sz val="6"/>
        <rFont val="Tahoma"/>
        <family val="2"/>
        <charset val="238"/>
      </rPr>
      <t xml:space="preserve">ze wskażnikiem, </t>
    </r>
    <r>
      <rPr>
        <sz val="6"/>
        <rFont val="Tahoma"/>
        <family val="2"/>
        <charset val="1"/>
      </rPr>
      <t>samoprzylepna, o rozmiarze 25mmx50m. Odporna na odrywanie, mocny klej, grubość 0,178mm. Zastosowanie w sterylizacjach parowych, gazowych, różnych typów.</t>
    </r>
  </si>
  <si>
    <r>
      <t xml:space="preserve">Taśma do sterylizacji parowej </t>
    </r>
    <r>
      <rPr>
        <sz val="6"/>
        <rFont val="Tahoma"/>
        <family val="2"/>
        <charset val="238"/>
      </rPr>
      <t>bez wskażnika</t>
    </r>
    <r>
      <rPr>
        <sz val="6"/>
        <rFont val="Tahoma"/>
        <family val="2"/>
        <charset val="1"/>
      </rPr>
      <t>, samoprzylepna, o rozmiarze 25mmx50m. Odporna na odrywanie, mocny klej, grubość 0,178mm. Zastosowanie w sterylizacjach parowych, gazowych, różnych typów.</t>
    </r>
  </si>
  <si>
    <t>Szczotki do sterylizatorni. Dział AG</t>
  </si>
  <si>
    <t xml:space="preserve"> Szczotka do mycia: odporna na temperatury do  134°C i warunki oczyszczania w myjni-dezynfektorze, nylonowa, dwustronna, dł. włosia 5 i 10 mm, długoość szczotki 25 i 35mm, całkowita długość szczotki 175 mm</t>
  </si>
  <si>
    <t xml:space="preserve"> Szczotka do mycia: odporna na temperatury do 134°C i warunki oczyszczania w myjni-dezynfektorze, dwustronna, twarde syntetyczne włosie o długości 10 i 10mm do utrwalonych zabrudzeń, długość szczotki 30 i 40mm, całkowita długość szczotki 175 mm</t>
  </si>
  <si>
    <t>Szczotka do mycia: odporna na  temperatury do  134°C i warunki oczyszczania w myjni-dezynfektorze, miękkie syntetyczne włosie o długości 15mm, długość szczotki 75mm, całkowita długość szczotki 215 mm</t>
  </si>
  <si>
    <t>Szczotka do mycia: odporna na  temperatury do  134°C i warunki oczyszczania w myjni-dezynfektorze, mocne syntetyczne włosie o długości 15 mm do utrwalonych zabrudzeń, długość szczotki 75 mm,  całkowita długość szczotki 215 mm</t>
  </si>
  <si>
    <t>Szczotka do mycia z nylonowym włosiem do rozwieraków śródszpikowych, odporna na  temperatury do  134°C i warunki oczyszczania w myjni-dezynfektorze, średnica szczotki 3 mm, długość szczotki 100 mm, długość całkowita szczotki 800 mm, drut ze stali kwasoodpornej, bez końcówki ochronnej</t>
  </si>
  <si>
    <t>Szczotka do mycia z nylonowym włosiem do rozwieraków śródszpikowych, odporna na  temperatury do  134°C i warunki oczyszczania w myjni-dezynfektorze, średnica szczotki 5 mm, długość szczotki 100 mm, długość całkowita szczotki 800 mm, drut ze stali kwasoodpornej, bez końcówki ochronnej</t>
  </si>
  <si>
    <t>ZADANIE 30.</t>
  </si>
  <si>
    <t>ZADANIE 31.</t>
  </si>
  <si>
    <t>Zestawy operacyjne i inne.</t>
  </si>
  <si>
    <t>kpl</t>
  </si>
  <si>
    <t>Jałowy zestaw do operacji dłoni/stopy o składzie:                                                                                                                                                                                                                                                                                                                                                                                                                                                                                                                                                                 1 x serweta na stolik instrumentariuszki 150 x 190 cm
2 x ręczniki 30 x 33 cm
1 x serweta na stolik Mayo 80 x 145 cm, składana teleskopowo
1 serweta na dłoń/stopę 245 x 320 cm ze wzmocnieniem w strefie krytycznej, z elastycznym otworem 3 cm
1 x serweta pomocnicza PE 150 x 200 cm
1 x uchwyt rzepowy 2 x 23 cm.
Zestaw zawiera 4 etykiety samoprzylepne dla potrzeb dokumentacji zawierające nr katalogowy, LOT, datę ważności oraz dane producenta. Na opakowaniu wyrażnie zaznaczony kierunek otwierania. Serwety powinny posiadać oznaczenia kierunku rozkładania w postaci piktogramów.</t>
  </si>
  <si>
    <t>ZADANIE 32.</t>
  </si>
  <si>
    <t>Instrument do zamykania dużych naczyń i inne.</t>
  </si>
  <si>
    <t xml:space="preserve"> Elektroda neutralna, jednorazowa owalna o symetrycznych, równych powierzchniach dzielonych. Powierzchnia częsci aktywnej o wymiarach 85 cm2 z odseparowanym elektrycznie i mechanicznie pierścieniem ekwipotencjalnym o powierzchni 23 cm2 pozwalającym na równe rozproszenie prądu upływu na całej powierzchni elektrody. Elektroda wykonana z przepuszczalnej dla powietrza włókniny zapobiegającej powstawaniu odparzeń.</t>
  </si>
  <si>
    <t>Op =50 szt.</t>
  </si>
  <si>
    <t>Kabel do elektrody neutralnej jednorazowej.</t>
  </si>
  <si>
    <t xml:space="preserve">Wkład do kleszczyków laparoskopowych typu BiClamp,
 typ Maryland, okładki radełkowane, płaszcz ø 5 mm,
długość 340 mm. </t>
  </si>
  <si>
    <t>Wkład do laparoskopowych nożyczek bipolarnych BiSect Micro (do instrumentów nr kat. 20195-204), ø 5 mm, długość 350 mm</t>
  </si>
  <si>
    <t>BiClamp Knife 220, zakrzywiony 36 mm, długość 220 mm. op. 5 szt.</t>
  </si>
  <si>
    <t>Elektroda pętlowa prosta średnica 15mm, długość 135mm.</t>
  </si>
  <si>
    <t>ZADANIE 33.</t>
  </si>
  <si>
    <t>ZADANIE 34.</t>
  </si>
  <si>
    <t>ZADANIE 36.</t>
  </si>
  <si>
    <t>Zestaw do ekstyrpacji żył</t>
  </si>
  <si>
    <t>Jednorazowy przyrząd do usuwania zszywek</t>
  </si>
  <si>
    <t>Oksydowana celuloza w 100% pochodzenia roślinnego z naturalnej bawełny 5x7cm</t>
  </si>
  <si>
    <t>ZADANIE 37.</t>
  </si>
  <si>
    <t>Druty Kirschnera</t>
  </si>
  <si>
    <t>Drut Kirschnera, końcówka robocza typ grot nie sterylne dł 70mm;  śr.  0,8mm.</t>
  </si>
  <si>
    <t xml:space="preserve">Drut Kirschnera, końcówka robocza typ grot nie sterylne dł 150mm, śr 1,0mm ; 1,2mm, 1,4mm; </t>
  </si>
  <si>
    <t>Drut Kirschera, końcówka robocza typ grot nie sterylne dł 310mm, śr. 1,6mm; 1,8mm; 2,0mm; 2,2mm; 2,5mm; 3,0mm</t>
  </si>
  <si>
    <t>Worki do zabezpieczenia leków światłoczułych</t>
  </si>
  <si>
    <t>Worki do zabezpieczania leków światłoczułych, zapewniające dobrą widoczność poziomu płynu; Wycięcie na szczycie umozliwia zawieszenie butelki; Wycięcie w dolnej cześci pozwala na swobodne wyprowadzenie drenu; dodatkowy pasek klejący pozwala zamknąć worek;  Rozmiar 100-250ml</t>
  </si>
  <si>
    <t xml:space="preserve">szt. </t>
  </si>
  <si>
    <t>Worki do zabezpieczania leków światłoczułych, zapewniające dobrą widoczność poziomu płynu; Wycięcie na szczycie umozliwia zawieszenie butelki; Wycięcie w dolnej cześci pozwala na swobodne wyprowadzenie drenu; dodatkowy pasek klejący pozwala zamknąć worek;  Rozmiar 500ml-1000ml</t>
  </si>
  <si>
    <t>Wyroby medyczne IX</t>
  </si>
  <si>
    <t>Dren insuflacyjny z podgrzewaniem, z filtrem gazu CO2, kompatybilny z insuflatorem firmy Storz posiadanym przez Zamawiającego, długość 3m, jednorazowy, sterylny</t>
  </si>
  <si>
    <t xml:space="preserve">Filtr gazu CO2, kompatybilny z insuflatorem firmy Storz posiadanym przez Zamawiającego, sterylny. </t>
  </si>
  <si>
    <t>op.=25szt.</t>
  </si>
  <si>
    <t>Dren płuczący do przemywania czoła optyki, przeznaczony do zastosowania z dedykowanymi wielorazowymi płaszczami, kompatybilny z pompą ENDOMAT Select firmy Storz posiadaną przez Zamawiającego, sterylny, jednorazowy.</t>
  </si>
  <si>
    <t xml:space="preserve">Dren płuczący do laparoskopii z kontrolą przepływu, kompatybilny z pompą ENDOMAT Select firmy Storz posiadaną przez Zamawiającego, jednorazowy, sterylny. </t>
  </si>
  <si>
    <t>Dren płuczący do histeroskopii z kontrolą ciśnienia, kompatybilny z pompą ENDOMAT Select firmy Storz posiadaną przez Zamawiającego, jednorazowy, sterylny.</t>
  </si>
  <si>
    <t>Dren płuczący, kompatybilny z konsolą Unidrive S III Ent posiadaną przez Zamawiającego i rękojeścią shavera, sterylny.</t>
  </si>
  <si>
    <t>Uszczelka zewnętrzna typu kapturek, kompatybilny z posiadanymi trokarami o śr. 11 mm firmy Karl Storz. Op=10szt.</t>
  </si>
  <si>
    <t>Uszczelka zewnętrzna typu kapturek, kompatybilny z posiadanymi trokarami o śr. 6 mm firmy Karl Storz. Op=10szt.</t>
  </si>
  <si>
    <t>Proszek do ran</t>
  </si>
  <si>
    <t>Zestaw uniwersalny hemostatyczny do zabiegów laparoskopowych składający się z cewnika do zabiegów laparoskopowych, długości min. 40cm z otworem centralnym i
obustronnie naciętym w kształcie litery U oraz klipsem zamykającym światło x 1 szt/op oraz 1 fiolkę polisacharydowego proszku hemostatycznego o gramaturze 5g złożonego z cząsteczek zmodyfikowanego polimeru uzyskiwanego z oczyszczonej skrobi roślinnej. Charakteryzujący się dualnym mechanizmem działania: szybko wchłaniając wodę z krwi  powoduje duże zagęszczenie płytek krwi, erytrocytów i białek koagulacyjnych, przyspieszając kaskadowy proces krzepnięcia oraz wytwarza żelową matrycę szczelnie przylegającą do miejsca krwawienia,  tworząc mechaniczną barierę zapobiegającą krwawieniu.  Zdolność absorpcyjna 1g produktu  co najmniej 60ml. Resorbowany w ciągu 48 godzin (rozkładany przez amylazę). Zawartość endotoksyn poniżej 2,15EU/produkt.</t>
  </si>
  <si>
    <t>op.=5fiol.</t>
  </si>
  <si>
    <t>ZADANIE 41.</t>
  </si>
  <si>
    <t>Wyroby medyczne XII</t>
  </si>
  <si>
    <t>Elektroda bierna, neutralna, jednorazowa, uniwersalna dla dzieci i dorosłych powyżej 5 kg, owalna, żelowa, dzielona na dwie równe symetryczne części, powierzchnia ogólna 168cm2 +/-1cm2, powierzchnia czynna 105cm2, grubość hydrożelu 0,69mm+/-0,01mm, podłoże wykonane z wodoodpornej elastycznej pianki, z systemem ścisłego przylegania brzeżnego zapobiegającym przedostawaniu się płynów pomiędzy elektrodę i pacjenta, wymiary elektrody: 163,5x117mm, pakowana pojedynczo.</t>
  </si>
  <si>
    <t>Uchwyt monopolarny jednorazowego użytku, z wymiennym nożykiem o dł. 70mm +/- 1mm, wtyk do diatermii 3-pin, długość kabla 300 +/- 15cm, wtyk 2,36±0,03 mm, z blokadą heksagonalną zapobiegającą obracaniu się nożyka, materiał obudowy uchwytu – ABS, biokompatybilny oraz bez pirogenów, bez lateksu, maksymalna dopuszczalna częstotliwość do 1,0 MHz.</t>
  </si>
  <si>
    <t>Elektroda monopolarna nożyk, jednorazowa, wtyk śr. 2,38 mm, dł. 100 mm</t>
  </si>
  <si>
    <t>Elektroda monopolarna kulka, śr. 4 mm, jednorazowa, wtyk śr. 2,38 mm, dł. 70 mm</t>
  </si>
  <si>
    <t>Elektroda monopolarna kulka, śr. 4 mm, jednorazowa, wtyk śr. 2,38 mm, dł. 156 mm</t>
  </si>
  <si>
    <t>Kabel bipolarny dł. 3m wtyk do diatermii 1-pinowy, wtyk od strony pincety na zewnątrz okrągły, w środku typ europejski</t>
  </si>
  <si>
    <t>Pinceta bipolarna prosta, końce proste, końcówki robocze 1.0mm, dł. 19-19,5 cm</t>
  </si>
  <si>
    <t>Kabel wielorazowy do elektrod biernych, neutralnych, jednorazowych, dzielonych, dł. 4.5-5.0m, wtyk typu Jack</t>
  </si>
  <si>
    <t>Elektroda monopolarna nożyk, jednorazowa, wtyk śr. 2,38 mm, dł. 153 mm</t>
  </si>
  <si>
    <t>Osłona na uchwyty do lamp operacyjnych, jałowa, jednorazowa, do uchwytów lamp o śr. 20-40mm, średnica dysku zewnętrznego 11,8cm, wymiary woreczka 9,5 x 12cm</t>
  </si>
  <si>
    <t>Marker chirurgiczny do oznakowania skóry pacjenta, długość markera z nakrętką 16,5 cm, szerokość końcówki 1 mm, jałowy, biokompatybilny, kolor ciemny fiolet</t>
  </si>
  <si>
    <t>ZADANIE 42.</t>
  </si>
  <si>
    <t>Nici chirurgiczne.</t>
  </si>
  <si>
    <t>Lp.</t>
  </si>
  <si>
    <t>Nici chirurgiczne, niewchanialne, syntetyczne, plecion, poliestrowe, polekane polibutylanem</t>
  </si>
  <si>
    <t>sasz.</t>
  </si>
  <si>
    <t>Grubość nitki:1; długość nitki 1*90cm; Igła 37-40mm, 1/2 koła, okrągła</t>
  </si>
  <si>
    <t xml:space="preserve">Grubość nitki: 0; Długość nitki: 1*75cm. Igła: 26mm, ½ koła, okrągła </t>
  </si>
  <si>
    <t xml:space="preserve">Grubość nitki: 0; Długość nitki: 1*75cm. Igła: 30mm, ½ koła, okrągła </t>
  </si>
  <si>
    <t xml:space="preserve">Grubość nitki: 2/0; Długość nitki: 1*75cm. Igła: 26mm, ½ koła, okrągła </t>
  </si>
  <si>
    <t>Nici chirurgiczne, niewchłanialne, syntetyczne, jednowłókninowe, polipropylenowe z dodatkiem polietylenu z igłą. W opakowaniach zmniejszających pamięć szwu to znaczy nić nawinięta na okrągło na plastikową tackę.</t>
  </si>
  <si>
    <t>Grubość nitki 2/0, długość nitki 1x75cm, Igła: 26mm, 1/2 koła, okrągła.</t>
  </si>
  <si>
    <t>Nici chirurgiczne, niewchłanialne, syntetyczne, jednowłókninowe, polipropylenowe z igłą. Grubość nitki 3/0, długość nitki 1x45cm, Igła: 24mm, 3/8 koła, odwrotnie tnaca z dwoma blokującymi koralikami</t>
  </si>
  <si>
    <t>Grubość nitki 3/0, długość nitki 1x75cm, Igła: 26mm, 1/2 koła, okrągła.</t>
  </si>
  <si>
    <t>Grubość nitki 4/0, długość nitki 1x90cm, Igła: 2x22mm, 1/2 koła, okrągła.</t>
  </si>
  <si>
    <t>Grubość nitki 5/0, długość nitki 1x90cm, Igła: 2x17mm, 1/2 koła, okrągła.</t>
  </si>
  <si>
    <t xml:space="preserve">  Nici chirurgiczne, niewchłanialne, syntetyczne, jednowłóknowe, z igłą w opakowaniach zmniejszających pamięć szwu to znaczy nić nawinięta na okrągło na plastikową tackę</t>
  </si>
  <si>
    <t>Grubość nitki 4/0, długość nitki 1x75cm Igła: 19mm, 3/8 koła, odwrotnie tnąca z igłą dwuwklęsłą kosmetyczną.</t>
  </si>
  <si>
    <t>Grubość nitki 5/0, długość nitki 1x45cm Igła: 19mm, 3/8 koła, odwrotnie tnąca z igłą dwuwklęsłą kosmetyczną.</t>
  </si>
  <si>
    <t>Grubość nitki 6/0, długość nitki 1x45cm Igła: 16mm, 3/8 koła, odwrotnie tnąca z igłą dwuwklęsłą kosmetyczną.</t>
  </si>
  <si>
    <t>Grubość nitki 2, Długość nitki 1x90cm fioletowa; Igła: 40mm, ½ koła, okrągła, wzmocniona</t>
  </si>
  <si>
    <t>Grubość nitki 2, Długość nitki 1x90cm fioletowa; Igła: 48mm, ½ koła, okrągła.</t>
  </si>
  <si>
    <t>24.</t>
  </si>
  <si>
    <t>Grubość nitki 1, Długość nitki 1x90cm ; Igła: 48mm, ½ koła, okrągła, wzmocniona</t>
  </si>
  <si>
    <t>25.</t>
  </si>
  <si>
    <t>26.</t>
  </si>
  <si>
    <t>27.</t>
  </si>
  <si>
    <t>28.</t>
  </si>
  <si>
    <t>29.</t>
  </si>
  <si>
    <t xml:space="preserve">Grubość nitki 0, Długość nitki 1x90cm fioletowa; Igła: 35-37mm, ½ koła, okrągła, </t>
  </si>
  <si>
    <t>30.</t>
  </si>
  <si>
    <t>Grubość nitki 0, Długość nitki 1x90cm fioletowa; Igła: 40mm, ½ koła, okrągła wzmocniona</t>
  </si>
  <si>
    <t>31.</t>
  </si>
  <si>
    <t>Grubość nitki 2/0, Długość nitki 3x45cm fioletowa; Igła: podwiązka.</t>
  </si>
  <si>
    <t>32.</t>
  </si>
  <si>
    <t>Grubość nitki 2/0, Długość nitki 6x45cm fioletowa; Igła: podwiązka.</t>
  </si>
  <si>
    <t>33.</t>
  </si>
  <si>
    <t>Grubość nitki 2/0, Długość nitki 1x70-75cm fioletowa; Igła: 26mm, ½ koła, okrągła.</t>
  </si>
  <si>
    <t>34.</t>
  </si>
  <si>
    <t>Grubość nitki 2/0 Długość nitki 1x120cm fioletowa; Igła: 24mm, igła progresywnie zakończona, okrągło-tnąca..</t>
  </si>
  <si>
    <t>35.</t>
  </si>
  <si>
    <t>36.</t>
  </si>
  <si>
    <t>37.</t>
  </si>
  <si>
    <t>Grubość nitki 3/0, Długość nitki 3x45cm fioletowa; Igła: podwiązka.</t>
  </si>
  <si>
    <t>38.</t>
  </si>
  <si>
    <t>39.</t>
  </si>
  <si>
    <t>40.</t>
  </si>
  <si>
    <t>Grubość nitki 4/0, długość nitki 1x45cm bezbarwna; Igła: 19mm, 3/8 koła, odwrotnie tnąca dwuwklęsła kosmetyczna.</t>
  </si>
  <si>
    <t>Nici chirurgiczne, wchłanialne, plecione z poliglatyny 910, powlekane środkiem antyseptycznym – Triclosanem. Czas całkowitego wchłaniania masy szwu między 56-70dniem. Gwarantowane podtrzymywanie tkankowe: 50% około 21 dnia od zaimplantowania</t>
  </si>
  <si>
    <t>41.</t>
  </si>
  <si>
    <t>Grubość nici: 2; Długość nici: 1*90cm; igła: 40mm, 1/2koła, okrągła.</t>
  </si>
  <si>
    <t>42.</t>
  </si>
  <si>
    <t>Grubość nici: 2; Długość nici: 1*70-75cm fioletowa; igła: 45mm, 1/2koła, okrągła.</t>
  </si>
  <si>
    <t>43.</t>
  </si>
  <si>
    <t>Grubość nitki 4/0, Długość nitki 1x70-75cm fioletowa; Igła: 22mm, czarna, ½ koła, okrągła</t>
  </si>
  <si>
    <t>44.</t>
  </si>
  <si>
    <t>Grubość nitki 3/0, Długość nitki 1x70-75cm fioletowa; Igła: 22mm,  ½ koła, okrągła</t>
  </si>
  <si>
    <t>45.</t>
  </si>
  <si>
    <t>Grubość nitki 2/0, Długość nitki 1x70-75cm fioletowa; Igła: 26mm, ½ koła, okrągła</t>
  </si>
  <si>
    <t>Nici chirurgiczne, wchłanialne, syntetyczne, jednowłókninowe, z poli-4-hydroksybutyratu. Czas całkowitego wchłaniania masy szwu: między 13-36 miesiącem od zaimplantowania. Gwarantowane podtrzymywanie tkankowe:  60-70% po 3 miesiacach od zaimplantowania.</t>
  </si>
  <si>
    <t>46.</t>
  </si>
  <si>
    <t>Grubość nitki 1, Długość nitki 1x150cm ; Igła: 48mm, ½ koła, okrągła, pętla</t>
  </si>
  <si>
    <t xml:space="preserve">Nici chirurgiczne, wchłanialne, syntetyczne, jednowłókninowe, z polidioksanonu. Czas całkowitego wchłaniania masy szwu: między 180-220 dniem od zaimplantowania. Gwarantowane wytrzymałość na rozciąganie między 50-60% po 42 dniu od zaiplantowania. </t>
  </si>
  <si>
    <t>47.</t>
  </si>
  <si>
    <t xml:space="preserve"> Grubość nitki: 4/0, długość nitki: 1x70-75cm, Igła: 20-22mm, ½ koła, okrągła.</t>
  </si>
  <si>
    <t>48.</t>
  </si>
  <si>
    <t xml:space="preserve">Grubość nitrki 1, długość nitki 1x150cm; Igła 48-50mm, 1/2 koła, okrągłą, pętla. </t>
  </si>
  <si>
    <t>Grubość nitrki 1, długość nitki 1x70-75cm; Igła 30-31mm, igła typu J, okrągłą z krótkim tnącym końcem</t>
  </si>
  <si>
    <t xml:space="preserve">Nici chirurgiczne, wchłanialne, syntetyczne, jednowłóknowe, z glikonatu. Czas całkowitego wchłaniania masy szwu: między 60-90dniem od zaimplantowania. Gwarantowane podtrzymywanie tkankowe: 50% po 13-14 dniach od zaimplantowania. </t>
  </si>
  <si>
    <t>49.</t>
  </si>
  <si>
    <t>Grubość nitki 3/0. Długość nitki 1x70-75cm. Igła: 26mm, ½ koła, okrągła.</t>
  </si>
  <si>
    <t>50.</t>
  </si>
  <si>
    <t>Grubość nitki 2/0. Długość nitki 1x70-75cm. Igła: 26mm, ½ koła, okrągła.</t>
  </si>
  <si>
    <t xml:space="preserve">Nici chirurgiczne, wchłanialne, syntetyczne, jednowłóknowe z poliglecapronu 25 fioletowe. Czas całkowitego wchłaniania masy szwu: między 90-120 dniem od zaimplantowania. Gwarantowane podtrzymywanie tkankowe: 30-40% w ciągu 14 dni od zaimplantowania. </t>
  </si>
  <si>
    <t>52.</t>
  </si>
  <si>
    <t>53.</t>
  </si>
  <si>
    <t>Nici chirurgiczne, wchłanialne, syntetyczne, jednowłóknowe, z glikonatu. Czas całkowitego wchłaniania masy szwu: 56dni od zaimplantowania. Gwarantowane podtrzymywanie tkankowe: 50% między 6-7 dniem od zaimplantowania.</t>
  </si>
  <si>
    <t>54.</t>
  </si>
  <si>
    <t>Grubość nitki:2/0. Długość nitki: 1x45cm. Igła: 24mm, 3/8 koła, odwrotnie tnąca.</t>
  </si>
  <si>
    <t>55.</t>
  </si>
  <si>
    <t>Grubość nitki:3/0. Długość nitki: 1x70cm. Igła: 19mm, 3/8 koła, z mikrograwerowaną igłą z precyzyjnym zakończeniem.</t>
  </si>
  <si>
    <t xml:space="preserve">Nici chirurgiczne, wchłanialne, syntetyczne, jednowłóknowe, z polipdoksanonu, z powleczeniem antybakteryjnym, bezwęzłowy, samomocujący system do zamykania ran. Czas całkowitego wchłaniania masy szwu okolo 180 dniem od zaimplantowania. </t>
  </si>
  <si>
    <t>56.</t>
  </si>
  <si>
    <t xml:space="preserve">Grubość nitki:0. Długość nitki: 1x30cm. Igła: 26mm, 1/2 koła okrągła pojedyncza pętla. </t>
  </si>
  <si>
    <t>ZADANIE 43.</t>
  </si>
  <si>
    <t>Glukometr i paski do glukometrów.</t>
  </si>
  <si>
    <r>
      <t xml:space="preserve">
</t>
    </r>
    <r>
      <rPr>
        <u/>
        <sz val="6"/>
        <rFont val="Tahoma"/>
        <family val="2"/>
        <charset val="238"/>
      </rPr>
      <t xml:space="preserve">Paski do glukometra 
</t>
    </r>
    <r>
      <rPr>
        <sz val="6"/>
        <rFont val="Tahoma"/>
        <family val="2"/>
        <charset val="1"/>
      </rPr>
      <t xml:space="preserve">- Rodzaj próbki krwi do badania: świeża krew włośniczkowa, paski pakowane po 2x25szt. - z datą ważności każdej fiolki do 6-ciu miesięcy po otwarciu,  
- Paski z kapilarą zasysającą umieszczoną na górze paska testowego (niedopuszczalny pasek z kapilarą umieszczoną z boku paska testowego). 
- Ważność testów paskowych i płynów kontrolnych po otwarciu wynosi 6 miesięcy dla każdej fiolki z osobna.
</t>
    </r>
  </si>
  <si>
    <t>op.=50szt.</t>
  </si>
  <si>
    <r>
      <t xml:space="preserve">glukometr kompatybilny z paskami
</t>
    </r>
    <r>
      <rPr>
        <sz val="6"/>
        <rFont val="Tahoma"/>
        <family val="2"/>
        <charset val="238"/>
      </rPr>
      <t>- glukometr skalibrowany.
- każdy glukometr ma posiadać własny dokument potwierdzający wykonanie przez Wykonawcę badań – pomiarów kontrolnych przy użyciu płynów kontrolnych na wszystkich trzech poziomach: niskim, normalnym i wysokim
- W przypadku uszkodzenia glukometru i wymiany na nowe, nowy glukometr musi posiadać dokument potwierdzający przeprowadzenie badania kontrolnego.
- Automatyczny wyrzut paska po pomiarze (funkcja daje dodatkowe podniesienie bezpieczeństwa i higieny pracy – po badaniu pracownik nie ma styczności z materiałem). 
- Czas pomiaru do 5 sek., próbka krwi wprowadzana do paska przez oznaczoną szczelinę kapilary na szczycie paska testowego.
- Zakres hematokrytu 10-70%
- Wielkość próbki krwi nie większa niż 0,6ul, temperatura przechowywania 2 -35 st. C.
- Możliwość walidacji na trzech zakresach płynów kontrolnych.
- Zakres pomiaru 10-600mg/dl.
- Sygnalizacja na wyświetlaczu glukometru komunikatów alarmowych o hiper-, hipoglikemii i ew. ciałach ketonowych.
- glukometr posiada możliwość dopełnienia brakującej próbki krwi na pasek.</t>
    </r>
  </si>
  <si>
    <t>ZADANIE 44.</t>
  </si>
  <si>
    <t>Wyroby medyczne VIII</t>
  </si>
  <si>
    <t>Elektroda silikonowa lub równoważna, jednorazowa, samoprzylepna 56mm x 56mm.</t>
  </si>
  <si>
    <t xml:space="preserve">Elektroda silikonowa lub równoważna, jednorazowa, samoprzyepna  56mm x 126mm </t>
  </si>
  <si>
    <t>ZADANIE 45.</t>
  </si>
  <si>
    <t xml:space="preserve">Pojemniki na próbki histopatologiczne. </t>
  </si>
  <si>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sz val="6"/>
        <rFont val="Tahoma"/>
        <family val="2"/>
        <charset val="238"/>
      </rPr>
      <t>15ml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</si>
  <si>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sz val="6"/>
        <rFont val="Tahoma"/>
        <family val="2"/>
        <charset val="238"/>
      </rPr>
      <t xml:space="preserve"> 30m</t>
    </r>
    <r>
      <rPr>
        <sz val="6"/>
        <rFont val="Tahoma"/>
        <family val="2"/>
        <charset val="1"/>
      </rPr>
      <t>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</si>
  <si>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sz val="6"/>
        <rFont val="Tahoma"/>
        <family val="2"/>
        <charset val="238"/>
      </rPr>
      <t xml:space="preserve"> 60ml</t>
    </r>
  </si>
  <si>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sz val="6"/>
        <rFont val="Tahoma"/>
        <family val="2"/>
        <charset val="238"/>
      </rPr>
      <t xml:space="preserve">1000ml </t>
    </r>
  </si>
  <si>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sz val="6"/>
        <rFont val="Tahoma"/>
        <family val="2"/>
        <charset val="238"/>
      </rPr>
      <t>2500ml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</si>
  <si>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sz val="6"/>
        <rFont val="Tahoma"/>
        <family val="2"/>
        <charset val="238"/>
      </rPr>
      <t xml:space="preserve"> 10000 m</t>
    </r>
    <r>
      <rPr>
        <sz val="6"/>
        <rFont val="Tahoma"/>
        <family val="2"/>
        <charset val="1"/>
      </rPr>
      <t>l</t>
    </r>
  </si>
  <si>
    <t>ZADANIE 46.</t>
  </si>
  <si>
    <t>Pojemniki na odpady. Dział AG.</t>
  </si>
  <si>
    <r>
      <t xml:space="preserve">Pojemnik posiadający atest PZH (lub rownoważny), zaopatrzony w etykietę z międzynarodowym znakiem ostrzegawczym, i instrukcję użytkowania. Wykonany z mocnego tworzywa sztucznego. Pojemnik  0,7l. Kolor pojemnika czerwony lub żółty. kształt wiaderka - wysokość 115 mm, średnica górna 140mm, średnica dolna 102 mm </t>
    </r>
    <r>
      <rPr>
        <b/>
        <sz val="6"/>
        <rFont val="Tahoma"/>
        <family val="2"/>
        <charset val="238"/>
      </rPr>
      <t>lub</t>
    </r>
    <r>
      <rPr>
        <sz val="6"/>
        <rFont val="Tahoma"/>
        <family val="2"/>
        <charset val="238"/>
      </rPr>
      <t xml:space="preserve"> kształt owalny - wysokość 120 mm, 100 mm x 55 mm</t>
    </r>
  </si>
  <si>
    <t>Pojemnik posiadający atest PZH (lub rownoważny), zaopatrzony w etykietę z międzynarodowym znakiem ostrzegawczym, i instrukcję użytkowania. Wykonany z mocnego tworzywa sztucznego.  Pojemnik 3,5l - wysokość 155 mm, średnica GÓRNA 240 MM . Kolor pojemnika czerwony lub żółty.</t>
  </si>
  <si>
    <t>Pojemnik posiadający atest PZH (lub rownoważny), zaopatrzony w etykietę z międzynarodowym znakiem ostrzegawczym, i instrukcję użytkowania. Wykonany z mocnego tworzywa sztucznego.  Pojemnik 5l - wysokość 210 mm, średnica GÓRNA 240 mm. Kolor pojemnika czerwony lub żółty.</t>
  </si>
  <si>
    <t>Pojemniki na odpady medyczne powinny posiadać pozytywną opinię Państwowego Zakładu Higieny oraz pozytywne badania potwierdzające odporność na przebicie igłą medyczną. Pojemniki na odpady medyczne wykonane z polipropylenu metodą wtrysku pod wysokim ciśnieniem.</t>
  </si>
  <si>
    <t>ZADANIE 47.</t>
  </si>
  <si>
    <t>EKG, elektrody</t>
  </si>
  <si>
    <t>Elektroda EKG żelowa, jednorazowego użytku; ze stykiem Ag/AgCl i podłożem piankowym, specjalny hydrożel do długotrwałego użytku, bardzoo mocny, łagodny dla skóry klej, rozmiar 57×34 mm +/-1mm, ze złączem zatrzaskowym, całkowita powierzchnia 1522 mm2 , powierzchnia żelu 254 mm2 , grubość 1mm , odporność na odrywanie min. 5N</t>
  </si>
  <si>
    <t>op=50szt.</t>
  </si>
  <si>
    <t>Elektroda EKG do Holtera i badań wysiłkowych, jednorazowego użytku; ze stykiem Ag/AgCl i podłożem piankowym, radioprzezierna, nadaje się do badań Rtg, CT i MRI, zawiera hydrożel, silnie przylepna (wytrzymałość min. 72 h, odporna na zamoczenie), ze zintegrowanym skrobakiem do przygotowania skóry, rozmiary 50-45 mm, ze złączem zatrzaskowym , całkowita powierzchnia 1730 mm2 , powierzchnia żelu 380 mm2 , grubość 1mm , odporność na odrywanie min. 19N</t>
  </si>
  <si>
    <t>Elektroda dla dorosłych system Quick-Combo do defibrylatora Medtronic- Physiocontrol, zintegrowane odprowadzenia długości 100-120 cm warstwa przewodząca styku wykonana na bazie Ag/AgCl, powierzchnia styku pojedynczej elektrody wynosi 102 cm2,  z technologią rastrową i owalnym kształtem zastosowane celem zmniejszenia podrażnień skóry, doskonała radioprzezierność wraz z odprowadzeniem, mozliwość wykonania do 50 defibrylacji jedną parę elektrod (przy 360J)</t>
  </si>
  <si>
    <t>para</t>
  </si>
  <si>
    <t>Elektroda endokawitarna do czasowej stymulacji serca, standard, rozmiar 5, 6, 7F x 125cm</t>
  </si>
  <si>
    <t>Papier EKG do aparatu typu  Ascard z nadrukiem. Rozmiar 104 x 40 kratka</t>
  </si>
  <si>
    <t>Papier EKG Ascard z nadrukiem. Rozmiar 210mm x 25m</t>
  </si>
  <si>
    <t>Papier USG  K61B (oryginał). Rozmiar 110 x 20</t>
  </si>
  <si>
    <t>Żel EKG. 500ml</t>
  </si>
  <si>
    <t>Żel USG Aqua Ultra Basic ( oryginał ). 500 g</t>
  </si>
  <si>
    <t>Pasta do Holtera. ok. 250G</t>
  </si>
  <si>
    <t>Papier EKG 112x25.</t>
  </si>
  <si>
    <t>Papier EKG 80mmx20m</t>
  </si>
  <si>
    <t>Papier EKG Farum z nadrukiem 110x35; op=5szt.</t>
  </si>
  <si>
    <t>ZADANIE 48.</t>
  </si>
  <si>
    <t>Przyrządy do przetaczania, przedłużacze do pompy.</t>
  </si>
  <si>
    <t>Przyrząd do przetoczeń płynów. Wykonany z PVC bez ftalanów. kolec komory ścięty w 4 płaszczyznach, z odpowietrznikiem z filtrem przeciwbakteryjnym oraz zamykaną niebieska klapka. 
Długość komory kroplowej 60mm,  komora zaopatrzona w skrzydełka dociskowe ułatwiające wkłucie. Kroplomierz komory 20 kropli=1ml.
Filtr zabezpieczający przed cząsteczkami o wielkości oczek 15 µm, dren o długości 150-180 cm zakończony luer-lock, zacisk rolkowy wyposażony w pochewkę na igłę zbiorczą i zaczep na dren, Nazwa producenta za zacisku rolkowym. Opakowanie typu blister pack z kolorowym kodem - niebieskim. Jednorazowego użytku, bez lateksu, bez ftalanów.</t>
  </si>
  <si>
    <t xml:space="preserve">Przyrząd do transfuzji, Dwukanałowy, ostry kolec komory kroplowej ze zmatowioną powierzchnią Odpowietrznik z filtrem przeciwbakteryjnym oraz zamykaną czerwoną klapką. Elastyczna komora kroplowa. Kroplomierz komory 20 kropli = 1ml +/- 0.1ml Filtr do krwi o dużej powierzchni, wielkości oczek 200 μm Dren o dł. Min 150 cm, zakończony luer-lock.
Zacisk rolkowy wyposażony w pochewkę na igłę biorczą i zaczep na dren do podwieszenia, nazwa producenta na zacisku rolkowym. Opakowanie typu blister pack z kolorowym kodem- czerwonym. Jednorazowego użytku. bez ftalanów. Bez lateksu. </t>
  </si>
  <si>
    <t>Przyrząd do szybkiej transfuzji krwi jałowy, niepirogenny, wykonany z PCW o jakości medycznej, sterylizowany tlenkiem etylenu, wyposażony w pompkę ręczną o dużej skuteczności.</t>
  </si>
  <si>
    <t xml:space="preserve">Przyrząd do przetaczania płynów z możliwością pomiaru ośrodkowego ciśnienia żylnego i aparatem. Produkt jałowy, pakowany pojedynczo, jednorazowego użytku. Z załączoną wyraźną i czytelną papierową skalą pomiarową ośrodkowego ciśnienia żylnego 0-30cm H2O. </t>
  </si>
  <si>
    <r>
      <t xml:space="preserve">Przedłużacz do pompy infuzyjnej. </t>
    </r>
    <r>
      <rPr>
        <sz val="6"/>
        <rFont val="Tahoma"/>
        <family val="2"/>
        <charset val="1"/>
      </rPr>
      <t>Produkt jednorazowego użytku, jałowy, nietoksyczny, niepirogenny, pakowany pojedynczo, bez ftalanów. Długość do 200cm.</t>
    </r>
  </si>
  <si>
    <r>
      <t xml:space="preserve">Przedłużacz do pompy infuzyjnej </t>
    </r>
    <r>
      <rPr>
        <sz val="6"/>
        <rFont val="Tahoma"/>
        <family val="2"/>
        <charset val="238"/>
      </rPr>
      <t>DLA LEKÓW ŚWIATŁOCZUŁYCH</t>
    </r>
    <r>
      <rPr>
        <sz val="6"/>
        <rFont val="Tahoma"/>
        <family val="2"/>
        <charset val="1"/>
      </rPr>
      <t>, jednorazowego użytku, jałowy, nietoksyczny, niepirogenny, pakowany pojedynczo, bez ftalanów.</t>
    </r>
    <r>
      <rPr>
        <sz val="6"/>
        <rFont val="Tahoma"/>
        <family val="2"/>
        <charset val="238"/>
      </rPr>
      <t xml:space="preserve"> Długość DO 200 CM .</t>
    </r>
  </si>
  <si>
    <t>ZADANIE 49.</t>
  </si>
  <si>
    <t>Asortyment z pulpy</t>
  </si>
  <si>
    <t>Kaczka męska, jednorazowa.</t>
  </si>
  <si>
    <t>Basen jednorazowy, poj. 2l</t>
  </si>
  <si>
    <r>
      <t xml:space="preserve">Miska ogólnego zastosowania (do mycia pacjenta), poj. </t>
    </r>
    <r>
      <rPr>
        <sz val="6"/>
        <rFont val="Tahoma"/>
        <family val="2"/>
        <charset val="238"/>
      </rPr>
      <t>3L,</t>
    </r>
    <r>
      <rPr>
        <sz val="6"/>
        <rFont val="Tahoma"/>
        <family val="2"/>
        <charset val="1"/>
      </rPr>
      <t xml:space="preserve"> z pulpy papierowej wysokiej jakości, wykazujacej właściwości nieprzemakalne przez 4 godziny dla płynów o temp. 35st. C, do utylizacji w urządzeniu typu Macelarot.</t>
    </r>
  </si>
  <si>
    <r>
      <t xml:space="preserve">Miska ogólnego zastosowania (do mycia pacjenta), poj. </t>
    </r>
    <r>
      <rPr>
        <sz val="6"/>
        <rFont val="Tahoma"/>
        <family val="2"/>
        <charset val="238"/>
      </rPr>
      <t>4</t>
    </r>
    <r>
      <rPr>
        <sz val="6"/>
        <rFont val="Tahoma"/>
        <family val="2"/>
        <charset val="1"/>
      </rPr>
      <t>L, z pulpy papierowej wysokiej jakości, wykazujacej właściwości nieprzemakalne przez 4 godziny dla płynów o temp. 35st. C, do utylizacji w urządzeniu typu Macelarot.</t>
    </r>
  </si>
  <si>
    <t>Miski nerkowate, jednorazowego użytku, o pojemności 700ml, tekturowe lub z pulpy celulozowej.</t>
  </si>
  <si>
    <t>op.=300szt.</t>
  </si>
  <si>
    <t>ZADANIE 50.</t>
  </si>
  <si>
    <t>Igły do iniekcji.</t>
  </si>
  <si>
    <r>
      <t>Igły do iniekcji wykonane ze stali nierdzewnej, ostre, jednorazowego użytku, każda pakowana pojedynczo, jałowa, kolorowa końcówka określająca rozmiar.  Dla rozmiarów od 0,45 do 0,9 – długościęte, dla rozmiarów 1,1 – 1,2 x 40 – krótko</t>
    </r>
    <r>
      <rPr>
        <shadow/>
        <sz val="6"/>
        <rFont val="Tahoma"/>
        <family val="2"/>
        <charset val="238"/>
      </rPr>
      <t>ścięte. Igła luer 0,5x25</t>
    </r>
  </si>
  <si>
    <t>Igły do iniekcji wykonane ze stali nierdzewnej, ostre, jednorazowego użytku, każda pakowana pojedynczo, jałowa, kolorowa końcówka określająca rozmiar. Op.=100szt. Dla rozmiarów od 0,45 do 0,9 – długościęte, dla rozmiarów 1,1 – 1,2 x 40 – krótkościęte. Igła luer 0,6x26</t>
  </si>
  <si>
    <t>Igły do iniekcji wykonane ze stali nierdzewnej, ostre, jednorazowego użytku, każda pakowana pojedynczo, jałowa, kolorowa końcówka określająca rozmiar. Op.=100szt. Dla rozmiarów od 0,45 do 0,9 – długościęte, dla rozmiarów 1,1 – 1,2 x 40 – krótkościęte. Igła luer 0,7x30</t>
  </si>
  <si>
    <t>Igły do iniekcji wykonane ze stali nierdzewnej, ostre, jednorazowego użytku, każda pakowana pojedynczo, jałowa, kolorowa końcówka określająca rozmiar. Op.=100szt. Dla rozmiarów od 0,45 do 0,9 – długościęte, dla rozmiarów 1,1 – 1,2 x 40 – krótkościęte. Igła luer 0,8x40</t>
  </si>
  <si>
    <t>Igły do iniekcji wykonane ze stali nierdzewnej, ostre, jednorazowego użytku, każda pakowana pojedynczo, jałowa, kolorowa końcówka określająca rozmiar. Op.=100szt. Dla rozmiarów od 0,45 do 0,9 – długościęte, dla rozmiarów 1,1 – 1,2 x 40 – krótkościęte. Igła luer 0,9x40</t>
  </si>
  <si>
    <t>Igły do iniekcji wykonane ze stali nierdzewnej, ostre, jednorazowego użytku, każda pakowana pojedynczo, jałowa, kolorowa końcówka określająca rozmiar. Op.=100szt. Dla rozmiarów od 0,45 do 0,9 – długościęte, dla rozmiarów 1,1  x 40 – krótkościęte. Igła luer 1,1x40</t>
  </si>
  <si>
    <t>Igły do iniekcji wykonane ze stali nierdzewnej, ostre, jednorazowego użytku, każda pakowana pojedynczo, jałowa, kolorowa końcówka określająca rozmiar. Op.=100szt. Dla rozmiarów od 0,45 do 0,9 – długościęte, dla rozmiarów 1,1 – 1,2 x 40 – krótkościęte. Igła luer 1,2x40</t>
  </si>
  <si>
    <t>Igły do iniekcji wykonane ze stali nierdzewnej, ostre, jednorazowego użytku, każda pakowana pojedynczo, jałowa, kolorowa końcówka określająca rozmiar. Op.=100szt. Dla rozmiarów od 0,45 do 0,9 – długościęte, dla rozmiarów 1,1 – 1,2 x 40 – krótkościęte. Igła luer 1,8x40</t>
  </si>
  <si>
    <t>Igły do wstrzykiwaczy insuliny. Barwne oznaczenie rozmiaru igły, kompatybilne ze wszystkimi stosowanymi aplikatorami do insuliny. Rozmiary igieł: 31G (0,25 x 8mm) i 29G (0,33 x 12mm) op.=100szt.</t>
  </si>
  <si>
    <t>Igła do bezpiecznego pobierania i rozpuszczania leków z tępym końcem i otworem bocznym. Jałowa. Igła luer 1,2x30-40 op=100szt.</t>
  </si>
  <si>
    <t>ZADANIE 51.</t>
  </si>
  <si>
    <r>
      <t xml:space="preserve">Kaniula dożylna typu bezpiecznego </t>
    </r>
    <r>
      <rPr>
        <sz val="6"/>
        <rFont val="Tahoma"/>
        <family val="2"/>
        <charset val="238"/>
      </rPr>
      <t>wykonana z poliuretanu z portem bocznym (kominkiem) posiadającym mechanizm ograniczający przypadkowe otwarcie koreczka po obrocie o 180 st., min. 4 paski kontrastujące w RTG, filtr hydrofobowym w komorze wypływu zakończony koreczkiem luer-lock z trzpieniem poniżej własnej krawędzi, igła po wyjęciu z kaniuli automatycznie zabezpieczona metalowym zatrzaskiem logo lub nazwa producenta na wyrobie. Rozmiar 14-24G</t>
    </r>
  </si>
  <si>
    <r>
      <t>Kaniula dożylna typu bezpiecznego bez portu bocznego</t>
    </r>
    <r>
      <rPr>
        <sz val="6"/>
        <rFont val="Tahoma"/>
        <family val="2"/>
        <charset val="238"/>
      </rPr>
      <t xml:space="preserve">, wykonana z PU, ze specjalnym dodatkowym zaworem eliminującym całkowicie wypływ krwi podczas kaniulacji, wtopione min. 4 paski RTG, filtr hydrofobowy w komorze wypływu; igła po wyjęciu z kaniuli automatycznie zabezpieczona metalowym zatrzaskiem, rozmiar 18-24 G. </t>
    </r>
  </si>
  <si>
    <r>
      <t>Aparat do infuzji grawitacyjnych z odpowietrznikiem</t>
    </r>
    <r>
      <rPr>
        <sz val="6"/>
        <rFont val="Tahoma"/>
        <family val="2"/>
        <charset val="238"/>
      </rPr>
      <t xml:space="preserve">, filtrem w komorze kroplowej zabezpieczający przed dostaniem się powietrza do drenu po opróżnieniu butelki z zabezpieczeniem przed wpływem płynu z drenu podczas jego wypełniania oraz miejscem na kolec komory kroplowej dla zapewnienia bezpieczeństwa po użyciu. Odpowietrznik zaopatrzony w filtr powietrza o skuteczności filtracji bakterii (BFE) min. 99,999994%oraz filtracji wirusów (VFE) min. 99,99964%. </t>
    </r>
  </si>
  <si>
    <t>Koreczki do venflonów pakowane pojedynczo, jałowe, z datą ważności na opakowaniu, zapewniające szczelność i zapobiegające wypływaniu krwi, kompatybilne z każdym standardowym produktem.</t>
  </si>
  <si>
    <t xml:space="preserve">Kaniula do żył obwodowych z portem do dodatkowych wstrzyknięć. Wykonana z poliuretanu z czterema paskami kontrastującymi pod RTG. Żółta; 0,7x19mm; 24G. </t>
  </si>
  <si>
    <t xml:space="preserve">Dreny przedłużające typu Heidelberg zakończone koreczkiem i zatyczką. Długość 140cm, objetość wypełnienia 9,9ml, średnica wewn. 3,0mm. Wykonane z PCV, nie zawierające DEHP. </t>
  </si>
  <si>
    <t xml:space="preserve">Zestaw do pobierania wydzieliny z tchawicy o składzie: probówka wykonana z niełamliwego materiału pojemności 10ml, skalowana, końcówka stożkowa do próżni z otworem do przerywania ssania (zatykana palcem lub zatyczką), osobny koreczek do probówki, etykieta identyfikująca pacjenta. </t>
  </si>
  <si>
    <r>
      <t>Igły o podwyższonej echogeniczności, bardzo 
dobrze widoczne pod USG do przeprowadzenia blokad nerwów obwodowych</t>
    </r>
    <r>
      <rPr>
        <b/>
        <sz val="6"/>
        <rFont val="Tahoma"/>
        <family val="2"/>
        <charset val="238"/>
      </rPr>
      <t xml:space="preserve"> ZE stymulatorem</t>
    </r>
    <r>
      <rPr>
        <sz val="6"/>
        <rFont val="Tahoma"/>
        <family val="2"/>
        <charset val="238"/>
      </rPr>
      <t>, posiadające
• wygodny karbowany uchwyt z wyraźnym znacznikiem kierunku szlifu oraz nierozłączalnym od igły drenikiem infuzyjnym. 
• igły pokryte gładką warstwą izolacyjną na całej swojej długości  poza szlifem 
• szlif 30⁰  
• znaczniki głębokości wkłucia igły co 1 cm na całej długości igły
• powierzchnia echogeniczna na odcinku 20 mm od czubka igły dająca  echo w postaci trzech czytelnych odcinków
• rozmiar igieł    
22G     x          50 mm
22G     x          80 mm
20G     x          100 mm
20G     x          150 mm
• pakowane pojedynczo, sterylne.</t>
    </r>
  </si>
  <si>
    <r>
      <t>Igły o podwyższonej echogeniczności, bardzo 
dobrze widoczne pod USG do przeprowadzenia blokad nerwów obwodowych</t>
    </r>
    <r>
      <rPr>
        <b/>
        <sz val="6"/>
        <rFont val="Tahoma"/>
        <family val="2"/>
        <charset val="238"/>
      </rPr>
      <t xml:space="preserve"> BEZ stymulatora</t>
    </r>
    <r>
      <rPr>
        <sz val="6"/>
        <rFont val="Tahoma"/>
        <family val="2"/>
        <charset val="238"/>
      </rPr>
      <t xml:space="preserve">, posiadające
• wygodny karbowany uchwyt z wyraźnym znacznikiem kierunku szlifu oraz nierozłączalnym od igły drenikiem infuzyjnym. 
• igły pokryte gładką warstwą izolacyjną na całej swojej długości  poza szlifem 
• szlif 30⁰  
• znaczniki głębokości wkłucia igły co 1 cm na całej długości igły
• powierzchnia echogeniczna na odcinku 20 mm od czubka igły dająca  echo w postaci trzech czytelnych odcinków
• rozmiar igieł    
22G     x          50 mm
22G     x          80 mm
20G     x          100 mm
20G     x          150 mm
• pakowane pojedynczo, sterylne. </t>
    </r>
  </si>
  <si>
    <r>
      <t xml:space="preserve">Aplikator do pobierania i przygotowywania leków z filtrem antybakteryjnym 0,45um posiadający nieruchomą osłonę otaczającą nasadkę łączącą ze strzykawką, z zamknięciem zatrzaskowym oraz zastawkę zabezpieczającą lek przed wyciekaniem po odłączeniu strzykawki. </t>
    </r>
    <r>
      <rPr>
        <b/>
        <sz val="6"/>
        <rFont val="Tahoma"/>
        <family val="2"/>
        <charset val="238"/>
      </rPr>
      <t>Op.=50szt.</t>
    </r>
  </si>
  <si>
    <t>Aparat do podawania leków do płynów infuzyjnych w opakowaniach polietylenowych, stojących typu Ecoflak; podwójny krótki kolec przelewowy. Kolec zabezpieczony z każdej strony zatyczką zapobiegającą przypadkowej kontaminacji podczas użycia, sterylny.</t>
  </si>
  <si>
    <t>Uchwyt do ramp i skali OCŻ</t>
  </si>
  <si>
    <t>ZADANIE 52.</t>
  </si>
  <si>
    <t>Wyroby medyczne X</t>
  </si>
  <si>
    <t>ZADANIE 53.</t>
  </si>
  <si>
    <t>Strzykawki</t>
  </si>
  <si>
    <t xml:space="preserve">Strzykawka dwuczęściowa,końcówka Luer posiadająca tłok w kontrastującym kolorze oraz czarną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op=100szt. Wymiar: 2 ml. </t>
  </si>
  <si>
    <t xml:space="preserve">Strzykawka dwuczęściowa,końcówka Luer posiadająca tłok w kontrastującym kolorze oraz czarną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Op=100szt. Wymiar: 5 ml. </t>
  </si>
  <si>
    <t>Strzykawka dwuczęściowa,końcówka Luer posiadająca tłok w kontrastującym kolorze oraz czarną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Op.=100szt. Wymiar: 10 ml.</t>
  </si>
  <si>
    <t>Strzykawka dwuczęściowa,końcówka Luer posiadająca tłok w kontrastującym kolorze oraz czarną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Op=100szt. Wymiar: 20  ml.</t>
  </si>
  <si>
    <t xml:space="preserve">Strzykawka trzyczęściowa 50ml  (dopuszcza się strzykawki o pojemności do 60ml ) do pomp infuzyjnych z końcówką Luer-Lock, z dwustronną czarną, niezmywalną skalą pomiarową. Czterostronne podcięcie tłoczyska, dwa pierścienie uszczelniające tłok, kryza zabezpieczająca przed przypadkowym wysunięciem tłoka, bezskokowe przesuwanie w cylindrze, skala co 1ml, nazwa producenta na cylindrze strzykawki, sterylizowane tlenkiem etylenu, jałowe, pakowna pojedynczo, opakowanie papier-folia, niepirogenna. Do pomp Ascor oraz Braun. </t>
  </si>
  <si>
    <r>
      <t>Strzykawka trzyczęściowa 50ml  do pompy infuzyjnej dla</t>
    </r>
    <r>
      <rPr>
        <sz val="6"/>
        <rFont val="Tahoma"/>
        <family val="2"/>
        <charset val="238"/>
      </rPr>
      <t xml:space="preserve"> leków światłoczułych</t>
    </r>
    <r>
      <rPr>
        <sz val="6"/>
        <rFont val="Tahoma"/>
        <family val="2"/>
        <charset val="1"/>
      </rPr>
      <t xml:space="preserve"> (dopuszcza się strzykawki o pojemności do 60ml ) do pomp infuzyjnych z końcówką Luer-Lock, z dwustronną czarną, niezmywalną skalą pomiarową. Czterostronne podcięcie tłoczyska, dwa pierścienie uszczelniające tłok, kryza zabezpieczająca przed przypadkowym wysunięciem tłoka, bezskokowe przesuwanie w cylindrze, skala co 1ml, nazwa producenta na cylindrze strzykawki, sterylizowane tlenkiem etylenu, jałowe, pakowne pojedynczo, opakowanie papier-folia, niepirogenna. Do pomp Ascor oraz Braun.</t>
    </r>
  </si>
  <si>
    <t xml:space="preserve">Strzykawka typu "Janetta" 100ml trzyczęściowa, jednorazowa,sterylna, niepirogenna, skalowana co 2ml, pakowana pojedynczo, szczelna, płynność w przesuwaniu tłoka, kryza zabezpieczająca przed przypadkowym wysunięciem tłoka, z dołączonym łącznikiem Luer lub stożkiem cewnikowym, nazwa producenta na cylindrze strzykawki, sterylizowane tlenkiem etylenu, opakowanie folia-papier. </t>
  </si>
  <si>
    <r>
      <t xml:space="preserve">Strzykawka z rozszerzeniem 50/60, schodkowy stożek </t>
    </r>
    <r>
      <rPr>
        <b/>
        <sz val="6"/>
        <rFont val="Tahoma"/>
        <family val="2"/>
        <charset val="238"/>
      </rPr>
      <t>do cewnika</t>
    </r>
    <r>
      <rPr>
        <sz val="6"/>
        <rFont val="Tahoma"/>
        <family val="2"/>
        <charset val="1"/>
      </rPr>
      <t xml:space="preserve"> usytuowany centralnie, gwarantujący stabilne połączenie z konektorem zgłębnika. Gumowy pierścień z podwójnym uszczelnieniem, zapewniający płynny przesuw tłoka. Czytelna i trwała, czarna skala co 1ml, kryza zabezpieczająca przed przypadkowym wysunięciem tłoka. Dołączony łącznik luer w kolorze strzykawki. Nazwa producenta na cylindrze strzykawki. </t>
    </r>
  </si>
  <si>
    <t>ZADANIE 54.</t>
  </si>
  <si>
    <t>Cewniki, różne</t>
  </si>
  <si>
    <t xml:space="preserve">Cewniki do odsysania górnych dróg oddechowych bez kontroli odsysania, jałowe, każdy pakowany pojedynczo. Powierzchnia tzw.”zmrożona” lub gładka, kolor konektora oznaczający kod średnicy cewnika. Długości: dla rozmiarów CH6-CH10 400mm, Ch12-CH22 600mm. Wykonane z polichlorku winylu o jakości medycznej, zakończenie otwór centralny i dwa otwory boczne naprzeciwległe lub naprzemianległe. </t>
  </si>
  <si>
    <r>
      <t>Cewnik Foleya.</t>
    </r>
    <r>
      <rPr>
        <sz val="6"/>
        <rFont val="Tahoma"/>
        <family val="2"/>
        <charset val="1"/>
      </rPr>
      <t xml:space="preserve"> Produkt jednorazowego użytku, jałowy, bez ftalanów, pokryty obustronnie trwałą powłoką elastomeru silikon, </t>
    </r>
    <r>
      <rPr>
        <b/>
        <sz val="6"/>
        <rFont val="Tahoma"/>
        <family val="2"/>
        <charset val="238"/>
      </rPr>
      <t>dwudrożny</t>
    </r>
    <r>
      <rPr>
        <sz val="6"/>
        <rFont val="Tahoma"/>
        <family val="2"/>
        <charset val="1"/>
      </rPr>
      <t xml:space="preserve">. Balon pojemność 5-15ml. Obsługiwany strzykawką luer i luer-lock.Podwójnie pakowane w wewnętrzny worek foliowy  zewnętrzne opakowanie folia-papier. Roz. od CH 12 do CH 18. </t>
    </r>
  </si>
  <si>
    <r>
      <t>Cewnik Foleya</t>
    </r>
    <r>
      <rPr>
        <sz val="6"/>
        <rFont val="Tahoma"/>
        <family val="2"/>
        <charset val="1"/>
      </rPr>
      <t>. Produkt jednorazowego użytku, jałowy, bez ftalanów, pokryty obustronnie trwałą powłoką elastomeru silikon,</t>
    </r>
    <r>
      <rPr>
        <b/>
        <sz val="6"/>
        <rFont val="Tahoma"/>
        <family val="2"/>
        <charset val="238"/>
      </rPr>
      <t xml:space="preserve"> dwudrożny</t>
    </r>
    <r>
      <rPr>
        <sz val="6"/>
        <rFont val="Tahoma"/>
        <family val="2"/>
        <charset val="1"/>
      </rPr>
      <t xml:space="preserve">. Balon pojemności 30ml-50ml. Obsługiwany strzykawką luer i luer-lock. Podwójnie pakowane w wewnętrzny worek foliowy  zewnętrzne opakowanie folia-papier.  Roz. od CH 20 do CH 24. </t>
    </r>
  </si>
  <si>
    <r>
      <t>Cewnik Foleya.</t>
    </r>
    <r>
      <rPr>
        <sz val="6"/>
        <rFont val="Tahoma"/>
        <family val="2"/>
        <charset val="1"/>
      </rPr>
      <t xml:space="preserve"> Produkt jednorazowego użytku, jałowy, bez ftalanów, pokryty obustronnie trwałą powłoką elastomeru silikon,</t>
    </r>
    <r>
      <rPr>
        <sz val="6"/>
        <rFont val="Tahoma"/>
        <family val="2"/>
        <charset val="238"/>
      </rPr>
      <t xml:space="preserve"> </t>
    </r>
    <r>
      <rPr>
        <b/>
        <sz val="6"/>
        <rFont val="Tahoma"/>
        <family val="2"/>
        <charset val="238"/>
      </rPr>
      <t>trójdrożny</t>
    </r>
    <r>
      <rPr>
        <sz val="6"/>
        <rFont val="Tahoma"/>
        <family val="2"/>
        <charset val="1"/>
      </rPr>
      <t xml:space="preserve">. Balon pojemności 30ml. Obsługiwany strzykawką luer i luer-lock. Podwójnie pakowane w wewnętrzny worek foliowy  zewnętrzne opakowanie folia-papier.  Roz. od CH 20 do CH 24. </t>
    </r>
  </si>
  <si>
    <r>
      <t>Cewnik urol. Nelaton</t>
    </r>
    <r>
      <rPr>
        <sz val="6"/>
        <rFont val="Tahoma"/>
        <family val="2"/>
        <charset val="1"/>
      </rPr>
      <t xml:space="preserve"> wykonany z PCW,końcówka zakończona półkoliście, z jednym bocznym otworem na końcu. Kolor konektora oznaczajacy kod średnicy cewnika rozmiary CH 8,10. </t>
    </r>
  </si>
  <si>
    <r>
      <t>Cewnik Pezzer</t>
    </r>
    <r>
      <rPr>
        <sz val="6"/>
        <rFont val="Tahoma"/>
        <family val="2"/>
        <charset val="1"/>
      </rPr>
      <t xml:space="preserve"> jałowy, pakowany pojedynczo. Posiadający 3 lub 4 otwory przelewowe w odcinku dystalnym. Rozmiary od CH 24 do CH 34. </t>
    </r>
  </si>
  <si>
    <r>
      <t>Cewnik Tiemann</t>
    </r>
    <r>
      <rPr>
        <sz val="6"/>
        <rFont val="Tahoma"/>
        <family val="2"/>
        <charset val="238"/>
      </rPr>
      <t>, jałowy, pakowany pojedynczo. Rozmiar: CH12/400 do CH22/400</t>
    </r>
  </si>
  <si>
    <r>
      <t>Cewnik Couvelaira</t>
    </r>
    <r>
      <rPr>
        <sz val="6"/>
        <rFont val="Tahoma"/>
        <family val="2"/>
        <charset val="238"/>
      </rPr>
      <t xml:space="preserve"> wykonany z PCV z prostą końcówką z otworem z boku, dodatkowy otwór na bocznej stronie końcówki. Powierzchnia zmrożona, sterylny, jednorazowego użytku. Kolor konektora oznacza kod średnicy cewnika. Rozmiary CH 22; CH 24</t>
    </r>
  </si>
  <si>
    <r>
      <t xml:space="preserve">Cewnik do podawania tlenu przez nos ( dla dorosłych). Produkt jednorazowego użytku, jałowy, pakowany pojedynczo. Posiadający </t>
    </r>
    <r>
      <rPr>
        <sz val="6"/>
        <rFont val="Tahoma"/>
        <family val="2"/>
        <charset val="238"/>
      </rPr>
      <t>wypustki do nosowe rozszerzane</t>
    </r>
    <r>
      <rPr>
        <sz val="6"/>
        <rFont val="Tahoma"/>
        <family val="2"/>
        <charset val="1"/>
      </rPr>
      <t xml:space="preserve">, wykonane z delikatnego tworzywa zmniejszającego traumatyzację błon śluzowych jamy nosowej. Uniwersalny łącznik pasujący do każdego źródła tlenu, wykonany z nietoksycznego PCW. Długość 200- 210cm. </t>
    </r>
  </si>
  <si>
    <r>
      <t xml:space="preserve">Cewnik do podawania tlenu przez nos ( dla dorosłych). Produkt jednorazowego użytku, jałowy, pakowany pojedynczo. Posiadający </t>
    </r>
    <r>
      <rPr>
        <sz val="6"/>
        <rFont val="Tahoma"/>
        <family val="2"/>
        <charset val="238"/>
      </rPr>
      <t>wypustki do nosowe rozszerzane</t>
    </r>
    <r>
      <rPr>
        <sz val="6"/>
        <rFont val="Tahoma"/>
        <family val="2"/>
        <charset val="1"/>
      </rPr>
      <t>, wykonane z delikatnego tworzywa zmniejszającego traumatyzację błon śluzowych jamy nosowej. Uniwersalny łącznik pasujący do każdego źródła tlenu, wykonany z nietoksycznego PCW. Długość 500cm.</t>
    </r>
  </si>
  <si>
    <t>Zatyczki do cewników, uniwersalne, sterylne</t>
  </si>
  <si>
    <t>ZADANIE 55.</t>
  </si>
  <si>
    <t>Wyroby medyczne XIV</t>
  </si>
  <si>
    <t>rolka</t>
  </si>
  <si>
    <t>ZADANIE 56.</t>
  </si>
  <si>
    <t>Podkłady i prześcieradła</t>
  </si>
  <si>
    <t>Prześcieradło włókninowe trójwarstwowe z polipropylenu, gramatura min. 18g, wymiary 160 x 210cm. Op=10szt.</t>
  </si>
  <si>
    <t>Podkład o rozmiarach 60cm x 90cm, (wkład chłonny z miękkiej rozdrobnionej celulozy, nieprzepuszczająca wilgoci folia zewnętrzna, całopowierzchniowe wewnętrzne pokrycie włókniną, boki z folii do podłożenia pod materac.) typu Molinea Plus lub równoważny. Op=25szt.</t>
  </si>
  <si>
    <t>Podkład papierowy w rolce o szerokości 50cm i długości 80mb, jednorazowy, dwuwarstwowy, ekologiczny, łatwy w utylizacji.</t>
  </si>
  <si>
    <t>ZADANIE 57.</t>
  </si>
  <si>
    <t>Wyroby medyczne XV</t>
  </si>
  <si>
    <r>
      <t>Pojemnik do moczu z wieczkiem o poj. 50-70ml,</t>
    </r>
    <r>
      <rPr>
        <sz val="6"/>
        <rFont val="Tahoma"/>
        <family val="2"/>
        <charset val="238"/>
      </rPr>
      <t xml:space="preserve"> sterylny</t>
    </r>
    <r>
      <rPr>
        <sz val="6"/>
        <rFont val="Tahoma"/>
        <family val="2"/>
        <charset val="1"/>
      </rPr>
      <t>. Pakowany pojedynczo.</t>
    </r>
  </si>
  <si>
    <r>
      <t xml:space="preserve">Pojemnik do moczu PP z nakrętką o poj. 120-140ml, </t>
    </r>
    <r>
      <rPr>
        <sz val="6"/>
        <rFont val="Tahoma"/>
        <family val="2"/>
        <charset val="238"/>
      </rPr>
      <t>niesterylne</t>
    </r>
    <r>
      <rPr>
        <sz val="6"/>
        <rFont val="Tahoma"/>
        <family val="2"/>
        <charset val="1"/>
      </rPr>
      <t>, z matowym polem do opisu, sztywne, nie mogą się odkształcać podczas trzymania w dłoni. Op=100szt.</t>
    </r>
  </si>
  <si>
    <t>Pojemnik do kału z łopatką, poj. 25-30ml. Opakowanie z PP. Op.=100szt.</t>
  </si>
  <si>
    <r>
      <t>Sterylne wymazówki w probówkach transportowych</t>
    </r>
    <r>
      <rPr>
        <b/>
        <sz val="6"/>
        <rFont val="Tahoma"/>
        <family val="2"/>
        <charset val="238"/>
      </rPr>
      <t xml:space="preserve"> bez podłoża</t>
    </r>
    <r>
      <rPr>
        <sz val="6"/>
        <rFont val="Tahoma"/>
        <family val="2"/>
        <charset val="1"/>
      </rPr>
      <t>, wykonane w całości z tworzywa sztucznego z wacikiem z włókna syntetycznego np.. Sztuczny jedwab, wiskoza, dacron. Op=100szt.</t>
    </r>
  </si>
  <si>
    <r>
      <t xml:space="preserve">Wymazówki z tworzywa sztucznego z wacikiem, </t>
    </r>
    <r>
      <rPr>
        <b/>
        <sz val="6"/>
        <rFont val="Tahoma"/>
        <family val="2"/>
        <charset val="238"/>
      </rPr>
      <t>z podłożem</t>
    </r>
    <r>
      <rPr>
        <sz val="6"/>
        <rFont val="Tahoma"/>
        <family val="2"/>
        <charset val="238"/>
      </rPr>
      <t xml:space="preserve"> AMIES w probówce transportowej, sterylne. Op.=100szt.</t>
    </r>
  </si>
  <si>
    <t>Nakłuwacze igłowe do pobierania krwi z naczyń włosowatych o głębokosci nakłucia: 1,8mm; 2,4mm (średnica igły 0,8; 0,5) Op.=100szt.</t>
  </si>
  <si>
    <t>Szkiełka mikroskopowe podstawowe 76x26x1, z ciętymi krawędziami, gładnie z polem do opisu. Op.=50szt.</t>
  </si>
  <si>
    <t>ZADANIE 58.</t>
  </si>
  <si>
    <t xml:space="preserve">Rękawice </t>
  </si>
  <si>
    <r>
      <t xml:space="preserve">Rękawice diagnostyczne </t>
    </r>
    <r>
      <rPr>
        <sz val="6"/>
        <color indexed="8"/>
        <rFont val="Tahoma"/>
        <family val="2"/>
        <charset val="238"/>
      </rPr>
      <t>nitrylowe,  bezpudrowe do procedur wysokiego ryzyka</t>
    </r>
    <r>
      <rPr>
        <sz val="6"/>
        <color indexed="8"/>
        <rFont val="Tahoma"/>
        <family val="2"/>
        <charset val="1"/>
      </rPr>
      <t>, kolor pomarańczowy, mankiet rolowany, AQL 1,0 , mikroteksturowane z dodatkową teksturą na końcach palców, powierzchnia wewnętrzna chlorowana i polimeryzowana, długość min.270mm, grubość na palcach min.0,17 mm, na dłoni min.0,12mm na mankiecie min.0,08nn. Rękawice w kategorii III typ B  środków ochrony indywidualnej, zgodne z normą EN 455 1-4, przebadane na przenikanie substancji chemicznych zgodnie  EN 374-4 oraz EN 16523-1 (potwierdzone raportem badania z niezależnego laboratorium). Rozmiar S-XL. Op.=100szt.</t>
    </r>
  </si>
  <si>
    <r>
      <t xml:space="preserve">Rękawice </t>
    </r>
    <r>
      <rPr>
        <sz val="6"/>
        <color indexed="8"/>
        <rFont val="Tahoma"/>
        <family val="2"/>
        <charset val="238"/>
      </rPr>
      <t>diagnostyczne, nitrylowe o przedłużonym mankiecie</t>
    </r>
    <r>
      <rPr>
        <sz val="6"/>
        <color indexed="8"/>
        <rFont val="Tahoma"/>
        <family val="2"/>
        <charset val="1"/>
      </rPr>
      <t xml:space="preserve">, </t>
    </r>
    <r>
      <rPr>
        <sz val="6"/>
        <color indexed="8"/>
        <rFont val="Tahoma"/>
        <family val="2"/>
        <charset val="238"/>
      </rPr>
      <t>bezpudrowe</t>
    </r>
    <r>
      <rPr>
        <sz val="6"/>
        <color indexed="8"/>
        <rFont val="Tahoma"/>
        <family val="2"/>
        <charset val="1"/>
      </rPr>
      <t>, kształt uniwersalny, mankiet rolowany,  dostępne w rozmiarach XS – XL, powierzchnia zewnętrzna mikroteksturowana z dodatkową teksturą na końcach palców, powierzchnia wewnętrzna chlorowana i polimeryzowana, długość rękawicy  min. 300mm, grubość  na palcu  min 0.12 mm,  na dłoni min 0.08 mm,  na mankiecie min 0.06 mm, AQL 1.0 , rękawice zakwalifikowane jako środek ochrony indywidualnej w kategorii III typ B, rękawice zgodne z EN 455 (1-4), rękawice przebadane na przenikanie min.15 cytostatyków zgodnie z ASTM 6978, przebadane na przenikanie substancji chemicznych zgodnie z EN 374-4 oraz EN 16523-1 (potwierdzone raportem badania z niezależnego laboratorium),  posiadające Certyfikat Badania Typu UE w kategorii III Środków Ochrony Indywidualnej, rękawice przebadane na przenikanie mikroorganizmów zgodnie z ASTM F1671 lub EN ISO 374-5.  Op=100szt.</t>
    </r>
  </si>
  <si>
    <r>
      <t xml:space="preserve">Chirurgiczne rękawice </t>
    </r>
    <r>
      <rPr>
        <sz val="6"/>
        <color indexed="8"/>
        <rFont val="Tahoma"/>
        <family val="2"/>
        <charset val="238"/>
      </rPr>
      <t>lateksowe, jałowe</t>
    </r>
    <r>
      <rPr>
        <sz val="6"/>
        <color indexed="8"/>
        <rFont val="Tahoma"/>
        <family val="2"/>
        <charset val="1"/>
      </rPr>
      <t>, z wewnętrzną warstwą polimerową,</t>
    </r>
    <r>
      <rPr>
        <sz val="6"/>
        <color indexed="8"/>
        <rFont val="Tahoma"/>
        <family val="2"/>
        <charset val="238"/>
      </rPr>
      <t xml:space="preserve"> bezpudrowe</t>
    </r>
    <r>
      <rPr>
        <sz val="6"/>
        <color indexed="8"/>
        <rFont val="Tahoma"/>
        <family val="2"/>
        <charset val="1"/>
      </rPr>
      <t>,  powierzchnia zewnętrzna teksturowana, mankiet rolowany, kształt anatomiczny z zakrzywionymi palcami, długość minimalna rękawicy 280 mm, grubość ścianki na palcu min.0,19 mm, dłoni min.0,18 mm, mankiet min.0,14 mm,  AQL 0,65, poziom protein lateksu ≤35.09 µg/g. Rękawice zaklasyfikowane w klasie IIa zgodne z Dyrektywą o wyrobach medycznych 93/42/EEC &amp; 2007/47/EC oraz jako środek ochrony indywidualnej w kategorii III zgodnie z Rozporządzeniem (UE) 2016/425,rękawice przebadane na przenikanie mikroorganizmów zgodnie z EN 374-5 lub ASTM F1671, odporność chemiczna rękawic wykazana zgodnie z EN 16523-1 i EN 374-4, zgodność z normą EN 455 część 1-4, posiadające Deklarację CE. Rozmiar  6-9.</t>
    </r>
  </si>
  <si>
    <r>
      <t xml:space="preserve">Rękawice chirurgiczne, </t>
    </r>
    <r>
      <rPr>
        <sz val="6"/>
        <color indexed="8"/>
        <rFont val="Tahoma"/>
        <family val="2"/>
        <charset val="238"/>
      </rPr>
      <t>jałowe</t>
    </r>
    <r>
      <rPr>
        <sz val="6"/>
        <color indexed="8"/>
        <rFont val="Tahoma"/>
        <family val="2"/>
        <charset val="1"/>
      </rPr>
      <t>,</t>
    </r>
    <r>
      <rPr>
        <sz val="6"/>
        <color indexed="8"/>
        <rFont val="Tahoma"/>
        <family val="2"/>
        <charset val="238"/>
      </rPr>
      <t xml:space="preserve"> lateksowe </t>
    </r>
    <r>
      <rPr>
        <b/>
        <sz val="6"/>
        <color indexed="8"/>
        <rFont val="Tahoma"/>
        <family val="2"/>
        <charset val="238"/>
      </rPr>
      <t>pudrowane</t>
    </r>
    <r>
      <rPr>
        <sz val="6"/>
        <color indexed="8"/>
        <rFont val="Tahoma"/>
        <family val="2"/>
        <charset val="1"/>
      </rPr>
      <t>, kształt anatomiczny z zakrzywionymi palcami, mankiet rolowany,  powierzchnia zewnętrzna teksturowana, długość minimalna rękawicy 280mm, grubość ścianki na palcu min 0.19 mm, na dłoni  min.0.18 mm oraz na mankiecie min. 0.14 mm</t>
    </r>
    <r>
      <rPr>
        <u/>
        <sz val="6"/>
        <color indexed="8"/>
        <rFont val="Tahoma"/>
        <family val="2"/>
        <charset val="1"/>
      </rPr>
      <t xml:space="preserve"> </t>
    </r>
    <r>
      <rPr>
        <sz val="6"/>
        <color indexed="8"/>
        <rFont val="Tahoma"/>
        <family val="2"/>
        <charset val="1"/>
      </rPr>
      <t xml:space="preserve">poziom protein lateksu poniżej ≤90,12 µg/g </t>
    </r>
    <r>
      <rPr>
        <u/>
        <sz val="6"/>
        <color indexed="8"/>
        <rFont val="Tahoma"/>
        <family val="2"/>
        <charset val="1"/>
      </rPr>
      <t>,</t>
    </r>
    <r>
      <rPr>
        <sz val="6"/>
        <color indexed="8"/>
        <rFont val="Tahoma"/>
        <family val="2"/>
        <charset val="1"/>
      </rPr>
      <t xml:space="preserve"> posiadające AQL 0,65, Rękawice zaklasyfikowane w klasie IIa zgodne z Dyrektywą o wyrobach medycznych 93/42/EEC &amp; 2007/47/EC oraz jako środek ochrony indywidualnej w kategorii III zgodnie z Rozporządzeniem (UE) 2016/425,rękawice przebadane na przenikanie mikroorganizmów zgodnie z EN 374-5 lub ASTM F1671, odporność chemiczna rękawic wykazana zgodnie z EN 16523-1 i EN 374-4, rękawice zgodne z EN 455(1-4), Rozmiar 6 -9.</t>
    </r>
  </si>
  <si>
    <r>
      <t xml:space="preserve">Rękawice </t>
    </r>
    <r>
      <rPr>
        <b/>
        <sz val="6"/>
        <color indexed="8"/>
        <rFont val="Tahoma"/>
        <family val="2"/>
        <charset val="238"/>
      </rPr>
      <t xml:space="preserve">bezpudrowe </t>
    </r>
    <r>
      <rPr>
        <sz val="6"/>
        <color indexed="8"/>
        <rFont val="Tahoma"/>
        <family val="2"/>
        <charset val="238"/>
      </rPr>
      <t>ortopedyczne</t>
    </r>
    <r>
      <rPr>
        <sz val="6"/>
        <color indexed="8"/>
        <rFont val="Tahoma"/>
        <family val="2"/>
        <charset val="1"/>
      </rPr>
      <t>, lateksowe, jałowe; kolor: brązowy; Kształt anatomiczny, rolowany mankiet. Powierzchnia zew. teksturowana,silikonowana.  Powierzchnia wew. pokrywana warstwą poliuretanową  i silikonowana;  średnia grubość pojedynczej ścianki na palcu (0.33+/-0.03) mm, na części dłoniowej  (0.31+/-0.03)mm, na mankiecie (0.25+/-0.03) mm; Długość rękawicy min.: 300mm;  AQL 0.65. Poziom protein lateksu ⩽ 30ug/g; Rękawice zgodne z Dyrektywą o Wyrobie Medycznym MDD 93/42/EEC &amp; 2007/47/EC w klasie IIa oraz z Rozporządzeniem o Środkach Ochrony Indywidualnej UE 2016/425. Przebadane na przenikanie mikroorganizmów zgodne z ASTM F1671 lub  EN 374-5 , rękawice przebadane na przenikanie substancji chemicznych zgodnie z EN 16523-1 i EN 374-4.  Zgodność z normami: EN 455-części 1-4. Rozmiar 5,5 -9.</t>
    </r>
  </si>
  <si>
    <r>
      <t xml:space="preserve">Rękawice chirurgiczne, </t>
    </r>
    <r>
      <rPr>
        <sz val="6"/>
        <color indexed="8"/>
        <rFont val="Tahoma"/>
        <family val="2"/>
        <charset val="238"/>
      </rPr>
      <t>neoprenowe, bezpudrowe</t>
    </r>
    <r>
      <rPr>
        <sz val="6"/>
        <color indexed="8"/>
        <rFont val="Tahoma"/>
        <family val="2"/>
        <charset val="1"/>
      </rPr>
      <t>, kształt anatomiczny, mankiet rolowany, powierzchnia zewnętrzna teksturowana, powierzchnia wewntrzna polimeryzowana, długość rękawicy min. 290mm, grubość min. na palcu 0,18mm. Na dłoni min. 0,17mm, na mankiecie min. 0,13mm. AQL&lt;1,0. Rękawice  zgodne z Dyrektywą o Wyrobie Medycznym MDD 93/42/EEC &amp; 2007/47/EC w klasie IIa oraz z Rozporządzeniem o Środkach Ochrony Indywidualnej UE 2016/425. Przebadane na przenikanie mikroorganizmów zgodne z ASTM F1671 lub  EN 374-5 , rękawice przebadane na przenikanie substancji chemicznych zgodnie z EN 16523-1 i EN 374-4.  Zgodność z normami: EN 455-części 1-4. Rozmiar 6,0-9.</t>
    </r>
  </si>
  <si>
    <t>Rękawice diagnostyczne, lateksowe z wewnętrzną warstwą polimerową bezpudrowe niejałowe, mankiet rolowany. Długość rękawicy min 240mm,  grubość na palcu min 0,12 mm , na dłoni min 0,09 mm na mankiecie min 0,06 mm,  powierzchnia zewnętrzna teksturowana. Zawartość protein &lt;100 ug/g. AQL⩽ 1,5.Środek ochrony indywidualnej w kat. III typ B. Zgodne z wymaganiami normy EN 455-( 1- 4) oraz przebadane na przenikanie substancji chemicznych zgodnie z EN 374-4 oraz EN 16523-1 (potwierdzone raportem badania z niezależnego laboratorium), siła zrywu przed starzeniem min. 6N oraz po starzeniu min. 6N. Rozmiar:XS-XL.Op.=100szt.</t>
  </si>
  <si>
    <t>Rękawice diagnostyczne, nitrylowe bezpudrowe, kształt uniwersalny, mankiet rolowany, dostępne w rozmiarach XS-XL. Pakowane w kartonach o wymiarach 12x12x16cm (+/-5%) w systemie eliminującym kontakt dłoni uzytkownika z powierzchnią roboczą rękawicy przed uzyciem produktu tj. z mozliwością pojedynczego pobierania rękawic za mankiet od spodu opakowania-pasujące do uchwytów naściennych typu koszyk z możlwością pojedynczego wyjmowania rękawic od spodu opakowania - mankiet zawsze wyjmowany pierwszy. Zewnętrzna powierzchnia mikroteksturowana z teksturą na końcach palców, powierzchnia wewnętrzna chlorowana, długość rękawic min. 240mm, grubość min. na palcu 0,09 mm, na dłoni min. 0,06 mm oraz na mankiecie min. 0,06 mm; AQL 1,0. Zgodność z EN 455 1-3 i EN374, zaklasyfikowane jako srodek ochrony indywidualnej w kat. III typ B. Rękawice przebadane na przenikanie mikroorganizmów zgodnie z ASTM F1671 lubb EN ISO 374-5. Op=200szt.</t>
  </si>
  <si>
    <t>Na czas trwania umowy Wykonanwca udostępnia Zamawiającemu kombatybilne statywy na rękawiczki.</t>
  </si>
  <si>
    <t>ZADANIE 59.</t>
  </si>
  <si>
    <t>Rękawice nitrylowe</t>
  </si>
  <si>
    <t xml:space="preserve">Rękawice nitrylowe, bezpudrowe, niesterylne, z warstwą pielęgnacyjną z zawartością witaminy E, olejku migdałowego i gliceryny, o działaniu nawilżającym potwierdzonym badaniami w niezależnym laboratorium, chlorowane od wewnątrz, kolor chabrowy, mikrotekstura na całej rękawicy plus dodatkowa tekstura na końcach palców, grubość pojedynczej ścianki na palcu 0,10mm +/-0,01mm, na dłoni 0,07+/- 0,01 mm, na mankiecie 0,06+/- 0,01 mm, AQL 1.0, siła zrywu min 6N wg EN 455. Zgodne z normami EN ISO 374-1, EN 374-2, EN 16523-1, EN 374-4 oraz odporne na przenikanie bakterii, grzybów i wirusów zgodnie z EN ISO 374-5. Odporne na przenikanie min. 8 substancji chemicznych wg. EN 16523-1, w tym odporne na 2 kwasy na min. 5 poziomie, odporne na 70% alkohol izopropylowy oraz 70% alkohol etylowy min. na poziomie 1.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Pakowane po 100 szt.
</t>
  </si>
  <si>
    <t>ZADANIE 60.</t>
  </si>
  <si>
    <t>Strzykawki z solą fizjologiczną</t>
  </si>
  <si>
    <t>Strzykawki napełnione roztworem soli fizjologicznej 0,9%. Strzykawki przeznaczone do procedury przepłukiwania wkłuć dożylnych. Podwójna sterylizacja pozwala na uzywanie w standardowych procedurach jak i do użytku na blokach operacyjnych. Strzykawka zbudowana z końcówki luer lock z koreczkiem, tłok zapobiegający cofaniu krwi do cewnika; podwójnie sterylna wewn atrz i na zewnatrz, sterylizowana radiacyjnie. Opakowanie foliowe; Pojemność 10ml w strzykawce odpowiadającej rozmiarowi strzykawki 10ml. Wyrób zakwalifikowany do klasy IIa. Na cylindrze oznaczone objętości roztworu (piktogram) i oznaczone zgodności z USP.</t>
  </si>
  <si>
    <t>Wyroby medyczne XVI</t>
  </si>
  <si>
    <t>Na czas trwania umowy Wykonanwca udostępnia Zamawiającemu kombatybilne statywy na rolki naklejek.</t>
  </si>
  <si>
    <t>ZADANIE 62.</t>
  </si>
  <si>
    <t>Wyroby medyczne - Endoskopia I</t>
  </si>
  <si>
    <r>
      <t>Jednorazowe sterylne szczypce do gastroskopii / kolonoskopii z łyżkami owalnymi z podwójnym szlifem, z okienkiem,  powlekane , z igłą lub bez igły- do wyboru przez zamawiającego.  Długość narzędzia  230cm, śr. cewnika 2,3 minimalna średnica kanału roboczego 2,5mm.szerokość otwarcia szczęk min 6,7 mm, pojemność łyżeczek  min 10 mm</t>
    </r>
    <r>
      <rPr>
        <sz val="6"/>
        <rFont val="Calibri"/>
        <family val="2"/>
        <charset val="238"/>
      </rPr>
      <t>³</t>
    </r>
    <r>
      <rPr>
        <sz val="6"/>
        <rFont val="Tahoma"/>
        <family val="2"/>
        <charset val="238"/>
      </rPr>
      <t>, długość samych szczęk min 4 mm,  Pakowane indywidualnie sterylne,  kodowane na opakowaniu  Zawierające  co najmniej 3 etykiety samoprzylepne do dokumentacji  z nr katalogowym, nr LOT oraz dane producenta. op=10szt.</t>
    </r>
  </si>
  <si>
    <t>Jednorazowe sterylne szczypce do gastroskopii / kolonoskopii z łyżkami owalnymi z podwójnym szlifem, z okienkiem,Typu Aligator   powlekane , z igłą lub bez igły- do wyboru przez zamawiającego.  Długość narzędzia  230cm, śr. cewnika 2,3 minimalna średnica kanału roboczego 2,5mm..szerokość otwarcia szczęk min 6,7 mm, pojemność łyżeczek  min 9  mm3, długość samych szczęk min 4 mm, Pakowane indywidualnie sterylne,  kodowane  na opakowani Zawierające co najmniej  3 etykiety samoprzylepne do dokumentacji  z nr katalogowym, nr LOT oraz dane producenta.</t>
  </si>
  <si>
    <t>Szczypce chwytające do usuwania ciał obcych typu: aligator + ząb szczura,  jednorazowe, średnica 2.3 mm,długość 230 cm powlekane na całej długości. Pakowane indywidualnie sterylne,  kodowane  na opakowani Zawierające co najmniej  3 etykiety samoprzylepne do dokumentacji  z nr katalogowym, nr LOT oraz dane producenta.</t>
  </si>
  <si>
    <r>
      <t>Jednorazowe sterylne szczypce do kolonoskopii  typu JUMBOz  łyżkami owalnymi z podwójnym szlifem, z okienkiem, powlekane, z igłą lub bez igły- do wyboru przez zamawiającego. . Długość narzędzia  230cm, śr. cewnika 3,0mm minimalna średnica kanału roboczego 3,2mmm. Pojemność łyżeczek min. 17,5mm</t>
    </r>
    <r>
      <rPr>
        <sz val="6"/>
        <rFont val="Calibri"/>
        <family val="2"/>
        <charset val="238"/>
      </rPr>
      <t xml:space="preserve">³. </t>
    </r>
    <r>
      <rPr>
        <sz val="6"/>
        <rFont val="Tahoma"/>
        <family val="2"/>
        <charset val="238"/>
      </rPr>
      <t xml:space="preserve">Pakowane indywidualnie sterylne,  kodowane  na opakowaniu  Zawierające  co najmniej  3 etykiety samoprzylepne do dokumentacji  z nr katalogowym, nr LOT oraz dane producenta. </t>
    </r>
  </si>
  <si>
    <t xml:space="preserve">Jednorazowa igła injekcyjna do ostrzykiwania i hemostazy z osłonką zabezpieczającą przed przekłuciem kanału. Długość robocza narzędzia  2300mm dł. igły 4-5-6 mm, średnica igły 0,5mm-0.6mm-0,7mm .Do wyboru przez zamawiającegoMinimalna średnica kanału roboczego 2,8mm. Zawierające 3 etykiety do dokumentacji </t>
  </si>
  <si>
    <t xml:space="preserve">Pętle elektrochirurgiczne kolonoskopowe jednorazowego użytku, kształt owalny/ heksagonalny do wyboru; średnica pętli 10, 15, 20, 25, 30, 35mm; pętla na z plecionego drutu  schowana w osłonce, z pamięcią kształturękojeść skalowana co 10 mm, długość narzędzia 2300mm, maksymalna średnica części wprowadzanej do endoskopu 2,4mm; minimalna średnica kanału roboczego 2,8 mm; 3 etykiety do dokumentacji </t>
  </si>
  <si>
    <t>Pętla do polipektomi wielostopniowa NA ZIMNO z potwierdzeniem zastosowania przez producenta,  jednorazowego użytku, kształt owalny, średnica pętli 10, 15mm; z plecionego drutu o grubości 0,25 lub 0,30mm do wyboru przez Zamawiającego; schowana w osłonce, z pamięcią kształtu. Regulowane średnice otwarcia pętli w celu usunięcia polipów między 3-10mm; lub 3-15mm rękojeść skalowana co 10 mm, długość narzędzia 2300mm, maksymalna średnica części wprowadzanej do endoskopu 2,4mm; średnica kanału roboczego 2,8 mm; .</t>
  </si>
  <si>
    <t>Pętla jednorazowa, wielostopniowa do wielokrotnej polipektomii i zmian płaskich, wykonana  z drutu plecionego. Pętla z pamięcią kształtu srednica pętli regulowana w zakresie 3 wielkośći: 6-10-30mm oraz trzech kształtów: diament, hexagonal, średnica katetera 2,4 mm dł robocza 230 cm, rozmiar i kształt oznaczony na opakowaniu z 3 etykietami do dokumentacji. Op.=10szt.</t>
  </si>
  <si>
    <r>
      <t xml:space="preserve">Pętle elektrochirurgiczne kolonoskopowe jednorazowego użytku,z funkcją rotacji średnica pętli  15, 20, 25, 30, </t>
    </r>
    <r>
      <rPr>
        <strike/>
        <sz val="6"/>
        <rFont val="Tahoma"/>
        <family val="2"/>
        <charset val="238"/>
      </rPr>
      <t>50 mm;</t>
    </r>
    <r>
      <rPr>
        <sz val="6"/>
        <rFont val="Tahoma"/>
        <family val="2"/>
        <charset val="238"/>
      </rPr>
      <t xml:space="preserve"> do wyboru przez zamawiajacego pętla  schowana w osłonce, z pamięcią kształturękojeść skalowana co 10 mm, długość narzędzia 2300mm, maksymalna średnica części wprowadzanej do endoskopu 2,4mm; minimalna średnica kanału roboczego 2,8 mm; 3 etykiety do dokumentacji </t>
    </r>
  </si>
  <si>
    <t xml:space="preserve">
Żel poślizgowy przeznaczony do profesjonalnego stosowania w endoskopii (badania rektalne) Preparat w tubie. Fizjologicznie nieszkodliwy i dobrze przyswajalny dla błony śluzowej. Nie zawiera parafiny i silikonu, bez tłuszczu, dobrze rozpuszczalny w wodzie, nie pozostawia pozostałości, przezroczysty. Łagodzi błonę śuzową.
Gramatura tuby 200ml.</t>
  </si>
  <si>
    <t>op=1szt.</t>
  </si>
  <si>
    <t>Zestaw szczotek jednorazowych do czyszczenia kanału endoskopu oraz zaworków. Zestaw zawiera: szczoteczka dwustronna do czyszczenia kanału roboczego endoskopu. Wykonana z miękkiego, odpornego nylonu, średnica cewnika 1,8 mm, długość robocza 230 cm. Szczotki-średnica włosia 6 mm, dł. 20 mm z plastikową kulką zabezpieczającą przed uszkodzeniem kanału endoskopu. Szczoteczka do zaworków: szczotki o wymiarach: śr. włosia 10mm/dł. 35mm oraz śr. włosia 5mm/ dł. 20mm. Dł. całkowita szczotki 15cm.  Pakowane oryginalnie w pakiety po 2 szt. Opakowanie zbiorcze typu dyspenser kartonowy = 100 kompletów.</t>
  </si>
  <si>
    <t>op.=100kpl</t>
  </si>
  <si>
    <t>Jednorazowe sterylne klipsownice hemostatyczne, obrotowe- 360st., wielokrotne otwieranie i zamykanie klipsa, śr. 2,6mm, do kanału min. 2,8mm, dł. robocza 230cm, dł. klipsa  11, 16mm. Do wyboru przez  zamawiającego Kodowane  koorystycznie, w zalezności od dł. klipsa,  3 etykiety samoprzylepne do dokumentacji  z nr katalogowym, nr LOT oraz dane producenta. Op.=10szt.</t>
  </si>
  <si>
    <t>Jednorazowe chwytaki 5-ramienne, atraumatyczne końcówki do usuwania ciał obcych, śr. 2,3, dł. 230cm.</t>
  </si>
  <si>
    <t xml:space="preserve">Jednorazowa szczoteczka do czyszczenia endoskopu z czyścikiem zamiast drugiej szczotki, z miękkiego, odpornego nylonu, do czyszczenia kanałów endoskopów, średnica cewnika 1,7mm, długość robocza 230cm. Szczotka średnica włosia 5mm, dł. 20mm, z plastikową kulką zabezpieczającą przed uszkodzeniem kanału endoskopu, czyścik - średnica 5mm, dł. 300mm. Pakowane indywidualnie. Nazwa producenta, data produkcji i nr serii na opakowaniu jednostkowym i zbiorczym w celu 100% identyfikacji produktu. Trzy etykiety samoprzylepne do dokumentacji medycznej. Opakowanie zbiorcze typu dyspenser kartonowy. </t>
  </si>
  <si>
    <t>Siatka niebieska do ochrony końcówki dystalnej endoskopu podczas transportu i przechowywania; do endoskopów o średnicy 7-15mm, długość siatki 50mm. Pakowane indywidualnie, sterylne. Opakowanie zbiorcze typu dyspenser kartonowy z okienkiem.</t>
  </si>
  <si>
    <t>Pętla wielostpniowa, śr. otwarcia w zakresie 6-9-15mm, obrotowa(rotacja 360°) typu HYBRYDA do polipektomii  na zimno i gorąco, z drutu pleionego, z potwierdzeniem zastosowania przez producenta, ze zintegrowanym uchwytem. Długość robocza 230cm, wielkość pętli 15 mm. Grubośc drutu 0,3mm do wyboru przez Zamawiającego. Średnica zewnętrzna cewnika 2,4 mm; petla schowana w osłonce  z pamięcią kształtu; rozmiar i kształt oznaczony na opakowaniu. Op.=10szt.</t>
  </si>
  <si>
    <t>Jednorazowa taca do bezpiecznego transportu endoskopów, tekturowa (wykonana z pulpy), nadająca się także do długich giętkich endoskopów. Gramatura pulpy 900g/m³, wymiary tacy: dł.: 52 X szer.: 42 X wysokość: 10cm. Przyjazne dla środowiska- kompostowalne, możliwość układania w stos. Op.=10szt.</t>
  </si>
  <si>
    <t>op.=1szt.</t>
  </si>
  <si>
    <t>Zestaw 2 pokrowców ochronnych zabezpieczających tace do transportu endoskopów ROZMIAR XXL, zestaw sterylny zawierający: 1 pokrowiec z nadrukiem CLEAN&amp;CONTAMINATED, 1 pokrowiec przezroczysty. OP. kartonowe= 25 kompletów</t>
  </si>
  <si>
    <t>op=25kpl</t>
  </si>
  <si>
    <t>ZADANIE 63.</t>
  </si>
  <si>
    <t>Probówki do pobierania krwi.</t>
  </si>
  <si>
    <t>Probówki do koagulacji z 3,2% cytrynianem sodu, 1-2 ml krwi, plastikowe, z nalepką, o wysokości z korkiem max 75mm. Probówki z minimalną przestrzenią martwą max do 1cm.</t>
  </si>
  <si>
    <t>Probówki zawierające rozpylony roztwór EDTA-K2 lub EDTA-K3, na 2ml krwi, z przekłuwalnym korkiem (na probówce wyrażnie zaznaczone 2ml), plastikowe, z nalepką. 13x75mm</t>
  </si>
  <si>
    <t>Probówka z heparyną litową poj. 4ml (13x75mm)</t>
  </si>
  <si>
    <t>Probówka do oznaczeń biochemicznych z aktywatorem wykrzepiania, poj.4ml, z korkiem, z nalepką, plastikowe (13x75mm)</t>
  </si>
  <si>
    <t>Probówki do oznaczeń biochemicznych z aktywatorem wykrzepiania i żelem separującym, poj. 3,5-5ml, z korkiem, z nalepką, plastikowe (13x75)</t>
  </si>
  <si>
    <t>Probówki do grup krwi z EDTA-K2 z rozszerzoną etykietą i innym kolorem korka poj.4ml</t>
  </si>
  <si>
    <t>Probówka do oznaczania poziomu glukozy na 2ml krwi, z fluorkiem sodu z korkiem, z nalepką, plastikowe (13x75mm)</t>
  </si>
  <si>
    <t>Strzykawka do gazometrii napylona heparyną litową; poj.2-3ml</t>
  </si>
  <si>
    <t>Adapter luer, sterylny łączący system zamknięty z systemem otwartym stosowany w szpitalu</t>
  </si>
  <si>
    <t>Igła motylkowa z zabezpieczeniem przeciwzakłuciowym z przesuwalnym elementem przecizakłuciowym w rozmiarze 0,8-178-305mm z zakończeniem typu luer i luer lock. Op=50szt.</t>
  </si>
  <si>
    <t>Sterylna igła systemowa zintegrowana z elementem przeciwzakłuciowym 0,8x32mm</t>
  </si>
  <si>
    <t>op.=48szt.</t>
  </si>
  <si>
    <t>Uchwyt jednorazowy do systemu; op=250szt.</t>
  </si>
  <si>
    <t>Igła systemowa z wizualizacją w komorze wypływu 0,6-1,0cm i zabezpieczeniem przeciwzakłuciowym zintegrowanym w zasadzie igły. Igła na stale zespolona z uchwytem.</t>
  </si>
  <si>
    <t>Staza automatyczna do wielokrotnego uzytku z dwoma przyciskami</t>
  </si>
  <si>
    <t>Probówka do analizy pierwiastków śladowych z aktywatorem krzepnięcia lub EDTA.</t>
  </si>
  <si>
    <t>ZADANIE 64.</t>
  </si>
  <si>
    <t>Drut kostny</t>
  </si>
  <si>
    <t>Drut kostny, stalowy, miękki; średnica 0,3mm-1,2mm, rolka 10m.</t>
  </si>
  <si>
    <t>ZADANIE 65.</t>
  </si>
  <si>
    <t>Wyroby medyczne XVIII</t>
  </si>
  <si>
    <t>Zawór bezigłowy, system bezigłowy pozwalający na wielokrotne uzycie z zachowaniem jałowości żywotność 200 użyć (aktywacji) lub do 7 dni, obudowa przeżroczysta umożliwiająca kontrolę wzrokową, powierzchnia membrany od strony zaworu wejściowego typu żeńskiego Luer Lock ma być płaska - zapewniająca prosty sposób czyszczenia i odkażania (przez przetarcie wacikiem ze środkiem dezynfekującym), z technologią obojętnego przemieszczania płynu zapobieagającą okuzji,  przystosowany także do iniekcji wysokociśnieniowych do 24 Ba, z przepływem min 320 ml/min, objętość wypełnienia 0,085ml. Bez zawartości PVC, DEHP, metalu i lateksu. Odporny na lipidy, wyposażony w podwójną zastawkę zapewniającą dodatkową ochronę przed zanieczyszczeniami mikrobiologicznymi. Złącze Luer-Lock męskie (wejście donaczyniowe) ma być zabezpieczone protektorem, co umożliwi bezpieczną aplikacją zaworu, bez ryzyka skażenia.</t>
  </si>
  <si>
    <t>ZADANIE 66.</t>
  </si>
  <si>
    <t>Standardowy zestaw do przetoczeń dł. 285cm Kompatybilne z pompami Medima Line L. Op.=100szt.</t>
  </si>
  <si>
    <t>Standardowy zestaw do przetoczeń z portem bezigłowym dł. 285cm. Kompatybilne z pompami Medima Line L. Op=100szt.</t>
  </si>
  <si>
    <t>Zestaw do szynowania wewnętrznego moczowodów 4,7, 6.0Fr, długość 26cm. Skład zestawu: cewnik PIGTAIL podwójnie zagięty otwarty-otwarty, średnica pętli pęcherzowej 2cm, prowadnik hydrofilny 0.035" lub 0.038" o dł. 145cm, popychacz dł. Co najmniej 50cm (umożliwiający sterowanie cewnikiem po wyjęciu drutu); system blokujący. Możliwość utrzymania w moczowodzie co najmniej 6 miesięcy. Zestaw jednorazwoy, pakowany łącznie.</t>
  </si>
  <si>
    <t>Podkłady ginekologiczne przeznaczone są dla kobiet w okresie połogu, a także po operacjach ginekologicznych, po których może pojawić się obfite krwawienie. Zapewniają kobiecie komfort i poczucie bezpieczeństwa oraz wygody. Charakteryzują się wysoką chłonnością dzięki bibule celulozowej oraz folii stanowiącej część izolacyjną. Opakowanie 10 szt.</t>
  </si>
  <si>
    <t>Zestaw laryngologiczny, jednorazowy, rozmiar 2 (wziernik do nosa, wziernik do ucha, szpatułka laryngologiczna)</t>
  </si>
  <si>
    <t>Wziernik uszny, jednorazowy Riester do otoskopu Pen-Scope i Ri-Mini. Rozmiar wziernika 2,5</t>
  </si>
  <si>
    <t>Układ oddechowy jednorurowy</t>
  </si>
  <si>
    <r>
      <t xml:space="preserve">Układ oddechowy jednorurowy, dwuświatłowy, z pionową membraną zapewniającą wymianę termiczną, o śr. 22mm i </t>
    </r>
    <r>
      <rPr>
        <b/>
        <sz val="6"/>
        <rFont val="Tahoma"/>
        <family val="2"/>
        <charset val="238"/>
      </rPr>
      <t>długości 2,7m</t>
    </r>
    <r>
      <rPr>
        <sz val="6"/>
        <rFont val="Tahoma"/>
        <family val="2"/>
        <charset val="238"/>
      </rPr>
      <t xml:space="preserve">, z kolankiem z portem kapno, do respiratora, wydajność ogrzania powietrza wdychanego 6,2st. C przy przepływie 4l/min, opór wdechowy 0,18cm H2O i wydechowy 0,22cm H2O przy przepływie 10l/min, waga układu 231g. Rura wydechowa do podłączenia do respiratora 40cm. Jednorazowy, mikrobiologicznie czysty, bez DEHP, opakowanie foliowe. </t>
    </r>
  </si>
  <si>
    <r>
      <t xml:space="preserve">Układ oddechowy jednorurowy, dwuświatłowy, z pionową membraną zapewniającą wymianę termiczną, o śr. 22mm i </t>
    </r>
    <r>
      <rPr>
        <b/>
        <sz val="6"/>
        <rFont val="Tahoma"/>
        <family val="2"/>
        <charset val="238"/>
      </rPr>
      <t>długości 1,9m</t>
    </r>
    <r>
      <rPr>
        <sz val="6"/>
        <rFont val="Tahoma"/>
        <family val="2"/>
        <charset val="238"/>
      </rPr>
      <t xml:space="preserve">, z kolankiem z portem kapno,  do aparatu do znieczulenia z dodatkową rozciągliwą rurą 1,9m </t>
    </r>
    <r>
      <rPr>
        <b/>
        <sz val="6"/>
        <rFont val="Tahoma"/>
        <family val="2"/>
        <charset val="238"/>
      </rPr>
      <t>z 2L workiem bezlateksowym</t>
    </r>
    <r>
      <rPr>
        <sz val="6"/>
        <rFont val="Tahoma"/>
        <family val="2"/>
        <charset val="238"/>
      </rPr>
      <t xml:space="preserve">, wydajność ogrzania powietrza wdychanego 6,2st. C przy przepływie 4l/min, opór wdechowy 0,14cm H2O i wydechowy 0,16cm H2O przy przepływie 10l/min, waga układu 170g bez akcesoriów. Rura wydechowa do podłączenia do respiratora 40cm. Jednorazowy, mikrobiologicznie czysty, bez DEHP, opakowanie foliowe. </t>
    </r>
  </si>
  <si>
    <t>Cewnik moczowy zewnetrzny</t>
  </si>
  <si>
    <t>Cewnik moczowy zewnętrzny dla mężczyzn. Silikonowy, jałowy. Rozmiar 25,29,32 mm.</t>
  </si>
  <si>
    <t>Dreny do endoskopu</t>
  </si>
  <si>
    <t>Dren EndoPump do endoskopu Pentax/Fujifilm kompatybilny z pompą irygacyjną EMED</t>
  </si>
  <si>
    <t>Dren EndoPump do endoskopu Olympus kompatybilny z pompą irygacyjną EMED</t>
  </si>
  <si>
    <t>Pojemnik do odsysania ran typu Redon 400-450 ml wykonany z tworzywa sztucznego, z harmonijkowym elementem wytwarzającym podciśnienie, skalowane min. co 100ml, uniwersalne zakończenie ze zintegrowaną zatyczką do drenów min. F10-F18 sterylny, jednorazowego użytku, opakowanie papier-folia.</t>
  </si>
  <si>
    <t>Pojemnik do odsysania ran typu Redon 200-250 ml wykonany z tworzywa sztucznego, z harmonijkowym elementem wytwarzającym podciśnienie, skalowane min. co 100ml, uniwersalne zakończenie ze zintegrowaną zatyczką do drenów min. F10-F18 sterylny, jednorazowego użytku, opakowanie papier-folia.</t>
  </si>
  <si>
    <t>Ostrze piły oscylacyjnej - maksymalna głębokość cięcia 35mm/szerokość ostrza 20mm/grubość ostrza 0,5mm/szerokość cięcia 0,8mm</t>
  </si>
  <si>
    <t>Ostrze piły oscylacyjnej - maksymalna głębokość cięcia 25mm/szerokość ostrza 5mm/grubość ostrza 0,5mm/szerokość cięcia 0,5mm</t>
  </si>
  <si>
    <t>Ostrze piły oscylacyjnej - maksymalna głębokość cięcia 35mm/szerokość ostrza 10mm/grubość ostrza 0,5mm/szerokość cięcia 0,8mm</t>
  </si>
  <si>
    <t>Ostrze piły oscylacyjnej - maksymalna głębokość cięcia 90mm/szerokość ostrza 19mm/grubość ostrza 1,27mm</t>
  </si>
  <si>
    <t>Ostrze piły oscylacyjnej - maksymalna głębokość cięcia 90mm/szerokość ostrza 23 mm/grubość ostrza 1,27mm</t>
  </si>
  <si>
    <t>Ostrze piły oscylacyjnej - maksymalna głębokość cięcia 90mm/szerokość ostrza 19mm/grubość ostrza 1,37mm</t>
  </si>
  <si>
    <t xml:space="preserve">ZADANIE 26. </t>
  </si>
  <si>
    <t>Samoprzylepne etykiety do kontenerów ze wskaźnikiem sterylizacji parą wodną, z miejscem do opisu. Wymiary: 35 x 80mm. Op 1000 szt</t>
  </si>
  <si>
    <t>op=252szt.</t>
  </si>
  <si>
    <t>ZADANIE 40.</t>
  </si>
  <si>
    <t>ZADANIE 67.</t>
  </si>
  <si>
    <t>ZADANIE 68.</t>
  </si>
  <si>
    <t>ZADANIE 69.</t>
  </si>
  <si>
    <t>ZADANIE 70.</t>
  </si>
  <si>
    <t>ZADANIE 71.</t>
  </si>
  <si>
    <t>ZADANIE 72.</t>
  </si>
  <si>
    <t>ZADANIE 73.</t>
  </si>
  <si>
    <t>Wosk kostny 2,5g, o skłdzie 80% naturalny wosk pszczeli i 20% mirystynian izopropylu</t>
  </si>
  <si>
    <t>Stapler skórny jednorazowego użytku 35 zszywek, grzbiet 6,9 -6,91mm, nóżka 4,18-4,2 mm,</t>
  </si>
  <si>
    <t>urządzenie do mocowania siatki przepuklinowej metodą laparoskopową z wchłanialnymi między 52-54 tygodniem zszywkami w kształcie kolców wykonanych z PLGA, wysokość zszywki 5,16mm, szerokość 5,08x3,28mm, liczba zszywek w urządzeniu - 30szt. długość kaniuli 36cm.</t>
  </si>
  <si>
    <t>Sterylna samoprzylepna, przezroczysta folia operacyjna z poliuretanu, która umożliwia oddychanie skóry, zapobiegając gromadzeniu wilgoci, przylega do otaczającej skóry (do brzegów rany) podczas długich operacji chirurgicznych 55-56x80cm</t>
  </si>
  <si>
    <t xml:space="preserve">Sterylna samoprzylepna, przezroczysta folia operacyjna z poliuretanu, która umożliwia oddychanie skóry, zapobiegając gromadzeniu wilgoci, przylega do otaczającej skóry (do brzegów rany) podczas długich operacji chirurgicznych 45x65cm lub 45x75cm </t>
  </si>
  <si>
    <r>
      <t xml:space="preserve"> Grubość nitki: 3/0, długość nitki: 1x70-75cm, Igła: 26mm, ½ koła, okrągła</t>
    </r>
    <r>
      <rPr>
        <sz val="11"/>
        <color theme="1"/>
        <rFont val="Calibri"/>
        <family val="2"/>
        <charset val="238"/>
        <scheme val="minor"/>
      </rPr>
      <t/>
    </r>
  </si>
  <si>
    <t>51.</t>
  </si>
  <si>
    <r>
      <t xml:space="preserve"> Grubość nitki: 2/0, długość nitki: 1x70-75cm, Igła: 26mm, ½ koła, okrągła</t>
    </r>
    <r>
      <rPr>
        <sz val="11"/>
        <color theme="1"/>
        <rFont val="Calibri"/>
        <family val="2"/>
        <charset val="238"/>
        <scheme val="minor"/>
      </rPr>
      <t/>
    </r>
  </si>
  <si>
    <t xml:space="preserve">sasz. </t>
  </si>
  <si>
    <t>57.</t>
  </si>
  <si>
    <t>58.</t>
  </si>
  <si>
    <t>Grubość nitki:4/0. Długość nitki: 1x70cm. Igła: 16-19mm, 3/8 koła, z mikrograwerowaną igłą z precyzyjnym zakończeniem.</t>
  </si>
  <si>
    <t>59.</t>
  </si>
  <si>
    <t xml:space="preserve">Papier krepowany do pakowania i sterylizacji zestawów narzędziowych o gramaturze 58g/m2. Grubość 175μm, wytrzymałość na rozciąganie w kierunku wytwarzania na sucho min. 2,06 kN/m, wytrzymałość na rozciąganie w kierunku wytwarzania na mokro min. 0,53 kN/m, Wydłużenie przy zerwaniu w kierunku wytwarzania 11%. Opakowania arkuszowe są zgodne z normą DIN EN ISO 11607 Część 1 oraz DIN EN 868 Część 2, rozdział 4.2.1 i 4.2.2.2. rozmiar: 75 x 75 cm, kolor zielony </t>
  </si>
  <si>
    <t>Czepek jednorazowy, typu beret, damski, PERFOROWANY, oddychajacy, wykonany z włókniny wiskozowej, ściągany gumką na całym obwodzie. Średnica zewnętrzna beretu w stanie rozłozonym nie mniejsza niż 35 cm. Pakowany po 100 szt., gramatura materiału 25g/m2, kolor zielony.</t>
  </si>
  <si>
    <t>Czepek jednorazowy lekarski, wiązany, multikolor /w kwiatki, bok: wiskoza 30 g/m, denko: polipropylen 30 g/m2, rozmiar uniwersalny, opakowanie - kartonik 100 szt.</t>
  </si>
  <si>
    <t>Furażerka z warstwą chłonącą pot - wiązana, otok: Spunlace 45 g/m2, denko: Polipropylen 25 g/m2, wkładka chłonąca pot: Spunlace 40 g/m2, +/-2%, oddychający, niebieski, rozmiar uniwersalny, kartonik 50 szt</t>
  </si>
  <si>
    <t xml:space="preserve">Czepek typu beret dla pacjenta, jednorazowy, rozmiar uniwersalny, z polopropylenu, 14g/m2.  </t>
  </si>
  <si>
    <t>Spodenki do kolonoskopii, jednorazowe, niejałowe, wykonane z SMS o gramaturze 28g/m2, koloru niebieskiego, rozmiar 2XL . Op. 10 szt.</t>
  </si>
  <si>
    <t>Koszula dla pacjenta, długa (120x140 cm), z rozcięciem z przodu typu Y, zakładana przez głowę, wykonana z włókniny SMS 35 g/m2, koloru niebieskiego. Op. 10 szt.</t>
  </si>
  <si>
    <t>Koszula dla pacjenta długa z krótkim rękawem, wiązana w pasie i przy szyi, w kolorze niebieskim z lamówką wokół szyji w kolorze białym, wykonana z włókniny SMS 35g/m², rozmiar M/L  Op.10 szt.</t>
  </si>
  <si>
    <t>Koszula dla pacjenta długa z krótkim rękawem, wiązana w pasie i przy szyi, w kolorze niebieskim z lamówką wokół szyji w kolorze białym, wykonana z włókniny SMS 35g/m², rozmiar  XL/2XL. Op.10 szt.</t>
  </si>
  <si>
    <t xml:space="preserve">Maska medyczna z gumką, operacyjna, typ IIR, 3-warstwowa, ze wzmocnieniem do dopasowania do nosa,  wykonana z niepylącej włókniny. Op. 50 szt. </t>
  </si>
  <si>
    <t xml:space="preserve">Maska medyczna z trokami, operacyjna, typ IIR, 3-warstwowa na troki, wykonana z niepylącej włókniny. Op. 50 szt. </t>
  </si>
  <si>
    <t>Prześcieradło do ochrony łóżka wykonane z jednej warstwy bibułki AIRLAID i jednej warstwy folii PE. Gramatura bibułka 55g/m2, grubość folii 13 mikronów. Wymiar: 80x220; Chłonność 1040 ml. Opakowanie 50 szt.</t>
  </si>
  <si>
    <r>
      <t xml:space="preserve">Podkład papierowy, </t>
    </r>
    <r>
      <rPr>
        <sz val="6"/>
        <rFont val="Tahoma"/>
        <family val="2"/>
        <charset val="238"/>
      </rPr>
      <t>celulozowy 100%</t>
    </r>
    <r>
      <rPr>
        <sz val="6"/>
        <color indexed="8"/>
        <rFont val="Tahoma"/>
        <family val="2"/>
        <charset val="238"/>
      </rPr>
      <t xml:space="preserve"> w rolce o szerokości 50cm i długości 50mb +/-2%, z perforacją co 50 cm jednorazowy, dwuwarstwowy 2x18 g/m2, biały.</t>
    </r>
  </si>
  <si>
    <t>Jednorazowy podkład  nieprzemakalny wzmocniony 48 nitkami biały, 3 warstwowy: 2 warstwy  papieru 18 g/m2 i 1 warstwa folii PE 12 mikronów. Chłonność 650ml. Wymiary 80x210cm. Opakowanie 25 szt.</t>
  </si>
  <si>
    <t>Jednorazowe, prześcieradło włókninowe, rozmiar min. 240cm x 150cm, wykonane z PP,  gramatura min. 25 g/m². Kolor biały.</t>
  </si>
  <si>
    <t>Jednorazowe prześcieradło z wkładem chłonnym, wykonane z włókniny PP 50g/m2 + PE 25g/m2, rdzeń chłonny zbudowany z warstwy celulozy 18g/m2, superchłonnego polimeru (SAP) 27g oraz puszystej pulpy typu Fluff Pulp 92g, chłonność do 4 litrów, z możliwością do przenoszenia/przesuwania pacjenta (wytrzymałość do 150 kg). Wymiary 100 x 220cm ( wkład chłonny 60 x 208cm) +/- 1 cm. Wyrób medyczny klasy I, zgodny z Rozporządzeniem Parlamentu Europejskiego i Rady (UE) 2017/745 (MDR)  z dnia 5 kwietnia 2017 dotyczącą wyrobów medycznych.</t>
  </si>
  <si>
    <t>Pościel jednorazowa - Komplet pościeli, jednorazowy, niejałowy, wykonany z włókniny polipropylenowej w kolorze zielonym lub niebieskim  (włóknina 25g/): Wyrób medyczny pakowany pojedynczo w  torebkę  z foli PE. Wymiary: poszwy na kołdrę – 210x160 cm, poszwy na poduszkę 70x80 cm, prześcieradło  – 210x150cm ; +/-2 cm.</t>
  </si>
  <si>
    <t xml:space="preserve">Koc ogrzewający jednorazowego użytku, o bardzo dobrych właściwościach termicznych, niejałowy, bezlateksowy,  wykonany: wypełnienie  100% Polyester 85g/m2 + zewnętrzne warstwy włókniny PP o gramaturze 30g/m2, z przeszyciami  w kształcie rombów na całej powierzchni w celu zabezpieczenia przemieszczenia się wypełnienia koca, szyty wzdłuż i wszerz szwami ultradźwiękowymi, kolor granatowy, materiał oddychający, przyjazny dla ciała, waga 300g, odporny na zawilgocenie, dla zapewnienia zachowania higieny, każda sztuka pakowana osobno w próżniowym opakowaniu.
Wymiary: 110 x 190cm. Produkty zarejestrowane jako wyrób medyczny klasy I, zgodny z Rozporządzeniem Parlamentu Europejskiego i Rady (UE) 2017/745 (MDR).
Wyrób zgodny z normą EN ISO 11092-2014, odporność termiczna &gt;0,03m²K/W
</t>
  </si>
  <si>
    <t>Antypoślizgowa, podłogowa mata chłonna, może być stosowany zarówno na suchych jak i mokrych podłogach, bez super chłonnych proszków, dzięki czemu mata nie pęcznieje i jest równa na powierzchni, odpowiednia kapilarność utrzymuje matę na mokrej podłodze, chłonność 5l/m2, rozmiar 84 cm x 30 m.</t>
  </si>
  <si>
    <t>Fartuch jednorazowy, niejałowy, wykonany z włókniny PP o gramaturze 25 g/m2. Fartuch wiązany w pasie oraz na szyji, otwierany z tyłu. Elastyczne mankiety nie zawierjące lateksu. Rozmiary : L, XL. Op. 5 szt.</t>
  </si>
  <si>
    <t xml:space="preserve">Wielowarstwowa i samoprzylepna mata o aktywnym działaniu antybakteryjnym i odkażającym, zawiera środek biobójczy - chlorek didecylodimetyloamonu + bis3aminopropylododecylamina + niejonowe środki powierzchniowo czynne i enzymy wspomagające działanie detergentów. Skutecznie zabezpiecza przed wprowadzaniem do pomieszczeń różnego rodzaju widocznych i niewidocznych zanieczyszczeń. Chroni przed bakteriami i pleśnią oraz hamują rozwój drobnoustrojów. Mata odporna na temperaturę i promienie UV. Posiada samoprzylepny podkład ściśle przylegający do powierzchni podłogi pewnie utrzymując matę w jednym miejscu. Kontrola stanu zużycia maty, dzięki 30 samoprzylepnym, ponumerowanym warstwom zbudowanym z polietylenu o niskiej gęstości, grubość  1 warstwy: 0,03mm, przyczepność 245 cN/25mm,  grubość całej maty: 0,99mm. Kolor: niebieski. Wymiary: 115 x 90 cm. Wyrób medyczny klasy I, spełnia wymagania: Rozporządzenie Parlamentu Europejskiego i Rady (UE) 2017/745 (MDR),  EN ISO 13485:2016, ISO 22196:2011, ISO 845:2019, ASTM E 2180.
</t>
  </si>
  <si>
    <t>op=5 mat po 30 arkuszy</t>
  </si>
  <si>
    <t xml:space="preserve">Wielowarstwowa i samoprzylepna mata o aktywnym działaniu antybakteryjnym i odkażającym, zawiera środek biobójczy - chlorek didecylodimetyloamonu + bis3aminopropylododecylamina + niejonowe środki powierzchniowo czynne i enzymy wspomagające działanie detergentów. Skutecznie zabezpiecza przed wprowadzaniem do pomieszczeń różnego rodzaju widocznych i niewidocznych zanieczyszczeń. Chroni przed bakteriami i pleśnią oraz hamują rozwój drobnoustrojów. Mata odporna na temperaturę i promienie UV. Posiada samoprzylepny podkład ściśle przylegający do powierzchni podłogi pewnie utrzymując matę w jednym miejscu. Kontrola stanu zużycia maty, dzięki 30 samoprzylepnym, ponumerowanym warstwom zbudowanym z polietylenu o niskiej gęstości, grubość  1 warstwy: 0,04mm, przyczepność 245 cN/25mm,  grubość całej maty: 1,37mm. Kolor: niebieski. Wymiary: 115 x 45 cm. Wyrób medyczny klasy I, spełnia wymagania: Rozporządzenie Parlamentu Europejskiego i Rady (UE) 2017/745 (MDR),  EN ISO 13485:2016, ISO 22196:2011, ISO 845:2019, ASTM E 2180.
</t>
  </si>
  <si>
    <r>
      <t>Podkład bibułowo - foliowy, nieprzemakalny,  jednorazowe pokrycie higieniczne,</t>
    </r>
    <r>
      <rPr>
        <sz val="6"/>
        <rFont val="Tahoma"/>
        <family val="2"/>
        <charset val="238"/>
      </rPr>
      <t xml:space="preserve"> wykonany z 3 wastw:  2 celulozy 100% (2x18 g/m2) i  PE 16 µm +/-1 i chłonności 160 g/m2, w </t>
    </r>
    <r>
      <rPr>
        <sz val="6"/>
        <color indexed="8"/>
        <rFont val="Tahoma"/>
        <family val="2"/>
        <charset val="238"/>
      </rPr>
      <t>rolce o szerokości 50-51cm i długości 40mb +/- 2%, z perforacją co 50cm. Kolor biały.</t>
    </r>
  </si>
  <si>
    <t>Jednorazowy niesterylny podkład wysokochłonny pod pacjenta przeznaczony na blok operacyjny o wymiarach całkowitych 100x230 cm, strefa absorbcyjna wym. 90 x210cm (+/- 5cm). Absorpcja ≥ 7000 ml NaCl 0,9% + zestaw osłon wykonanych z laminatu PE/PP 55g/m2 (2 szt. osłon na ramiona (70x30cm) +2 szt. taśm mocujących 80x5cm 1 szt.osłona na zagłówek 35x35cm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ISO 20417:2021-10, zawierającą: nr REF, nazwę produktu, rozmiar, LOT, znak CE, datę ważności,nazwę produceta, warunki magazynowania.  Wyrób medyczny klasy I,  zgodny z Rozporządzeniem Parlamentu Europejskiego i Rady (UE) 2017/745 (MDR).</t>
  </si>
  <si>
    <t>Fartuch foliowy jednorazowy, wykonany z polietylenu (LDPE) o grubości 0,18µm (18 mikronów). Zakładany przez głowę na szyję, wiązany w pasie na troki, pakowany zbiorczo po 100 szt. w opakowaniu foliowym. Kolor biały. Wymiary: 75 x 125cm.</t>
  </si>
  <si>
    <r>
      <t>Podkład o rozmiarach 60cm x 90cm +/-10mm,</t>
    </r>
    <r>
      <rPr>
        <sz val="6"/>
        <rFont val="Tahoma"/>
        <family val="2"/>
        <charset val="238"/>
      </rPr>
      <t xml:space="preserve"> z chłonnością 1390ml</t>
    </r>
    <r>
      <rPr>
        <sz val="6"/>
        <color indexed="8"/>
        <rFont val="Tahoma"/>
        <family val="2"/>
        <charset val="238"/>
      </rPr>
      <t xml:space="preserve"> , wykonany z włókniny polipropylenowej, pulpy celulozowj oraz folii polipropylenowej, zabezpieczającej przed przeciekaniem i przed przemieszczaniem się.</t>
    </r>
    <r>
      <rPr>
        <sz val="6"/>
        <rFont val="Tahoma"/>
        <family val="2"/>
        <charset val="238"/>
      </rPr>
      <t xml:space="preserve"> Opak. 25 szt.</t>
    </r>
  </si>
  <si>
    <t>Etykiety na strzykawki o wymiarach 11x38mm, umieszczone na rolce w ilości 500 sztuk, zapakowanych w kartonik. Etykieta wykonana z materiału odpornego na rozdarcia, wodoodpornego, z wyraźnym, czytelnym nadrukiem.</t>
  </si>
  <si>
    <t>Etykiety na linie do kroplówek o wymiarach 25x95mm, umieszczone na rolce w ilości 250 sztuk, zapakowanych w kartonik. Etykieta wykonana z materiału odpornego na rozdarcia, wodoodpornego, z wyraźnym, czytelnym nadrukiem.</t>
  </si>
  <si>
    <t>Etykiety na płyny infuzyjne , duże strzykawki o wymiarach 11x38mm, umieszczone na rolce w ilości 500 sztuk, zapakowanych w kartonik. Etykieta wykonana z materiału odpornego na rozdarcia, wodoodpornego, z wyraźnym, czytelnym nadrukiem.</t>
  </si>
  <si>
    <t>Rampa metalowa lakierowana proszkowo, odporna na działanie środków dezynfekcyjnych, mieszcząca 7 strzykawek.</t>
  </si>
  <si>
    <t xml:space="preserve">Wszystkie naklejki systemu są wykonane zgodnie z normą ISO 26825:2020 </t>
  </si>
  <si>
    <t>Worki samorozprężalne do zbierania i ewakuacji materiału w laparoskopii, pojemność 1500ml , rozmiary worka: długość 205mm, szerokość 240mm, średnica otwarcia 130mm, prowadnica pasująca do trokarów 10mm</t>
  </si>
  <si>
    <r>
      <t>Grubość nitki: 2; Długość nitki: 1*</t>
    </r>
    <r>
      <rPr>
        <u/>
        <sz val="6"/>
        <rFont val="Tahoma"/>
        <family val="2"/>
        <charset val="238"/>
      </rPr>
      <t>150</t>
    </r>
    <r>
      <rPr>
        <sz val="6"/>
        <rFont val="Tahoma"/>
        <family val="2"/>
        <charset val="238"/>
      </rPr>
      <t>-180cm. Igła: podwiązka;</t>
    </r>
  </si>
  <si>
    <r>
      <t xml:space="preserve">Grubość nitki 2; Długość nitki 1*90cm. Igła </t>
    </r>
    <r>
      <rPr>
        <u/>
        <sz val="6"/>
        <rFont val="Tahoma"/>
        <family val="2"/>
        <charset val="238"/>
      </rPr>
      <t>37</t>
    </r>
    <r>
      <rPr>
        <sz val="6"/>
        <rFont val="Tahoma"/>
        <family val="2"/>
        <charset val="238"/>
      </rPr>
      <t>-40mm, 1/2 koła, okrągła</t>
    </r>
  </si>
  <si>
    <r>
      <t>Grubość nitki: 1; Długość nitki: 1*150-</t>
    </r>
    <r>
      <rPr>
        <u/>
        <sz val="6"/>
        <rFont val="Tahoma"/>
        <family val="2"/>
        <charset val="238"/>
      </rPr>
      <t>180cm</t>
    </r>
    <r>
      <rPr>
        <sz val="6"/>
        <rFont val="Tahoma"/>
        <family val="2"/>
        <charset val="238"/>
      </rPr>
      <t xml:space="preserve">. Igła: podwiązka; </t>
    </r>
  </si>
  <si>
    <r>
      <t>Grubość nitki 0; długość nitki: 1*90cm; Igła: 39-</t>
    </r>
    <r>
      <rPr>
        <u/>
        <sz val="6"/>
        <rFont val="Tahoma"/>
        <family val="2"/>
        <charset val="238"/>
      </rPr>
      <t>40mm,</t>
    </r>
    <r>
      <rPr>
        <sz val="6"/>
        <rFont val="Tahoma"/>
        <family val="2"/>
        <charset val="238"/>
      </rPr>
      <t xml:space="preserve"> 3/8 koła, odwrotnie tnąca.</t>
    </r>
  </si>
  <si>
    <r>
      <t>Grubość nitki 2/0; długość nitki: 1*90cm; Igła: 24-</t>
    </r>
    <r>
      <rPr>
        <u/>
        <sz val="6"/>
        <rFont val="Tahoma"/>
        <family val="2"/>
        <charset val="238"/>
      </rPr>
      <t>26mm,</t>
    </r>
    <r>
      <rPr>
        <sz val="6"/>
        <rFont val="Tahoma"/>
        <family val="2"/>
        <charset val="238"/>
      </rPr>
      <t xml:space="preserve"> 3/8 koła, odwrotnie tnąca z igłą dwuwklęsłą kosmetyczną.</t>
    </r>
  </si>
  <si>
    <r>
      <t>Grubość nitki 2/0, długość nitki 1x75cm Igła: 39-</t>
    </r>
    <r>
      <rPr>
        <u/>
        <sz val="6"/>
        <rFont val="Tahoma"/>
        <family val="2"/>
        <charset val="238"/>
      </rPr>
      <t>40mm</t>
    </r>
    <r>
      <rPr>
        <sz val="6"/>
        <rFont val="Tahoma"/>
        <family val="2"/>
        <charset val="238"/>
      </rPr>
      <t>, 3/8 koła, tnąca lub odwrotnie tnąca.</t>
    </r>
  </si>
  <si>
    <r>
      <t>Grubość nitki 3/0, długość nitki 1x75cm Igła: 24-</t>
    </r>
    <r>
      <rPr>
        <u/>
        <sz val="6"/>
        <rFont val="Tahoma"/>
        <family val="2"/>
        <charset val="238"/>
      </rPr>
      <t>26mm</t>
    </r>
    <r>
      <rPr>
        <sz val="6"/>
        <rFont val="Tahoma"/>
        <family val="2"/>
        <charset val="238"/>
      </rPr>
      <t>, 3/8 koła, odwrotnie tnąca z igłą dwuwklęsłą kosmetyczną.</t>
    </r>
  </si>
  <si>
    <t>Nici chirurgiczne, wchłanialne, syntetyczne, plecione, z kopolimeru 90% glikolidu i 10% L-laktydu, powlekane w 50% kopolimerem glikolidu i L-laktydu i 50% stearynianem wapnia. Czas całkowitego wchłaniania masy szwu: między 56-70 dniem. Gwarantowana  wytrzymałość na rozciąganie minimum 40-55% w ciągu 21 dniu od zaimplantowania.</t>
  </si>
  <si>
    <r>
      <t>Grubość nitki 2, Długość nitki 1*140-</t>
    </r>
    <r>
      <rPr>
        <u/>
        <sz val="6"/>
        <rFont val="Tahoma"/>
        <family val="2"/>
        <charset val="238"/>
      </rPr>
      <t xml:space="preserve">150cm </t>
    </r>
    <r>
      <rPr>
        <sz val="6"/>
        <rFont val="Tahoma"/>
        <family val="2"/>
        <charset val="238"/>
      </rPr>
      <t>fioletowa, Igła: podwiązka.</t>
    </r>
  </si>
  <si>
    <r>
      <t>Grubość nitki 1, Długość nitki 1x70-</t>
    </r>
    <r>
      <rPr>
        <u/>
        <sz val="6"/>
        <rFont val="Tahoma"/>
        <family val="2"/>
        <charset val="238"/>
      </rPr>
      <t>75cm</t>
    </r>
    <r>
      <rPr>
        <sz val="6"/>
        <rFont val="Tahoma"/>
        <family val="2"/>
        <charset val="238"/>
      </rPr>
      <t xml:space="preserve"> ; Igła: 30mm, ½ koła, okrągła.</t>
    </r>
  </si>
  <si>
    <r>
      <t>Grubość nitki 1, Długość nitki 1*140-</t>
    </r>
    <r>
      <rPr>
        <u/>
        <sz val="6"/>
        <rFont val="Tahoma"/>
        <family val="2"/>
        <charset val="238"/>
      </rPr>
      <t>150cm</t>
    </r>
    <r>
      <rPr>
        <sz val="6"/>
        <rFont val="Tahoma"/>
        <family val="2"/>
        <charset val="238"/>
      </rPr>
      <t xml:space="preserve"> fioletowa, Igła: podwiązka.</t>
    </r>
  </si>
  <si>
    <r>
      <t>Grubość nitki 0, Długość nitki 1 *140-</t>
    </r>
    <r>
      <rPr>
        <u/>
        <sz val="6"/>
        <rFont val="Tahoma"/>
        <family val="2"/>
        <charset val="238"/>
      </rPr>
      <t>150m</t>
    </r>
    <r>
      <rPr>
        <sz val="6"/>
        <rFont val="Tahoma"/>
        <family val="2"/>
        <charset val="238"/>
      </rPr>
      <t xml:space="preserve"> fioletowa, Igła: podwiązka.</t>
    </r>
  </si>
  <si>
    <r>
      <t>Grubość nitki 0, Długość nitki 1x</t>
    </r>
    <r>
      <rPr>
        <u/>
        <sz val="6"/>
        <rFont val="Tahoma"/>
        <family val="2"/>
        <charset val="238"/>
      </rPr>
      <t>70</t>
    </r>
    <r>
      <rPr>
        <sz val="6"/>
        <rFont val="Tahoma"/>
        <family val="2"/>
        <charset val="238"/>
      </rPr>
      <t>-75cm fioletowa; Igła: 26mm, ½ koła, okrągła.</t>
    </r>
  </si>
  <si>
    <r>
      <t>Grubość nitki 0, Długość nitki 1x</t>
    </r>
    <r>
      <rPr>
        <u/>
        <sz val="6"/>
        <rFont val="Tahoma"/>
        <family val="2"/>
        <charset val="238"/>
      </rPr>
      <t>70</t>
    </r>
    <r>
      <rPr>
        <sz val="6"/>
        <rFont val="Tahoma"/>
        <family val="2"/>
        <charset val="238"/>
      </rPr>
      <t>-75cm fioletowa; Igła: 30mm, ½ koła, okrągła.</t>
    </r>
  </si>
  <si>
    <r>
      <t>Grubość nitki 3/0, Długość nitki 1x</t>
    </r>
    <r>
      <rPr>
        <u/>
        <sz val="6"/>
        <rFont val="Tahoma"/>
        <family val="2"/>
        <charset val="238"/>
      </rPr>
      <t>70</t>
    </r>
    <r>
      <rPr>
        <sz val="6"/>
        <rFont val="Tahoma"/>
        <family val="2"/>
        <charset val="238"/>
      </rPr>
      <t>-75cm fioletowa; Igła: 22mm, ½ koła, okrągła.</t>
    </r>
  </si>
  <si>
    <r>
      <t>Grubość nitki 3/0, Długość nitki 1x70-</t>
    </r>
    <r>
      <rPr>
        <u/>
        <sz val="6"/>
        <rFont val="Tahoma"/>
        <family val="2"/>
        <charset val="238"/>
      </rPr>
      <t>75cm</t>
    </r>
    <r>
      <rPr>
        <sz val="6"/>
        <rFont val="Tahoma"/>
        <family val="2"/>
        <charset val="238"/>
      </rPr>
      <t xml:space="preserve"> fioletowa; Igła: 26mm, ½ koła, okrągła..</t>
    </r>
  </si>
  <si>
    <r>
      <t>Grubość nitki 4/0, Długość nitki 1x70-</t>
    </r>
    <r>
      <rPr>
        <u/>
        <sz val="6"/>
        <rFont val="Tahoma"/>
        <family val="2"/>
        <charset val="238"/>
      </rPr>
      <t xml:space="preserve">75cm </t>
    </r>
    <r>
      <rPr>
        <sz val="6"/>
        <rFont val="Tahoma"/>
        <family val="2"/>
        <charset val="238"/>
      </rPr>
      <t>fioletowa; Igła: 17mm, ½ koła, okrągła</t>
    </r>
  </si>
  <si>
    <r>
      <t>Grubość nitki 4/0, Długość nitki 1x</t>
    </r>
    <r>
      <rPr>
        <u/>
        <sz val="6"/>
        <rFont val="Tahoma"/>
        <family val="2"/>
        <charset val="238"/>
      </rPr>
      <t>70-</t>
    </r>
    <r>
      <rPr>
        <sz val="6"/>
        <rFont val="Tahoma"/>
        <family val="2"/>
        <charset val="238"/>
      </rPr>
      <t>75cm fioletowa; Igła: 22mm, ½ koła, okrągła</t>
    </r>
  </si>
  <si>
    <t>Jednorazowa, sterylna, platforma dostępu przezpochwowego przeznaczona do wprowadzenia narzędzi do zabiegów minimalnie inwazyjnych przy jednoczesnym utrzymaniu odmy podczas wspomaganych laparoskopowo i pochwowych zabiegów ginekologicznych vNOTES. Składająca się z retraktora-protektora,nakładki żelowej umożliwiającej utrzymanie odmy oraz umiejscowienie do 4 portów dla narzędzi laparoskopowych 5-12mm, prowadnicy do retraktora, 4 niezależnych portów laparoskopowych, osłony narzędziowej oraz obturatora do wprowadzania portów. Dostępna w 3 rozmiarach- 7cm /9,5 cm/11 cm - do wyboru przez Zamawiającego w czasie składania zamówienia.</t>
  </si>
  <si>
    <t>Wyroby medyczne XIX</t>
  </si>
  <si>
    <t>Układ oddechowy do respiratora Stefan</t>
  </si>
  <si>
    <t xml:space="preserve">Jednorazowy, sterylny trokar optyczny 5 mm o długości 100 mm i 150 mm, bez noża ani plastikowych ostrych krawędzi. Obturator - atraumatyczny separator tkankowy wyprofilowany skrętnie z otworem pozwalającym na bezpośrednią insuflację. Kaniula – system fiksacji w powłokach, złożony z symetrycznego bezlateksowego balonu o  pojemności 5 ml oraz dysku retencyjnego lub żebrowanie atraumatyczne w kształcie litery Z. Dwustopniowy zawór gazowy, z dodatkowym zaworem automatycznym do napompowania balonu. Odłączana obudowa uszczelki ułatwia usuwanie próbek oraz szybką desuflację. Pakowane po 6 sztuk – do wyboru przez Zamawiającego podczas składania zamówienia.   </t>
  </si>
  <si>
    <t>Jednorazowy, sterylny trokar optyczny 11 mm o długości 100 mm, bez noża ani plastikowych ostrych krawędzi. Uszczelka zapewniająca szczelność w zakresie 5-11mm bez konieczności stosowania redukcji. Obturator - atraumatyczny separator tkankowy wyprofilowany skrętnie z otworem pozwalającym na bezpośrednią insuflację. Kaniula – system fiksacji w powłokach, złożony z symetrycznego bezlateksowego balonu o pojemności 5 ml oraz dysku retencyjnego lub żebrowanie atraumatyczne w kształcie litery Z. Dwustopniowy zawór gazowy, z dodatkowym zaworem automatycznym do napompowania balonu. Odłączana obudowa uszczelki ułatwia usuwanie próbek oraz szybką desuflację. – do wyboru przez Zamawiającego podczas składania zamówienia.</t>
  </si>
  <si>
    <t>op=6szt.</t>
  </si>
  <si>
    <t>Zestaw jednorazowych trokarów optycznych 5 mm (2 kaniule + 1 obturator) od długości 100 mm i 150 mm, bez noża ani plastikowych ostrych krawędzi. Obturator - atraumatyczny separator tkankowy wyprofilowany skrętnie z otworem pozwalającym na bezpośrednią insuflację. Kaniula – system fiksacji w powłokach, złożony z symetrycznego bezlateksowego balonu o pojemności 5 ml oraz dysku retencyjnego. Dwustopniowy zawór gazowy, z dodatkowym zaworem automatycznym do napompowania balonu. Odłączana obudowa uszczelki ułatwia usuwanie próbek oraz szybką desuflację – do wyboru przez Zamawiającego podczas składania zamówienia.</t>
  </si>
  <si>
    <t xml:space="preserve">Jednorazowe, zaawansowane narzędzie bipolarne do cięcia i uszczelniania/zamykania naczyń krwionośnych, limfatycznych oraz pęczków tkankowych do 7 mm włącznie; szczęki narzędzia zakrzywione z czubkiem preparacyjnym typu Maryland, linia koagulacji 20mm, linia cięcia 18 mm (nóż tnący w narzędziu), do zabiegów laparoskopowych o długość trzonu narzędzia 37 cm, do zabiegów bariatrycznych o długość trzonu narzędzia 44 cm lub do zabiegów otwartych o długości trzonu 23 cm, o średnicy trzonu 5 mm,  rotacja 360 stopni w obie strony. Brak konieczności zmiany oprogramowania generatora w przypadku pojawienia się aktualizacji systemu – najnowsze oprogramowanie zintegrowane z każdym narzędziem roboczym. Pakowane po 6 sztuk  – do wyboru przez Zamawiającego podczas składania zamówienia.  Narzędzie współpracujące z generatorem dostarczonym przez Wykonawcę (w ramach wartości umowy).  </t>
  </si>
  <si>
    <t>Jednorazowe, sterylne, zaawansowane narzędzie bipolarne do cięcia i uszczelniania/zamykania naczyń krwionośnych, limfatycznych oraz pęczków tkankowych do 7 mm włącznie; szczęki narzędzia zakrzywione, tępe, linia koagulacji 40mm, linia cięcia 38 mm (nóż tnący w narzędziu), długość trzonu narzędzia 20 cm; rotacja 180 stopni w obie strony.  Brak konieczności zmiany oprogramowania generatora w przypadku pojawienia się aktualizacji systemu – najnowsze oprogramowanie zintegrowane z każdym narzędziem roboczym. Pakowane po 6 sztuk.  Narzędzie współpracujące z generatorem dostarczonym przez Wykonawcę (w ramach wartości umowy).</t>
  </si>
  <si>
    <t xml:space="preserve">Wykonawca zobowiązany jest do użyczenia Zamawiającemu, na czas trwania umowy w ramach wartości umowy, 1 generator obsługujących jednorazowe, zaawansowane narzędzia bipolarne do cięcia i uszczelniania/zamykania naczyń krwionośnych, limfatycznych oraz pęczków tkankowych do 7 mm włącznie.  </t>
  </si>
  <si>
    <t>Jednorazowa, sterylna, platforma dostępu przezpochwowego przeznaczona GelPOINT V-Path do wprowadzenia narzędzi do zabiegów minimalnie inwazyjnych przy jednoczesnym utrzymaniu odmy podczas wspomaganych laparoskopowo i pochwowych zabiegów ginekologicznych vNOTES. Składająca się z retraktora-protektora,nakładki żelowej umożliwiającej utrzymanie odmy oraz umiejscowienie do 4 portów dla narzędzi laparoskopowych 5-12mm, prowadnicy do retraktora, 4 niezależnych portów laparoskopowych, osłony narzędziowej oraz obturatora do wprowadzania portów. Platforma dostęna w trzech rozmiarach 11 cm, 9,5 cm i 7 cm oraz Voyant Maryland -Jednorazowe bipolarne narzędzie do cięcia i uszczelniania/zamykania naczyń krwionośnych, limfatycznych oraz pęczków tkankowych do 7 mm włącznie; szczęki narzędzia zakrzywione z czubkiem preparacyjnym typu Maryland, linia koagulacji 20mm, linia cięcia 18 mm (noż tnący w narzędziu),do zabiegów laparoskopowych, o długość trzonu narzędzia 37 cm, ośrednicy trzonu 5 mm, rotacja 360 stopni w obie strony; oprogramowanie robocze zintegrowane w narzędziu. Rozmiar platformy do wyboru przez Zamawiającego w czasie składania zamówienia.</t>
  </si>
  <si>
    <t>Jałowy zestaw do cystoskopii o składzie : 
1 x serweta na stolik instrumentariuszki 100 x 150 cm 
2 x osłony na kończyny dolne 75 x 140 cm 
1 x serweta do cystoskopii 100 x 200 cm z centralnym przylepnym otworem w okolicy krocza 7 x 10 cm
1 x serweta 2-warstwowa 75 x 90 cm
4 x ręczniki celulozowe 30 x 33 cm.
Zestaw posiada 4 etykiety samoprzylepne zawierające nr katalogowy, LOT, datę ważności oraz dane producenta. Na opakowaniu wyraźnie zaznaczony kierunek otwierana.</t>
  </si>
  <si>
    <t xml:space="preserve">Serweta na stolik Mayo wzmocniona 80 x 145 cm, składana teleskopowo, sterylizowana EO. </t>
  </si>
  <si>
    <t>Jałowy zestaw uniwersalny o składzie:
1 x serweta na stół narzędziowy wzmocniona 190 x 150 cm (owinięcie zestawu), wzmocnienie 75 x 190 cm
1 x serweta samoprzylepna 2 warstwowa 170 x 200 cm z przylepcem na dłuższym boku oraz z dodatkowym padem chłonnym w obszarze krytycznym (min. 50 x 75 cm)
2 x serweta samoprzylepna 2 warstwowa 90 x 75 cm z przylepcem 86 cm oraz z dodatkowym padem chłonnym w obszarze krytycznym (min. 35 x 90 cm)
1 x serweta samoprzylepna 2-warstwowa 240 x 150 cm z dodatkowym padem chłonnym w obszarze krytycznym (min. 50 x 75 cm)
1 x pojemnik na igły i ostrza magnetyczny, 30 miejsc z funkcją bezdotykowego ściągania ostrzy z trzonków 3 i 4                                   
3 x tupfer z gazy 20-nitkowej, 48 x 24 cm                                             
1 x taśma samoprzylepna 10 x 50 cm                                                     
1 x miska plastikowa okrągła 500 ml, transparentna z podziałką                   
1 x serweta na stolik Mayo 80 x 145 cm składana teleskopowo, pad chłonny na całej długości    
20 x kompres z gazy z nitką RTG 10 x 10 cm, 12 w 17 n, wiązane po 10, klasa II a
1 x podstawka zabezpieczająca pod skalpele, samoprzylepna 3 miejsca                            
1 x końcówka do ssaka 32 CH , 265mm zagięta bez V.C.                          
1 x dren do ssaka 30 CH, 300cm                                                           
1 x czyścik do koagulacji samoprzylepny, kontrastujący w RTG 5 x 5 cm        
1 x elektroda czynna monopolarna, wejście na 3 bolce + uchwyt plastikowy do elektrody    
1 x ostrze do skalpela  nr 22          
1 x kieszeń przylepna 1-komorowa 43 x 38 cm
2 x ręcznik celulozowy min. 30 x 33 cm                                                                                                                                                                                       2 x chusta z gazy i chipem RTG 45 x 45 cm, 4 w 20 n, zielona, klasa II a</t>
  </si>
  <si>
    <t>Jałowy zestaw do przepukliny o składzie:
1 x serweta na stół narzędziowy wzmocniona 190 x 150 cm (owinięcie zestawu), wzmocnienie 75 x 190 cm
10 x tupfer twardy z gazy z nitką RTG 12 x 12 cm, 24 nitki, w pudełku tekturowym ułatwiającym liczenie, klasa II a
1 x ostrze do skalpela nr 15
2 x serweta przylepna 2-warstwowa 100 x 90 cm z dodatkowym padem chłonnym
1 x serweta przylepna 2-warstwowa 240 x 150 cm z dodatkowym padem chłonnym (min. 50 x 75 cm)
1 x serweta przylepna 2-warstwowa 175 x 200 cm z dodatkowym padem chłonnym (min. 50 x 75 cm)
1 x serweta na stolik Mayo 80 x 145 cm składana teleskopowo
20 x kompres z gazy z nitką rtg 10 x 10 cm, 12 w 17 n, klasa II a
3 x tupfer z gazy 48 x 24 cm, 20 nitek
1 x dren redona 14 Ch, 50 cm ze znacznikiem RTG
1 x miska plastikowa okrągła z podziałką 500 ml
1 x kabel elektrody czynnej monopolarnej 320 cm, płaski nożyk, wejście na 3 bolce
1 x uchwyt plastikowy do elektrody
1 x czyścik do koagulacji 5 x 5 cm, przylepny, kontrastujący w RTG
1 x pudełko na igły i ostrza magnetyczne, 10 miejsc</t>
  </si>
  <si>
    <t>Jałowy zestaw do nakłucia lędźwiowego o składzie: 
1 x serweta z włókniny 75 x 90 cm 
1 x kleszczyki plastikowe 14cm 
6 x tupfery gazowe, 20 nitkowe, o wielkości śliwki (rozmiar po rozwinięciu około 20 x 20 cm) 
1 x epiduralna, przylepna serweta 75 x 90 cm z centralnym otworem i przylepnym brzegiem z włókniny barierowej, otwór w rozmiarze 15 x 13 cm +/- 1 cm 
1 x strzykawka luer lock 5 ml 
1 x igła podskórna 22G 1 1/4 (0,7 x 32mm)
1 x igła podskórna 18G 1 1/2 (1,2 x 40mm) 
1 x samoprzylepny opatrunek z centralnym wkładem chłonnym 7,2 x 5 cm. 
Zestaw zapakowany w opakowanie typu twardy blister w ksztacie tacki z trzema wgłębieniami, która może służyć jako nerka.</t>
  </si>
  <si>
    <t>ZADANIE 29.</t>
  </si>
  <si>
    <t>ZADANIE 39.</t>
  </si>
  <si>
    <t>ZADANIE 61.</t>
  </si>
  <si>
    <t>Wyroby medyczne dla ginekologii VII.</t>
  </si>
  <si>
    <t>Wyroby medyczne dla ginekologii VIII.</t>
  </si>
  <si>
    <t>Worek do morcelacji z prowadnikiem o śr. 160mm; obj. 3,5L z trzema portami oznaczonymi różnymi kolorami (port środkowy (żółty), port lewy (zielony) port prawy (czerwony)), otwór górny z pakiem do zaciśnięcia worka dla narzędzi o śr.15mm; sterylny (op.= 10 szt.) - 1op</t>
  </si>
  <si>
    <t>Instrument laparoskopowy do cięcia i zamykania naczyń zakrzywiony 17mm, długość 350mm, dł. Kabla  4m , opakowanie zawiera 5 szt. Wtyczka pasująca do gniazda MF-2.</t>
  </si>
  <si>
    <t>Instrument do cięcia i zamykania naczyń zakrzywiony 17mm, długość 200mm, dł. Kabla  4m , opakowanie zawiera 5 szt. Wtyczka pasująca do gniazda MF-2.</t>
  </si>
  <si>
    <t>op.=200szt.</t>
  </si>
  <si>
    <t>Test typu 5 wg EN ISO 11140-1 do kontroli pakietów i zestawów sterylizacyjnych, test samoprzylepny, wyraźne prze barwnie wskaźnika z koloru jasnego na ciemny. Op. 400szt.</t>
  </si>
  <si>
    <t>op.=400szt.</t>
  </si>
  <si>
    <t>zestaw</t>
  </si>
  <si>
    <t>op=25szt.</t>
  </si>
  <si>
    <t>Rękawice nitrylowe, bezpudrowe, niesterylne, chlorowane i polimerowane od wewnątrz,
polimerowane od zewnątrz, kolor niebieski, mikrotekstura na całej dłoni z dodatkową teksturą na końcach palców, Długość rękawicy min. 245mm. Grubość pojedynczej ścianki na palcu 0,11mm +/-0,01mm, na dłoni 0,07+/- 0,01 mm, AQL 1.0. Siła zrywu min 7,5N wg EN 455 - potwierdzone badaniami producenta. Zgodne z normami EN ISO 374-1, EN 374-2, EN 16523-1, EN 374-4 oraz odporne na przenikanie bakterii, grzybów i wirusów zgodnie z EN ISO 374-5 oraz przebadane na min. 33 cytostatyki wg. ASTM D6978 potwierdzone badaniami z jednostki niezależnej. Odporne na min. 20 substancji chemicznych (poza lekami cytostatycznymi), w tym odporne na 90% alkohol izopropylowy min. na poziomie 1. Rękawice o kontrolowanym, niskim poziomie zanieczyszczenia mikrobiologicznego potwierdzonego raportem z badań akredytowanego laboratorium, przeprowadzonych zwalidowaną metodą badawczą.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mechanicznie warstwami, w sposób uporządkowany w opakowaniu. Pakowane po 200 szt. Dla wszystkich rozmiarów. Rozmiary XS-XL kodowane kolorystycznie na opakowaniu.</t>
  </si>
  <si>
    <t xml:space="preserve">Adapter łączący  uchwyt monopolarny  3-pin z gniazdami  z rozpoznawaniem narzędzi </t>
  </si>
  <si>
    <t xml:space="preserve">Kabel bipolarny, dł. min. 3m, złącze proste, kompatybilny z systemem rozpoznawania narzędzi </t>
  </si>
  <si>
    <r>
      <t>Uchwyt jednorazowy z elektrodą, nóż, 2 przyciski, kabel dł. 3m, przystosowany do systemu rozpoznawania narzędzi aparatu,</t>
    </r>
    <r>
      <rPr>
        <sz val="6"/>
        <color theme="1"/>
        <rFont val="Tahoma"/>
        <family val="2"/>
        <charset val="238"/>
      </rPr>
      <t xml:space="preserve"> uchwyt w komplecie z elektrodą - nożem prostym,</t>
    </r>
    <r>
      <rPr>
        <sz val="6"/>
        <color rgb="FF000000"/>
        <rFont val="Tahoma"/>
        <family val="2"/>
        <charset val="238"/>
      </rPr>
      <t xml:space="preserve"> sterylny, op. 10szt.  </t>
    </r>
  </si>
  <si>
    <t xml:space="preserve">Siatka do leczenia wypadania sklepienia pochwy. Siatka w kształcie Y wykonana z polipropylenu monofilamentowego, niewchłanialna. Kolor inny niż biały - ułatwiający identyfikację. Włośkna 120 mcm. Wymiar 3x24 cm, waga: 48g/m2 +/- 10% grubość: 0,56 mm +/- 10% Porowatość: 91% +/- 5% Pory średnie: 1,5 mm2. Wymiary porów: 2,76. Implant jednostronnie pokryty filmem polipropylenowym w owadzze 45g/m2 +/- 10% grubość 0,05 mm+/- 10% Caąłkowita grubość pojedyńczego końca siatki z filmem polipropylenowym 0,88 mm+/- 10% </t>
  </si>
  <si>
    <t>Siatka do pektopeksji wykonana z polipropylenu monofilamentowego, niewchłanialna kolor ułatwiający identyfikację siatki o włóknach 120 mcm. Długość 39 cm, w części centralnej 3 cmx4,5 cm waga:48g/m2 +/- 10% grubość:0,56 mm+/- 10%, Porowatość:91% +/- 5% Pory średnie 1,5 mm2, wymiary porów 2,76 mm</t>
  </si>
  <si>
    <r>
      <t>Rurka tracheostomijna, z termoplastycznego PCW, z mankietem niskociśnieniowym,</t>
    </r>
    <r>
      <rPr>
        <b/>
        <sz val="6"/>
        <rFont val="Tahoma"/>
        <family val="2"/>
        <charset val="238"/>
      </rPr>
      <t xml:space="preserve"> fenestracyjna</t>
    </r>
    <r>
      <rPr>
        <sz val="6"/>
        <rFont val="Tahoma"/>
        <family val="2"/>
        <charset val="1"/>
      </rPr>
      <t>, balonik kontrolny wyraźnie wskazujący na wypełnienie mankietu (płaski przed w</t>
    </r>
    <r>
      <rPr>
        <sz val="6"/>
        <rFont val="Tahoma"/>
        <family val="2"/>
        <charset val="238"/>
      </rPr>
      <t>ypełnieniem) posiadający oznaczenia rozmiaru rurki oraz  marki producenta i śr</t>
    </r>
    <r>
      <rPr>
        <sz val="6"/>
        <rFont val="Tahoma"/>
        <family val="2"/>
        <charset val="1"/>
      </rPr>
      <t xml:space="preserve">ednicy mankietu, elastyczny, przezroczysty kołnierz z oznaczeniem rozmiaru i długości rurki, samoblokujący się mandryn z otworem na prowadnicę Seldingera, sterylne, pakowane w opakowaniu typu blister, rozmiary od 6mm do 10mm co 1mm oraz 7,5mm i 8,5mm w zestawie z dwiema kaniulami wymiennymi oraz opaskę mocującą. </t>
    </r>
  </si>
  <si>
    <r>
      <t>Rurka tracheostomijna z odsysaniem z przestrzeni pogłośniowej, z miekkim, cienkościennym mankietem niskociśnieniowym oraz systemem ograniczenia wzrostu ciśnienia wewnątrz mankietu typu Soft Seal z balonikiem kontrolnym wskazującym na wypełnienie mankietu, posiadający oznaczenie rozmiaru rurki,</t>
    </r>
    <r>
      <rPr>
        <sz val="6"/>
        <rFont val="Tahoma"/>
        <family val="2"/>
        <charset val="238"/>
      </rPr>
      <t xml:space="preserve"> marki producenta</t>
    </r>
    <r>
      <rPr>
        <sz val="6"/>
        <rFont val="Tahoma"/>
        <family val="2"/>
        <charset val="1"/>
      </rPr>
      <t xml:space="preserve"> i srednicy mankietu. Wykonana z termoplastycznego PCW, posiadający elastyczny, przezroczysty kołnierz z oznaczeniem rozmiaru długości rurki oraz samoblokujący się mandryn z otworem na prowadnicę Seldingera. Rozmiary od 6,0 do 10,0 co 1,0 oraz 7,5 i 8,5. </t>
    </r>
  </si>
  <si>
    <t>op=20szt.</t>
  </si>
  <si>
    <t>Jednorazowa bluza chirurgiczna typu jacket wykonana z oddychającego materiału SMS o gramaturze min. 44 g/m2, długi rękaw zakończony elestycznym mankietem. Bluza z dwiema kieszeniami, zapinana na 4 napy. Rozmiary M-L. Kolor niebieski. Wyrób medyczny, zgodny z normą EN 13795.</t>
  </si>
  <si>
    <t>Jałowy zestaw do operacji ginekologicznych w składzie:
1 x serweta na stół narzędziowy wzmocniona 190 x 150 cm (owinięcie zestawu), wzmocnienie 75 x 190 cm
1 x serweta na stolik Mayo 80 x 145cm składana teleskopowo, pad chłonny na całej długości
1 x serweta samoprzylepna 2 warstwowa 170 x 200 cm z przylepcem na dłuższym boku oraz z dodatkowym padem chłonnym w obszarze krytycznym (min. 50 x 75 cm)
1 x serweta samoprzylepna 2 warstwowa 90 x 75 cm z dodatkowym padem chłonnym w obszarze krytycznym (min. 35 x 90 cm)
1 x serweta samoprzylepna 2-warstwowa 240 x 150 cm z dodatkowym padem chłonnym w obszarze krytycznym (min. 50 x 75 cm)
2 x osłony na kończyny75 x 140 cm
20 x kompres z gazy z nitką RTG 10 x 10 cm, 12 w 17 n, wiązane po 10, klasa II a
1 x ostrze chirurgiczne nr 15
1 x chusta z gazy i chipem RTG 45 x 45 cm, 4 w 20 n, zielona, klasa II a
1 x miska plastikowa 500 ml
1 x pojemnik na igły i ostrza magnetyczny, 15/15 miejsc z funkcją bezdotykowego ściągania ostrzy z trzonków 
1 x opaska elastyczna 12 cm x 4 m
3 x tupfer z gazy 20-nitkowej, 48 x 24 cm.</t>
  </si>
  <si>
    <t>Jałowy zestaw do wkłucia centralnego o składzie:
1 x serweta na stolik narzędziowy nieprzylepna 120 x 95 cm (owinięcie zestawu)
1 x serweta 150 x 100 cm z przylepnym otworem 10 cm umieszczonym decentralnie względem dłuższego boku
1 x kleszczyki plastikowe typu korcang do mycia pola 19 cm
1 x imadło chirurgiczne jedorazowe stalowe typu Mayo-Hegar 12 cm, matowo wykończone, posiadające symbol jednorazowości umieszczony w sposób trwały,po jednej stronie narzędzia
1 x opatrunek mocujący przeźroczysty, samoprzylepny 10 x 15 cm
1 x miseczka plastikowa z podziałką 120 ml, transparentna
10 x kompres z włókniny 7,5 x 7,5 cm
1 x ostrze skalpela nr 11, bezpiecznie zapakowane
3 x tupfer z gazy 24 x 24 cm, 20 nitek
1 x fartuch chirurgiczny rozmiar L
1 x strzykawka typu Luer, 20 ml.</t>
  </si>
  <si>
    <t>Jałowy zestaw opatrunkowy o składzie:
1 x pęseta anatomiczna plastikowa zielona 12,8 cm
1 x pęseta anatomiczna plastikowa niebieska 12,8, cm
6 x tampony (tupfery) włókninowe wielkości jajka. 
Opakowanie:  Tacka typu twardy blister z 3 wgłębieniami na płyny, może posłużyć jako pojemnik na odpadki.  Wszystkie elementy zestawu są jednorazowego użytku, sterylne.</t>
  </si>
  <si>
    <r>
      <t xml:space="preserve">Wzierniki jednorazowe </t>
    </r>
    <r>
      <rPr>
        <b/>
        <sz val="6"/>
        <rFont val="Tahoma"/>
        <family val="2"/>
        <charset val="238"/>
      </rPr>
      <t>dwułyżkowe</t>
    </r>
    <r>
      <rPr>
        <sz val="6"/>
        <rFont val="Tahoma"/>
        <family val="2"/>
        <charset val="238"/>
      </rPr>
      <t xml:space="preserve"> sterylny, uroginekologiczny; rozmiar S, M, L, długość 132 mm</t>
    </r>
  </si>
  <si>
    <r>
      <t>Test symulacyjny Bowie-Dick do kontroli pracy sterylizatora w postaci pokrytych polimerem pasków symetrycznie rozłożony substancja wskaźnikową na długości testu. Zastosowanie testu dla programu Bowie-Dick w zakresie parametrów 134</t>
    </r>
    <r>
      <rPr>
        <vertAlign val="superscript"/>
        <sz val="6"/>
        <color indexed="8"/>
        <rFont val="Tahoma"/>
        <family val="2"/>
        <charset val="238"/>
      </rPr>
      <t>0</t>
    </r>
    <r>
      <rPr>
        <sz val="6"/>
        <color indexed="8"/>
        <rFont val="Tahoma"/>
        <family val="2"/>
        <charset val="238"/>
      </rPr>
      <t>C - 3,5 minuty oraz 121</t>
    </r>
    <r>
      <rPr>
        <vertAlign val="superscript"/>
        <sz val="6"/>
        <color indexed="8"/>
        <rFont val="Tahoma"/>
        <family val="2"/>
        <charset val="238"/>
      </rPr>
      <t>0</t>
    </r>
    <r>
      <rPr>
        <sz val="6"/>
        <color indexed="8"/>
        <rFont val="Tahoma"/>
        <family val="2"/>
        <charset val="238"/>
      </rPr>
      <t>C - 15 minut. Jednoznaczna zmiana koloru z barwy jasnej na ciemną. Test samoprzylepny umożliwiający jego przyklejenie do dokumentacji. test zgodny z normą EN ISO 1140-4. Opakowanie 250 szt. walidowane z typem przyrządu testowego procesu z rurką i kapsułą ze stali kwasoodpornej w obudowie tworzywa sztucznego otwartej z jednej strony na całej średnicy przyrządu, budowa przyrządu zgodna z normą EN285 oraz EN 867-5.</t>
    </r>
  </si>
  <si>
    <r>
      <t>Wskaźnik biologiczny zgodny z normą EN ISO 11138 do kontroli procesów sterylizacji w parze wodnej w postaci fiolki z umieszczonymi sporami bakteryjnymi G. Stearothermophilus o populacji minimum 10</t>
    </r>
    <r>
      <rPr>
        <vertAlign val="superscript"/>
        <sz val="6"/>
        <rFont val="Tahoma"/>
        <family val="2"/>
        <charset val="238"/>
      </rPr>
      <t>5</t>
    </r>
    <r>
      <rPr>
        <sz val="6"/>
        <rFont val="Tahoma"/>
        <family val="2"/>
        <charset val="238"/>
      </rPr>
      <t xml:space="preserve"> wraz z pożywką oraz zintegrowanym wskaźnikiem chemicznym pokrytym polimerem typu 5 zgodnie z normą EN ISO 11140-1 walidowanym z umieszczonymi sporami bakteryjnymi. Możliwość natychmiastowego zwolnienia wsadu na podstawie odczytu wskaźnika chemicznego, czas inkubacji dla wskaźnika biologicznego 24 godziny w temperaturze 570C. </t>
    </r>
  </si>
  <si>
    <t>Jałowy zestaw do cementu kostnego o składzie:
1 x miska plastikowa okrągła z rowkami na szpatułkę 500 ml
1 x szpatułka plastikowa  
1 x serweta na stół narzędziowy 2-warstwowa 75 x 75 cm (opakowanie zestawu)</t>
  </si>
  <si>
    <t>Pojemnik posiadający atest PZH (lub rownoważny), zaopatrzony w etykietę z międzynarodowym znakiem ostrzegawczym, i instrukcję użytkowania. Wykonany z mocnego tworzywa sztucznego. Kolor pojemnika czerwony lub żółty. kształt wiaderka - wysokość 125 mm, średnica górna 140mm, średnica dolna 102 mm</t>
  </si>
  <si>
    <r>
      <t xml:space="preserve">Pojemnik posiadający atest PZH (lub rownoważny), zaopatrzony w etykietę z międzynarodowym znakiem ostrzegawczym, i instrukcję użytkowania. Wykonany z mocnego tworzywa sztucznego.  Pojemnik 2l. Kolor pojemnika czerwony lub żółty. kształt wiaderka - wysokość 160 mm, średnica górna 165mm, średnica dolna 120 mm </t>
    </r>
    <r>
      <rPr>
        <b/>
        <sz val="6"/>
        <rFont val="Tahoma"/>
        <family val="2"/>
        <charset val="238"/>
      </rPr>
      <t>lub</t>
    </r>
    <r>
      <rPr>
        <sz val="6"/>
        <rFont val="Tahoma"/>
        <family val="2"/>
        <charset val="238"/>
      </rPr>
      <t xml:space="preserve"> kształt wiaderka - wysokość 230 mm, średnica górna 140mm, średnica dolna 105 mm</t>
    </r>
  </si>
  <si>
    <r>
      <t xml:space="preserve">Rękawice wyprodukowane z nieuczulającego </t>
    </r>
    <r>
      <rPr>
        <sz val="6"/>
        <color indexed="8"/>
        <rFont val="Tahoma"/>
        <family val="2"/>
        <charset val="238"/>
      </rPr>
      <t>winylu, bezpudrowe,</t>
    </r>
    <r>
      <rPr>
        <sz val="6"/>
        <color indexed="8"/>
        <rFont val="Tahoma"/>
        <family val="2"/>
        <charset val="1"/>
      </rPr>
      <t xml:space="preserve"> przeznaczone do wykonywania procedur niskiego ryzyka. Rękawice niejałowe, powierzchnia gładka, wykończenie mankietu równomiernie rolowany brzeg, kształt uniwersalny, pasujący na lewą i prawą dłoń. Rękawice będące zarówno wyrobem medycznym klasy I jak i środkiem ochrony indywidualnej kategorii III typ C, AQL : 1,5, zawartość protein lateksu: brak. Zgodność z normami EN 455-1-2-3, ISO 9001, Deklaracja zgodności. Rozmiar S,M,L. Op.=100szt.</t>
    </r>
  </si>
  <si>
    <t>Jednorazowy ustnik endoskopowy dla dorosłych, wymiary otworu głównego 22x25mm, wykonane z polietylenu, wolne od DEHP oraz latexu; opaska mocująca tekstylna zamocowana wstępnie na ustniku. Pakowana indywidualnie, data produkcji i ważności na każdym opakowaniu jednostkowym, zawierające 3 etykiety samoprzylepne do dokumentacji medycznej. Opakowanie zbiorcze typu dyspenser kartonowy z okienkiem.</t>
  </si>
  <si>
    <t>Czepek typu furażerka, PERFOROWANY (włóknina SpunLance, gramatura min. 25g/m), wiązany, wykonany z delikatnej przewiewnej włókniny , kolor niebieski, rozmiar uniwersalny, gramatura materiału min. Kartonik 100 szt</t>
  </si>
  <si>
    <t xml:space="preserve">ZADANIE 35. </t>
  </si>
  <si>
    <t>ZADANIE 38.</t>
  </si>
  <si>
    <t>Wyroby medyczne nr V</t>
  </si>
  <si>
    <t>Wyroby medyczne VI</t>
  </si>
  <si>
    <t>Wyroby medyczne VII</t>
  </si>
  <si>
    <t>Wyroby medyczne XI</t>
  </si>
  <si>
    <t>Wyroby medyczne XIII</t>
  </si>
  <si>
    <t>Wyroby medyczne XVII</t>
  </si>
  <si>
    <t>Wyroby medyczne dla ginekologii IX.</t>
  </si>
  <si>
    <t xml:space="preserve">Kaniula dożylna typu bezpiecznego bez portu bocznego, wykonana z PU, ze specjalnym dodatkowym zaworem eliminującym całkowicie wypływ krwi podczas kaniulacji, wtopione min. 4 paski RTG, filtr hydrofobowy w komorze wypływu; igła po wyjęciu z kaniuli automatycznie zabezpieczona metalowym zatrzaskiem, rozmiar 18-24 G. </t>
  </si>
  <si>
    <t>Serwety pakowane pojedynczo oraz serwety wchodzące w skład zestawów wykonane z 2-warstwowego pełnobarierowego laminatu (folia polietylenowa + hydrofilowa warstwa włókniny polipropylenowej), zgodne z EN 13795-1:2019 dla wysokiej funkcjonalności w obszarach krytycznych, bez zawartości lateksu, wiskozy i celulozy, o gramaturze 55 g/m2, cechuje wysoka odporność na penetrację płynów (zgodnie z EN 20811): min. 150 cm H2O oraz odporność na rozerwanie: na sucho min. 130 kPa i na mokro min. 125 kPa (zgodnie z EN 13938-1). Serwety posiadające dodatkowy obszar wzmocnień (pad chłonny) jako trzecią warstwę z włókniny polipropylenowej o gramaturze 55 g/m2 (łącznie w obszarze krytycznym 110 g/m2) cechuje wysoka odporność na penetrację płynów (zgodnie z EN 20811): min. 200 cm H2O oraz odporność na rozerwanie: na sucho min. 330 kPa i na mokro min. 350 kPa (zgodnie z EN 13938-1). Wyroby gotowe z laminatu posiadają certyfikat walidacji procesu sterylizacji wydany przez zewnętrzną jednostkę certyfikującą (złożyć wraz z ofertą). Włóknina serwet spełnia wymagania dla 1 klasy palności CFR 1610 (badania potwierdzające klasę palności złożyć wraz z ofertą) oraz posiada właściwości antystatyczne. Chłonność włókniny w miejscu wzmocnienia badana wg EN ISO 9073-6: wynosi około 350%, czyli około 380 ml/m2. Opakowania jednostkowe: zestawy zapakowane w torbę foliową z wytrzymałej, grubej i przezroczystej folii polietylenowej oraz zawierające 4 odklejane etykiety z numerem REF, LOT, datą produkcji, ważności, nazwą producenta, do umieszczania w dokumentacji medycznej.  Wszystkie komponenty zestawu wraz z etykietą, oznakowaniem opakowania jednostkowego oraz oznakowaniem opakowania transportowego powinny być zgodne z ROZPORZĄDZENIEM PARLAMENTU EUROPEJSKIEGO I RADY (UE) 2017/745 z dnia 5 kwietnia 2017r. (Rozporządzenie MDR) w sprawie wyrobów medycznych.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</si>
</sst>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zł&quot;_-;\-* #,##0.00\ &quot;zł&quot;_-;_-* &quot;-&quot;??\ &quot;zł&quot;_-;_-@_-"/>
    <numFmt numFmtId="43" formatCode="_-* #,##0.00\ _z_ł_-;\-* #,##0.00\ _z_ł_-;_-* &quot;-&quot;??\ _z_ł_-;_-@_-"/>
    <numFmt numFmtId="164" formatCode="_-* #,##0.00\ [$zł-415]_-;\-* #,##0.00\ [$zł-415]_-;_-* \-??\ [$zł-415]_-;_-@_-"/>
    <numFmt numFmtId="165" formatCode="\ #,##0.00&quot;    &quot;;\-#,##0.00&quot;    &quot;;\-00&quot;    &quot;;\ @\ "/>
    <numFmt numFmtId="166" formatCode="#,##0.00_ ;\-#,##0.00\ "/>
    <numFmt numFmtId="167" formatCode="\ #,##0.00&quot;    &quot;;\-#,##0.00&quot;    &quot;;&quot; -&quot;00&quot;    &quot;;\ @\ "/>
    <numFmt numFmtId="168" formatCode="#,##0.00&quot; zł&quot;"/>
    <numFmt numFmtId="169" formatCode="\ * #,##0.00&quot; zł &quot;;\-* #,##0.00&quot; zł &quot;;\ * \-#&quot; zł &quot;;\ @\ "/>
    <numFmt numFmtId="170" formatCode="_-* #,##0.00\ [$zł-415]_-;\-* #,##0.00\ [$zł-415]_-;_-* &quot;-&quot;??\ [$zł-415]_-;_-@_-"/>
    <numFmt numFmtId="171" formatCode="#,##0.00\ &quot;zł&quot;"/>
    <numFmt numFmtId="172" formatCode="###,###,##0.00&quot; zł&quot;"/>
    <numFmt numFmtId="173" formatCode="_-* #,##0.00&quot; zł&quot;_-;\-* #,##0.00&quot; zł&quot;_-;_-* \-??&quot; zł&quot;_-;_-@_-"/>
  </numFmts>
  <fonts count="35">
    <font>
      <sz val="11"/>
      <color theme="1"/>
      <name val="Calibri"/>
      <family val="2"/>
      <charset val="238"/>
      <scheme val="minor"/>
    </font>
    <font>
      <sz val="11"/>
      <color theme="1"/>
      <name val="Calibri"/>
      <family val="2"/>
      <charset val="238"/>
      <scheme val="minor"/>
    </font>
    <font>
      <i/>
      <sz val="11"/>
      <color rgb="FF7F7F7F"/>
      <name val="Calibri"/>
      <family val="2"/>
      <charset val="238"/>
      <scheme val="minor"/>
    </font>
    <font>
      <sz val="6"/>
      <color indexed="8"/>
      <name val="Calibri"/>
      <family val="2"/>
      <charset val="238"/>
    </font>
    <font>
      <sz val="6"/>
      <name val="Calibri"/>
      <family val="2"/>
      <charset val="238"/>
    </font>
    <font>
      <sz val="6"/>
      <name val="Tahoma"/>
      <family val="2"/>
      <charset val="238"/>
    </font>
    <font>
      <b/>
      <sz val="6"/>
      <name val="Tahoma"/>
      <family val="2"/>
      <charset val="238"/>
    </font>
    <font>
      <b/>
      <sz val="6"/>
      <color indexed="8"/>
      <name val="Tahoma"/>
      <family val="2"/>
      <charset val="238"/>
    </font>
    <font>
      <sz val="6"/>
      <color indexed="8"/>
      <name val="Tahoma"/>
      <family val="2"/>
      <charset val="238"/>
    </font>
    <font>
      <sz val="7"/>
      <color indexed="8"/>
      <name val="Arial"/>
      <family val="2"/>
      <charset val="238"/>
    </font>
    <font>
      <sz val="6"/>
      <name val="Tahoma"/>
      <family val="2"/>
      <charset val="1"/>
    </font>
    <font>
      <sz val="11"/>
      <color indexed="8"/>
      <name val="Calibri"/>
      <family val="2"/>
      <charset val="238"/>
    </font>
    <font>
      <strike/>
      <sz val="6"/>
      <name val="Tahoma"/>
      <family val="2"/>
      <charset val="238"/>
    </font>
    <font>
      <sz val="6"/>
      <color theme="1"/>
      <name val="Tahoma"/>
      <family val="2"/>
      <charset val="238"/>
    </font>
    <font>
      <b/>
      <sz val="6"/>
      <name val="Tahoma"/>
      <family val="2"/>
      <charset val="1"/>
    </font>
    <font>
      <sz val="6"/>
      <color indexed="8"/>
      <name val="Taho"/>
      <charset val="238"/>
    </font>
    <font>
      <sz val="11"/>
      <name val="Calibri"/>
      <family val="2"/>
      <charset val="238"/>
    </font>
    <font>
      <sz val="6"/>
      <color indexed="8"/>
      <name val="Tahoma"/>
      <family val="2"/>
      <charset val="1"/>
    </font>
    <font>
      <vertAlign val="superscript"/>
      <sz val="6"/>
      <name val="Tahoma"/>
      <family val="2"/>
      <charset val="238"/>
    </font>
    <font>
      <sz val="6"/>
      <color rgb="FF000000"/>
      <name val="Tahoma"/>
      <family val="2"/>
      <charset val="238"/>
    </font>
    <font>
      <b/>
      <sz val="6"/>
      <color rgb="FF000000"/>
      <name val="Tahoma"/>
      <family val="2"/>
      <charset val="238"/>
    </font>
    <font>
      <sz val="10"/>
      <name val="Arial"/>
      <family val="2"/>
      <charset val="238"/>
    </font>
    <font>
      <u/>
      <sz val="6"/>
      <name val="Tahoma"/>
      <family val="2"/>
      <charset val="238"/>
    </font>
    <font>
      <sz val="11"/>
      <color rgb="FF000000"/>
      <name val="Calibri"/>
      <family val="2"/>
      <charset val="1"/>
    </font>
    <font>
      <shadow/>
      <sz val="6"/>
      <name val="Tahoma"/>
      <family val="2"/>
      <charset val="238"/>
    </font>
    <font>
      <sz val="6"/>
      <color indexed="8"/>
      <name val="Tahoma"/>
      <family val="2"/>
    </font>
    <font>
      <sz val="6"/>
      <name val="Tahoma"/>
      <family val="2"/>
    </font>
    <font>
      <u/>
      <sz val="6"/>
      <color indexed="8"/>
      <name val="Tahoma"/>
      <family val="2"/>
      <charset val="1"/>
    </font>
    <font>
      <sz val="6"/>
      <color rgb="FF000000"/>
      <name val="Tahoma"/>
      <family val="2"/>
      <charset val="1"/>
    </font>
    <font>
      <vertAlign val="superscript"/>
      <sz val="6"/>
      <color indexed="8"/>
      <name val="Tahoma"/>
      <family val="2"/>
      <charset val="238"/>
    </font>
    <font>
      <sz val="6"/>
      <color theme="1"/>
      <name val="Calibri"/>
      <family val="2"/>
      <charset val="238"/>
      <scheme val="minor"/>
    </font>
    <font>
      <sz val="11"/>
      <color rgb="FF000000"/>
      <name val="Calibri"/>
      <family val="2"/>
      <charset val="238"/>
    </font>
    <font>
      <sz val="7"/>
      <color rgb="FF000000"/>
      <name val="Arial"/>
      <family val="2"/>
      <charset val="238"/>
    </font>
    <font>
      <sz val="6"/>
      <color rgb="FF000000"/>
      <name val="Calibri"/>
      <family val="2"/>
      <charset val="238"/>
      <scheme val="minor"/>
    </font>
    <font>
      <sz val="6"/>
      <color rgb="FFFF0000"/>
      <name val="Tahoma"/>
      <family val="2"/>
      <charset val="238"/>
    </font>
  </fonts>
  <fills count="23">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
      <patternFill patternType="solid">
        <fgColor indexed="51"/>
        <bgColor indexed="13"/>
      </patternFill>
    </fill>
    <fill>
      <patternFill patternType="solid">
        <fgColor theme="0" tint="-0.14999847407452621"/>
        <bgColor indexed="23"/>
      </patternFill>
    </fill>
    <fill>
      <patternFill patternType="solid">
        <fgColor theme="0" tint="-0.14999847407452621"/>
        <bgColor indexed="31"/>
      </patternFill>
    </fill>
    <fill>
      <patternFill patternType="solid">
        <fgColor theme="0"/>
        <bgColor rgb="FFBFBFBF"/>
      </patternFill>
    </fill>
    <fill>
      <patternFill patternType="solid">
        <fgColor theme="0"/>
        <bgColor theme="0"/>
      </patternFill>
    </fill>
    <fill>
      <patternFill patternType="solid">
        <fgColor theme="0"/>
        <bgColor indexed="34"/>
      </patternFill>
    </fill>
    <fill>
      <patternFill patternType="solid">
        <fgColor rgb="FFFFFFFF"/>
        <bgColor rgb="FFFFFFCC"/>
      </patternFill>
    </fill>
    <fill>
      <patternFill patternType="solid">
        <fgColor rgb="FFFFFFFF"/>
        <bgColor indexed="64"/>
      </patternFill>
    </fill>
    <fill>
      <patternFill patternType="solid">
        <fgColor rgb="FFFFCC00"/>
        <bgColor rgb="FFFFFF00"/>
      </patternFill>
    </fill>
    <fill>
      <patternFill patternType="solid">
        <fgColor theme="0"/>
        <bgColor indexed="31"/>
      </patternFill>
    </fill>
    <fill>
      <patternFill patternType="solid">
        <fgColor rgb="FFFFC000"/>
        <bgColor indexed="13"/>
      </patternFill>
    </fill>
    <fill>
      <patternFill patternType="solid">
        <fgColor rgb="FFD9D9D9"/>
        <bgColor rgb="FFC0C0C0"/>
      </patternFill>
    </fill>
    <fill>
      <patternFill patternType="solid">
        <fgColor theme="0"/>
        <bgColor rgb="FFFFFFCC"/>
      </patternFill>
    </fill>
    <fill>
      <patternFill patternType="solid">
        <fgColor theme="0"/>
        <bgColor indexed="52"/>
      </patternFill>
    </fill>
    <fill>
      <patternFill patternType="solid">
        <fgColor theme="0" tint="-0.14999847407452621"/>
        <bgColor rgb="FFCCCCFF"/>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rgb="FFC0C0C0"/>
      </patternFill>
    </fill>
  </fills>
  <borders count="61">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bottom/>
      <diagonal/>
    </border>
    <border>
      <left/>
      <right style="medium">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medium">
        <color indexed="8"/>
      </left>
      <right style="thin">
        <color indexed="8"/>
      </right>
      <top style="medium">
        <color indexed="8"/>
      </top>
      <bottom style="medium">
        <color indexed="8"/>
      </bottom>
      <diagonal/>
    </border>
    <border>
      <left/>
      <right style="thin">
        <color indexed="8"/>
      </right>
      <top/>
      <bottom/>
      <diagonal/>
    </border>
    <border>
      <left style="thin">
        <color indexed="8"/>
      </left>
      <right/>
      <top style="thin">
        <color indexed="8"/>
      </top>
      <bottom/>
      <diagonal/>
    </border>
    <border>
      <left/>
      <right style="thick">
        <color indexed="8"/>
      </right>
      <top style="thin">
        <color indexed="8"/>
      </top>
      <bottom/>
      <diagonal/>
    </border>
    <border>
      <left style="thick">
        <color indexed="8"/>
      </left>
      <right style="thick">
        <color indexed="8"/>
      </right>
      <top style="thick">
        <color indexed="8"/>
      </top>
      <bottom style="thick">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top style="medium">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diagonal/>
    </border>
    <border>
      <left style="thick">
        <color auto="1"/>
      </left>
      <right style="thick">
        <color auto="1"/>
      </right>
      <top style="thick">
        <color auto="1"/>
      </top>
      <bottom style="thick">
        <color auto="1"/>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theme="1"/>
      </left>
      <right/>
      <top style="thin">
        <color theme="1"/>
      </top>
      <bottom/>
      <diagonal/>
    </border>
    <border>
      <left style="thin">
        <color indexed="8"/>
      </left>
      <right style="thin">
        <color indexed="8"/>
      </right>
      <top/>
      <bottom/>
      <diagonal/>
    </border>
    <border>
      <left style="thin">
        <color theme="1"/>
      </left>
      <right/>
      <top/>
      <bottom/>
      <diagonal/>
    </border>
    <border>
      <left style="thin">
        <color theme="1"/>
      </left>
      <right/>
      <top/>
      <bottom style="thin">
        <color theme="1"/>
      </bottom>
      <diagonal/>
    </border>
    <border>
      <left style="medium">
        <color indexed="8"/>
      </left>
      <right style="medium">
        <color indexed="8"/>
      </right>
      <top style="thick">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style="thin">
        <color indexed="8"/>
      </left>
      <right/>
      <top/>
      <bottom style="thin">
        <color indexed="8"/>
      </bottom>
      <diagonal/>
    </border>
    <border>
      <left style="thin">
        <color indexed="64"/>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9" fillId="0" borderId="0" applyBorder="0" applyProtection="0">
      <alignment horizontal="right" vertical="center"/>
    </xf>
    <xf numFmtId="0" fontId="11" fillId="0" borderId="0"/>
    <xf numFmtId="0" fontId="1" fillId="0" borderId="0"/>
    <xf numFmtId="0" fontId="16" fillId="0" borderId="0"/>
    <xf numFmtId="169" fontId="11" fillId="0" borderId="0" applyFill="0" applyBorder="0" applyAlignment="0" applyProtection="0"/>
    <xf numFmtId="0" fontId="21" fillId="0" borderId="0"/>
    <xf numFmtId="0" fontId="23"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xf numFmtId="173" fontId="31" fillId="0" borderId="0" applyBorder="0" applyProtection="0"/>
    <xf numFmtId="0" fontId="32" fillId="0" borderId="0" applyBorder="0" applyProtection="0">
      <alignment horizontal="right" vertical="center"/>
    </xf>
    <xf numFmtId="0" fontId="31" fillId="0" borderId="0"/>
  </cellStyleXfs>
  <cellXfs count="873">
    <xf numFmtId="0" fontId="0" fillId="0" borderId="0" xfId="0"/>
    <xf numFmtId="0" fontId="3" fillId="0" borderId="0" xfId="0" applyFont="1" applyAlignment="1">
      <alignment horizontal="center" vertical="center"/>
    </xf>
    <xf numFmtId="0" fontId="3" fillId="0" borderId="0" xfId="0" applyFont="1"/>
    <xf numFmtId="0" fontId="3" fillId="4" borderId="0" xfId="0" applyFont="1" applyFill="1" applyAlignment="1">
      <alignment horizontal="center" vertical="center"/>
    </xf>
    <xf numFmtId="0" fontId="3" fillId="0" borderId="0" xfId="0" applyFont="1" applyAlignment="1">
      <alignment wrapText="1"/>
    </xf>
    <xf numFmtId="0" fontId="3" fillId="0" borderId="0" xfId="0" applyNumberFormat="1" applyFont="1" applyAlignment="1">
      <alignment horizontal="center" vertical="center"/>
    </xf>
    <xf numFmtId="0" fontId="3" fillId="0" borderId="0" xfId="0" applyFont="1" applyAlignment="1">
      <alignment vertical="center"/>
    </xf>
    <xf numFmtId="164" fontId="3" fillId="0" borderId="0" xfId="0" applyNumberFormat="1" applyFont="1"/>
    <xf numFmtId="0" fontId="3" fillId="0" borderId="0" xfId="0" applyNumberFormat="1" applyFont="1"/>
    <xf numFmtId="0" fontId="5" fillId="5"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top" wrapText="1"/>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0" fillId="0" borderId="0" xfId="0" applyAlignment="1">
      <alignment horizontal="center" vertical="center"/>
    </xf>
    <xf numFmtId="0" fontId="5" fillId="0" borderId="3" xfId="0" applyFont="1" applyBorder="1" applyAlignment="1">
      <alignment horizontal="center" vertical="center" wrapText="1"/>
    </xf>
    <xf numFmtId="0" fontId="8"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xf>
    <xf numFmtId="0" fontId="8"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0" fillId="4" borderId="0" xfId="0" applyFill="1"/>
    <xf numFmtId="0" fontId="5" fillId="0" borderId="1" xfId="0" applyFont="1" applyBorder="1" applyAlignment="1">
      <alignment horizontal="center" vertical="center"/>
    </xf>
    <xf numFmtId="0" fontId="5" fillId="0" borderId="1" xfId="3" applyNumberFormat="1" applyFont="1" applyBorder="1" applyAlignment="1" applyProtection="1">
      <alignment horizontal="center" vertical="center" wrapText="1"/>
    </xf>
    <xf numFmtId="0" fontId="5" fillId="4" borderId="1" xfId="0" applyFont="1" applyFill="1" applyBorder="1" applyAlignment="1">
      <alignment horizontal="center" vertical="center" wrapText="1"/>
    </xf>
    <xf numFmtId="164" fontId="5" fillId="0" borderId="5" xfId="1" applyNumberFormat="1" applyFont="1" applyFill="1" applyBorder="1" applyAlignment="1" applyProtection="1">
      <alignment horizontal="center" vertical="center"/>
    </xf>
    <xf numFmtId="9" fontId="5" fillId="0" borderId="6" xfId="0" applyNumberFormat="1" applyFont="1" applyBorder="1" applyAlignment="1">
      <alignment horizontal="center" vertical="center"/>
    </xf>
    <xf numFmtId="164" fontId="5" fillId="0" borderId="1" xfId="1" applyNumberFormat="1" applyFont="1" applyFill="1" applyBorder="1" applyAlignment="1" applyProtection="1">
      <alignment horizontal="center" vertical="center"/>
    </xf>
    <xf numFmtId="164" fontId="5" fillId="0" borderId="4" xfId="0" applyNumberFormat="1" applyFont="1" applyBorder="1" applyAlignment="1">
      <alignment horizontal="center" vertical="center" wrapText="1"/>
    </xf>
    <xf numFmtId="9"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6" fillId="3" borderId="4" xfId="0" applyFont="1" applyFill="1" applyBorder="1" applyAlignment="1">
      <alignment horizontal="left" vertical="center" wrapText="1"/>
    </xf>
    <xf numFmtId="0" fontId="5" fillId="0" borderId="4" xfId="0" applyFont="1" applyBorder="1" applyAlignment="1">
      <alignment horizontal="center" vertical="center"/>
    </xf>
    <xf numFmtId="0" fontId="5" fillId="3"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10" fillId="3" borderId="1" xfId="0" applyFont="1" applyFill="1" applyBorder="1" applyAlignment="1">
      <alignment horizontal="left" vertical="center" wrapText="1"/>
    </xf>
    <xf numFmtId="0" fontId="5" fillId="3" borderId="1" xfId="0" applyNumberFormat="1" applyFont="1" applyFill="1" applyBorder="1" applyAlignment="1">
      <alignment horizontal="center" vertical="center"/>
    </xf>
    <xf numFmtId="164" fontId="8" fillId="0" borderId="2" xfId="0" applyNumberFormat="1" applyFont="1" applyBorder="1"/>
    <xf numFmtId="0" fontId="8" fillId="0" borderId="0" xfId="0" applyNumberFormat="1" applyFont="1" applyAlignment="1">
      <alignment horizontal="center" vertical="center"/>
    </xf>
    <xf numFmtId="166" fontId="8" fillId="0" borderId="0" xfId="0" applyNumberFormat="1" applyFont="1" applyBorder="1"/>
    <xf numFmtId="0" fontId="5" fillId="5" borderId="1" xfId="0" applyFont="1" applyFill="1" applyBorder="1" applyAlignment="1">
      <alignment horizontal="center" vertical="center"/>
    </xf>
    <xf numFmtId="0" fontId="6" fillId="7"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0" borderId="4"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164" fontId="5" fillId="0" borderId="9" xfId="0" applyNumberFormat="1" applyFont="1" applyBorder="1" applyAlignment="1">
      <alignment horizontal="center" vertical="center"/>
    </xf>
    <xf numFmtId="44" fontId="5" fillId="0" borderId="4" xfId="1" applyFont="1" applyFill="1" applyBorder="1" applyAlignment="1" applyProtection="1">
      <alignment horizontal="center" vertical="center" wrapText="1"/>
    </xf>
    <xf numFmtId="0" fontId="5" fillId="0" borderId="1" xfId="0" applyNumberFormat="1" applyFont="1" applyBorder="1" applyAlignment="1">
      <alignment horizontal="center" vertical="center"/>
    </xf>
    <xf numFmtId="164" fontId="5" fillId="0" borderId="2" xfId="1" applyNumberFormat="1" applyFont="1" applyFill="1" applyBorder="1" applyAlignment="1" applyProtection="1">
      <alignment horizontal="center" vertical="center"/>
    </xf>
    <xf numFmtId="0" fontId="5"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44" fontId="5" fillId="0" borderId="1" xfId="1" applyFont="1" applyFill="1" applyBorder="1" applyAlignment="1" applyProtection="1">
      <alignment horizontal="center" vertical="center" wrapText="1"/>
    </xf>
    <xf numFmtId="9" fontId="5" fillId="0" borderId="4" xfId="0" applyNumberFormat="1" applyFont="1" applyBorder="1" applyAlignment="1">
      <alignment horizontal="center" vertical="center" wrapText="1"/>
    </xf>
    <xf numFmtId="0" fontId="5" fillId="4" borderId="4" xfId="0" applyFont="1" applyFill="1" applyBorder="1" applyAlignment="1">
      <alignment horizontal="center" vertical="center" wrapText="1"/>
    </xf>
    <xf numFmtId="0" fontId="5" fillId="0" borderId="0" xfId="0" applyFont="1" applyBorder="1" applyAlignment="1">
      <alignment horizontal="center" vertical="center"/>
    </xf>
    <xf numFmtId="0" fontId="10" fillId="4"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center" vertical="center"/>
    </xf>
    <xf numFmtId="0" fontId="5" fillId="4" borderId="0" xfId="0" applyFont="1" applyFill="1" applyBorder="1" applyAlignment="1">
      <alignment horizontal="center" vertical="center" wrapText="1"/>
    </xf>
    <xf numFmtId="44" fontId="5" fillId="0" borderId="2" xfId="1" applyFont="1" applyFill="1" applyBorder="1" applyAlignment="1" applyProtection="1">
      <alignment horizontal="center" vertical="center"/>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xf>
    <xf numFmtId="0" fontId="5" fillId="4" borderId="10" xfId="0" applyFont="1" applyFill="1" applyBorder="1" applyAlignment="1">
      <alignment horizontal="center" vertical="center" wrapText="1"/>
    </xf>
    <xf numFmtId="166" fontId="5" fillId="0" borderId="2" xfId="1" applyNumberFormat="1" applyFont="1" applyFill="1" applyBorder="1" applyAlignment="1" applyProtection="1">
      <alignment horizontal="center" vertical="center"/>
    </xf>
    <xf numFmtId="44" fontId="5" fillId="0" borderId="11" xfId="1" applyFont="1" applyFill="1" applyBorder="1" applyAlignment="1" applyProtection="1">
      <alignment horizontal="center" vertical="center"/>
    </xf>
    <xf numFmtId="0" fontId="5"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xf>
    <xf numFmtId="44" fontId="5" fillId="0" borderId="1" xfId="1" applyFont="1" applyFill="1" applyBorder="1" applyAlignment="1" applyProtection="1">
      <alignment horizontal="center" vertical="center"/>
    </xf>
    <xf numFmtId="0" fontId="5" fillId="4" borderId="1" xfId="1" applyNumberFormat="1" applyFont="1" applyFill="1" applyBorder="1" applyAlignment="1" applyProtection="1">
      <alignment horizontal="center" vertical="center"/>
    </xf>
    <xf numFmtId="44" fontId="8" fillId="4" borderId="1" xfId="1" applyFont="1" applyFill="1" applyBorder="1" applyAlignment="1" applyProtection="1">
      <alignment horizontal="center" vertical="center"/>
    </xf>
    <xf numFmtId="9" fontId="5" fillId="4" borderId="1" xfId="0" applyNumberFormat="1" applyFont="1" applyFill="1" applyBorder="1" applyAlignment="1">
      <alignment horizontal="center" vertical="center"/>
    </xf>
    <xf numFmtId="44" fontId="5" fillId="4" borderId="1" xfId="1" applyFont="1" applyFill="1" applyBorder="1" applyAlignment="1" applyProtection="1">
      <alignment horizontal="center" vertical="center" wrapText="1"/>
    </xf>
    <xf numFmtId="0" fontId="8" fillId="4" borderId="1" xfId="0" applyNumberFormat="1" applyFont="1" applyFill="1" applyBorder="1" applyAlignment="1">
      <alignment horizontal="center" vertical="center" wrapText="1"/>
    </xf>
    <xf numFmtId="0" fontId="5" fillId="4" borderId="1" xfId="1" applyNumberFormat="1" applyFont="1" applyFill="1" applyBorder="1" applyAlignment="1" applyProtection="1">
      <alignment horizontal="center" vertical="center" wrapText="1"/>
    </xf>
    <xf numFmtId="44" fontId="8" fillId="4" borderId="1" xfId="1" applyFont="1" applyFill="1" applyBorder="1" applyAlignment="1" applyProtection="1">
      <alignment horizontal="center" vertical="center" wrapText="1"/>
    </xf>
    <xf numFmtId="9" fontId="5"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5" fillId="4" borderId="0" xfId="0" applyFont="1" applyFill="1" applyBorder="1" applyAlignment="1">
      <alignment horizontal="center" vertical="center"/>
    </xf>
    <xf numFmtId="0" fontId="5" fillId="4" borderId="0" xfId="0" applyNumberFormat="1" applyFont="1" applyFill="1" applyBorder="1" applyAlignment="1">
      <alignment horizontal="center" vertical="center"/>
    </xf>
    <xf numFmtId="0" fontId="12" fillId="4" borderId="0" xfId="0" applyFont="1" applyFill="1" applyBorder="1" applyAlignment="1">
      <alignment horizontal="center" vertical="center" wrapText="1"/>
    </xf>
    <xf numFmtId="0" fontId="5" fillId="0" borderId="0" xfId="0" applyNumberFormat="1" applyFont="1" applyBorder="1" applyAlignment="1">
      <alignment horizontal="center" vertical="center" wrapText="1"/>
    </xf>
    <xf numFmtId="166" fontId="5" fillId="0" borderId="0" xfId="1" applyNumberFormat="1" applyFont="1" applyFill="1" applyBorder="1" applyAlignment="1" applyProtection="1">
      <alignment horizontal="center" vertical="center"/>
    </xf>
    <xf numFmtId="167" fontId="5" fillId="0" borderId="0" xfId="0" applyNumberFormat="1" applyFont="1" applyBorder="1" applyAlignment="1">
      <alignment horizontal="center" vertical="center"/>
    </xf>
    <xf numFmtId="166" fontId="5" fillId="0" borderId="12" xfId="1" applyNumberFormat="1" applyFont="1" applyFill="1" applyBorder="1" applyAlignment="1" applyProtection="1">
      <alignment horizontal="center" vertical="center"/>
    </xf>
    <xf numFmtId="4" fontId="5" fillId="0" borderId="0" xfId="1" applyNumberFormat="1" applyFont="1" applyFill="1" applyBorder="1" applyAlignment="1" applyProtection="1">
      <alignment horizontal="center" vertical="center"/>
    </xf>
    <xf numFmtId="165" fontId="5" fillId="0" borderId="0" xfId="0" applyNumberFormat="1" applyFont="1" applyBorder="1" applyAlignment="1">
      <alignment horizontal="center" vertical="center" wrapText="1"/>
    </xf>
    <xf numFmtId="0" fontId="6" fillId="6" borderId="4" xfId="0" applyFont="1" applyFill="1" applyBorder="1" applyAlignment="1">
      <alignment horizontal="left" vertical="center" wrapText="1"/>
    </xf>
    <xf numFmtId="0" fontId="5" fillId="4" borderId="1" xfId="0" applyNumberFormat="1" applyFont="1" applyFill="1" applyBorder="1" applyAlignment="1">
      <alignment horizontal="center" vertical="center"/>
    </xf>
    <xf numFmtId="0" fontId="13" fillId="0" borderId="1" xfId="1" applyNumberFormat="1" applyFont="1" applyFill="1" applyBorder="1" applyAlignment="1" applyProtection="1">
      <alignment horizontal="center" vertical="center"/>
    </xf>
    <xf numFmtId="0" fontId="5" fillId="0" borderId="1" xfId="0" applyFont="1" applyBorder="1" applyAlignment="1">
      <alignment horizontal="center" vertical="top" wrapText="1"/>
    </xf>
    <xf numFmtId="0" fontId="8" fillId="0" borderId="1" xfId="0" applyNumberFormat="1"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64" fontId="8" fillId="4" borderId="5" xfId="0" applyNumberFormat="1" applyFont="1" applyFill="1" applyBorder="1" applyAlignment="1" applyProtection="1">
      <alignment horizontal="center" vertical="center" wrapText="1"/>
    </xf>
    <xf numFmtId="164" fontId="8" fillId="4" borderId="1" xfId="0" applyNumberFormat="1" applyFont="1" applyFill="1" applyBorder="1" applyAlignment="1">
      <alignment horizontal="center" vertical="center"/>
    </xf>
    <xf numFmtId="0" fontId="8" fillId="0" borderId="4" xfId="0" applyNumberFormat="1" applyFont="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4" xfId="0" applyNumberFormat="1" applyFont="1" applyFill="1" applyBorder="1" applyAlignment="1" applyProtection="1">
      <alignment horizontal="center" vertical="center" wrapText="1"/>
    </xf>
    <xf numFmtId="164" fontId="8" fillId="4" borderId="13" xfId="0" applyNumberFormat="1" applyFont="1" applyFill="1" applyBorder="1" applyAlignment="1" applyProtection="1">
      <alignment horizontal="center" vertical="center" wrapText="1"/>
    </xf>
    <xf numFmtId="0" fontId="8" fillId="4" borderId="4" xfId="0" applyFont="1" applyFill="1" applyBorder="1" applyAlignment="1">
      <alignment horizontal="center" vertical="center" wrapText="1"/>
    </xf>
    <xf numFmtId="0" fontId="8" fillId="4" borderId="4"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15" fillId="4" borderId="1" xfId="0" applyFont="1" applyFill="1" applyBorder="1" applyAlignment="1" applyProtection="1">
      <alignment horizontal="center" vertical="center" wrapText="1"/>
    </xf>
    <xf numFmtId="164" fontId="8" fillId="4" borderId="5" xfId="0" applyNumberFormat="1" applyFont="1" applyFill="1" applyBorder="1" applyAlignment="1">
      <alignment horizontal="center" vertical="center"/>
    </xf>
    <xf numFmtId="0" fontId="15" fillId="4" borderId="4" xfId="0" applyFont="1" applyFill="1" applyBorder="1" applyAlignment="1">
      <alignment horizontal="center" vertical="center" wrapText="1"/>
    </xf>
    <xf numFmtId="0" fontId="8" fillId="4" borderId="4" xfId="0" applyNumberFormat="1" applyFont="1" applyFill="1" applyBorder="1" applyAlignment="1">
      <alignment horizontal="center" vertical="center"/>
    </xf>
    <xf numFmtId="164" fontId="8" fillId="4" borderId="13" xfId="0" applyNumberFormat="1" applyFont="1" applyFill="1" applyBorder="1" applyAlignment="1">
      <alignment horizontal="center" vertical="center"/>
    </xf>
    <xf numFmtId="0" fontId="12" fillId="4" borderId="4" xfId="0" applyFont="1" applyFill="1" applyBorder="1" applyAlignment="1">
      <alignment horizontal="center" vertical="center" wrapText="1"/>
    </xf>
    <xf numFmtId="0" fontId="5" fillId="4" borderId="4" xfId="0" applyNumberFormat="1" applyFont="1" applyFill="1" applyBorder="1" applyAlignment="1">
      <alignment horizontal="center" vertical="center"/>
    </xf>
    <xf numFmtId="164" fontId="5" fillId="0" borderId="4" xfId="1" applyNumberFormat="1" applyFont="1" applyFill="1" applyBorder="1" applyAlignment="1" applyProtection="1">
      <alignment horizontal="center" vertical="center"/>
    </xf>
    <xf numFmtId="0" fontId="5" fillId="0" borderId="6" xfId="0" applyFont="1" applyBorder="1" applyAlignment="1">
      <alignment horizontal="center" vertical="center"/>
    </xf>
    <xf numFmtId="0" fontId="12" fillId="4" borderId="1" xfId="0" applyFont="1" applyFill="1" applyBorder="1" applyAlignment="1">
      <alignment horizontal="center" vertical="center" wrapText="1"/>
    </xf>
    <xf numFmtId="0" fontId="3" fillId="2" borderId="0" xfId="0" applyFont="1" applyFill="1" applyAlignment="1">
      <alignment horizontal="center" vertical="center"/>
    </xf>
    <xf numFmtId="0" fontId="4" fillId="3" borderId="0" xfId="0" applyFont="1" applyFill="1" applyAlignment="1">
      <alignment horizontal="left" vertical="center"/>
    </xf>
    <xf numFmtId="0" fontId="3" fillId="2" borderId="0" xfId="0" applyFont="1" applyFill="1"/>
    <xf numFmtId="0" fontId="3" fillId="2" borderId="0" xfId="0" applyNumberFormat="1" applyFont="1" applyFill="1" applyAlignment="1">
      <alignment horizontal="center" vertical="center"/>
    </xf>
    <xf numFmtId="0" fontId="3" fillId="3"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vertical="center"/>
    </xf>
    <xf numFmtId="0" fontId="0" fillId="2" borderId="0" xfId="0" applyFill="1"/>
    <xf numFmtId="0" fontId="8" fillId="4" borderId="1" xfId="3" applyNumberFormat="1" applyFont="1" applyFill="1" applyBorder="1" applyAlignment="1" applyProtection="1">
      <alignment horizontal="center" vertical="center" wrapText="1"/>
    </xf>
    <xf numFmtId="164" fontId="5" fillId="0" borderId="1" xfId="1" applyNumberFormat="1" applyFont="1" applyFill="1" applyBorder="1" applyAlignment="1" applyProtection="1">
      <alignment horizontal="center" vertical="center" wrapText="1"/>
    </xf>
    <xf numFmtId="0" fontId="5" fillId="4" borderId="13" xfId="0" applyFont="1" applyFill="1" applyBorder="1" applyAlignment="1">
      <alignment horizontal="center" vertical="center" wrapText="1"/>
    </xf>
    <xf numFmtId="44" fontId="5" fillId="4" borderId="1" xfId="1" applyFont="1" applyFill="1" applyBorder="1" applyAlignment="1" applyProtection="1">
      <alignment horizontal="center" vertical="center"/>
    </xf>
    <xf numFmtId="9" fontId="5" fillId="4" borderId="1" xfId="0" applyNumberFormat="1" applyFont="1" applyFill="1" applyBorder="1" applyAlignment="1">
      <alignment horizontal="center" vertical="center" wrapText="1"/>
    </xf>
    <xf numFmtId="0" fontId="6"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4" fontId="5" fillId="0" borderId="0" xfId="1" applyFont="1" applyFill="1" applyBorder="1" applyAlignment="1" applyProtection="1">
      <alignment horizontal="center" vertical="center"/>
    </xf>
    <xf numFmtId="0" fontId="5" fillId="3" borderId="1" xfId="0" applyFont="1" applyFill="1" applyBorder="1" applyAlignment="1">
      <alignment horizontal="left" vertical="center" wrapText="1"/>
    </xf>
    <xf numFmtId="0" fontId="5" fillId="0" borderId="9" xfId="5" applyFont="1" applyBorder="1" applyAlignment="1">
      <alignment horizontal="center" vertical="center" wrapText="1"/>
    </xf>
    <xf numFmtId="0" fontId="5" fillId="0" borderId="9" xfId="5" applyNumberFormat="1" applyFont="1" applyBorder="1" applyAlignment="1">
      <alignment horizontal="center" vertical="center" wrapText="1"/>
    </xf>
    <xf numFmtId="44" fontId="5" fillId="8" borderId="9"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2" fontId="5" fillId="2" borderId="9" xfId="5" applyNumberFormat="1" applyFont="1" applyFill="1" applyBorder="1" applyAlignment="1">
      <alignment horizontal="center" vertical="center" wrapText="1"/>
    </xf>
    <xf numFmtId="0" fontId="5" fillId="2" borderId="9" xfId="5" applyNumberFormat="1" applyFont="1" applyFill="1" applyBorder="1" applyAlignment="1">
      <alignment horizontal="center" vertical="center" wrapText="1"/>
    </xf>
    <xf numFmtId="0" fontId="5" fillId="2" borderId="9" xfId="6" applyFont="1" applyFill="1" applyBorder="1" applyAlignment="1">
      <alignment horizontal="center" vertical="center" wrapText="1"/>
    </xf>
    <xf numFmtId="0" fontId="5" fillId="2" borderId="9" xfId="6" applyNumberFormat="1"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9"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8" fillId="0" borderId="4" xfId="0" applyFont="1" applyBorder="1" applyAlignment="1">
      <alignment horizontal="center" vertical="center"/>
    </xf>
    <xf numFmtId="0" fontId="8" fillId="0" borderId="4" xfId="0" applyNumberFormat="1" applyFont="1" applyBorder="1" applyAlignment="1">
      <alignment horizontal="center" vertical="center"/>
    </xf>
    <xf numFmtId="44" fontId="5" fillId="8" borderId="9" xfId="0" applyNumberFormat="1" applyFont="1" applyFill="1" applyBorder="1" applyAlignment="1">
      <alignment horizontal="center" vertical="center" wrapText="1"/>
    </xf>
    <xf numFmtId="9" fontId="5" fillId="0" borderId="1" xfId="1"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4" fontId="5" fillId="3" borderId="5" xfId="1" applyNumberFormat="1" applyFont="1" applyFill="1" applyBorder="1" applyAlignment="1" applyProtection="1">
      <alignment horizontal="center" vertical="center"/>
    </xf>
    <xf numFmtId="44" fontId="5" fillId="4" borderId="4" xfId="1" applyFont="1" applyFill="1" applyBorder="1" applyAlignment="1" applyProtection="1">
      <alignment horizontal="center" vertical="center" wrapText="1"/>
    </xf>
    <xf numFmtId="9" fontId="5" fillId="0" borderId="4" xfId="1" applyNumberFormat="1" applyFont="1" applyFill="1" applyBorder="1" applyAlignment="1" applyProtection="1">
      <alignment horizontal="center" vertical="center"/>
    </xf>
    <xf numFmtId="0" fontId="8" fillId="4" borderId="0" xfId="0" applyNumberFormat="1" applyFont="1" applyFill="1" applyBorder="1" applyAlignment="1">
      <alignment horizontal="center" vertical="center"/>
    </xf>
    <xf numFmtId="44" fontId="5" fillId="0" borderId="15" xfId="1" applyFont="1" applyFill="1" applyBorder="1" applyAlignment="1" applyProtection="1">
      <alignment horizontal="center" vertical="center"/>
    </xf>
    <xf numFmtId="0" fontId="5" fillId="4" borderId="0" xfId="0" applyNumberFormat="1" applyFont="1" applyFill="1" applyBorder="1"/>
    <xf numFmtId="44" fontId="5" fillId="4" borderId="0" xfId="1" applyFont="1" applyFill="1" applyBorder="1" applyAlignment="1" applyProtection="1">
      <alignment horizontal="center" vertical="center"/>
    </xf>
    <xf numFmtId="0" fontId="5" fillId="0" borderId="16" xfId="0" applyFont="1" applyBorder="1" applyAlignment="1">
      <alignment horizontal="center" vertical="center"/>
    </xf>
    <xf numFmtId="0" fontId="5" fillId="4" borderId="16" xfId="0" applyFont="1" applyFill="1" applyBorder="1" applyAlignment="1">
      <alignment horizontal="center" vertical="center"/>
    </xf>
    <xf numFmtId="0" fontId="5" fillId="4" borderId="16" xfId="0" applyNumberFormat="1" applyFont="1" applyFill="1" applyBorder="1" applyAlignment="1">
      <alignment horizontal="center" vertical="center"/>
    </xf>
    <xf numFmtId="0" fontId="5" fillId="0" borderId="16" xfId="0" applyFont="1" applyBorder="1" applyAlignment="1">
      <alignment horizontal="center" vertical="center" wrapText="1"/>
    </xf>
    <xf numFmtId="0" fontId="5" fillId="0" borderId="16" xfId="0" applyNumberFormat="1" applyFont="1" applyBorder="1" applyAlignment="1">
      <alignment horizontal="center" vertical="center"/>
    </xf>
    <xf numFmtId="44" fontId="5" fillId="0" borderId="16" xfId="1" applyFont="1" applyFill="1" applyBorder="1" applyAlignment="1" applyProtection="1">
      <alignment horizontal="center" vertical="center"/>
    </xf>
    <xf numFmtId="44" fontId="5" fillId="0" borderId="16" xfId="1" applyFont="1" applyFill="1" applyBorder="1" applyAlignment="1" applyProtection="1">
      <alignment horizontal="center" vertical="center" wrapText="1"/>
    </xf>
    <xf numFmtId="9" fontId="5" fillId="0" borderId="16" xfId="0" applyNumberFormat="1" applyFont="1" applyBorder="1" applyAlignment="1">
      <alignment horizontal="center" vertical="center"/>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44" fontId="5" fillId="2" borderId="4" xfId="1" applyFont="1" applyFill="1" applyBorder="1" applyAlignment="1" applyProtection="1">
      <alignment horizontal="center" vertical="center" wrapText="1"/>
    </xf>
    <xf numFmtId="10" fontId="5" fillId="2" borderId="4"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wrapText="1"/>
    </xf>
    <xf numFmtId="0" fontId="5" fillId="2" borderId="9" xfId="5" applyFont="1" applyFill="1" applyBorder="1" applyAlignment="1">
      <alignment horizontal="center" vertical="center" wrapText="1"/>
    </xf>
    <xf numFmtId="9" fontId="5" fillId="3" borderId="1" xfId="0" applyNumberFormat="1" applyFont="1" applyFill="1" applyBorder="1" applyAlignment="1">
      <alignment horizontal="center" vertical="center"/>
    </xf>
    <xf numFmtId="0" fontId="5" fillId="2" borderId="18" xfId="5" applyFont="1" applyFill="1" applyBorder="1" applyAlignment="1">
      <alignment horizontal="center" vertical="center" wrapText="1"/>
    </xf>
    <xf numFmtId="0" fontId="5" fillId="2" borderId="18" xfId="5"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3" borderId="4" xfId="4" applyFont="1" applyFill="1" applyBorder="1" applyAlignment="1">
      <alignment horizontal="left" vertical="center" wrapText="1"/>
    </xf>
    <xf numFmtId="0" fontId="5"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0" fontId="5" fillId="3" borderId="1" xfId="4" applyFont="1" applyFill="1" applyBorder="1" applyAlignment="1">
      <alignment horizontal="left" vertical="center" wrapText="1"/>
    </xf>
    <xf numFmtId="9" fontId="5" fillId="2" borderId="4" xfId="0" applyNumberFormat="1" applyFont="1" applyFill="1" applyBorder="1" applyAlignment="1">
      <alignment horizontal="center" vertical="center"/>
    </xf>
    <xf numFmtId="44" fontId="8" fillId="0" borderId="1" xfId="1" applyFont="1" applyFill="1" applyBorder="1" applyAlignment="1" applyProtection="1">
      <alignment horizontal="center" vertical="center"/>
    </xf>
    <xf numFmtId="44" fontId="5" fillId="2" borderId="1" xfId="1" applyFont="1" applyFill="1" applyBorder="1" applyAlignment="1" applyProtection="1">
      <alignment horizontal="center" vertical="center" wrapText="1"/>
    </xf>
    <xf numFmtId="9" fontId="5" fillId="2" borderId="1" xfId="0" applyNumberFormat="1" applyFont="1" applyFill="1" applyBorder="1" applyAlignment="1">
      <alignment horizontal="center" vertical="center"/>
    </xf>
    <xf numFmtId="44" fontId="8" fillId="0"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44" fontId="5" fillId="3" borderId="4" xfId="1" applyFont="1" applyFill="1" applyBorder="1" applyAlignment="1" applyProtection="1">
      <alignment horizontal="center" vertical="center" wrapText="1"/>
    </xf>
    <xf numFmtId="44" fontId="5" fillId="3" borderId="1" xfId="1" applyFont="1" applyFill="1" applyBorder="1" applyAlignment="1" applyProtection="1">
      <alignment horizontal="center" vertical="center"/>
    </xf>
    <xf numFmtId="9" fontId="5" fillId="3" borderId="1" xfId="1" applyNumberFormat="1" applyFont="1" applyFill="1" applyBorder="1" applyAlignment="1" applyProtection="1">
      <alignment horizontal="center" vertical="center" wrapText="1"/>
    </xf>
    <xf numFmtId="44" fontId="5" fillId="3" borderId="1" xfId="1" applyFont="1" applyFill="1" applyBorder="1" applyAlignment="1" applyProtection="1">
      <alignment horizontal="center" vertical="center" wrapText="1"/>
    </xf>
    <xf numFmtId="0" fontId="5" fillId="0" borderId="10" xfId="0" applyFont="1" applyBorder="1" applyAlignment="1">
      <alignment horizontal="center" vertical="center"/>
    </xf>
    <xf numFmtId="0" fontId="5" fillId="4"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9" fontId="5" fillId="0" borderId="0" xfId="0" applyNumberFormat="1" applyFont="1" applyBorder="1" applyAlignment="1">
      <alignment horizontal="center" vertical="center"/>
    </xf>
    <xf numFmtId="0" fontId="0" fillId="0" borderId="0" xfId="0" applyBorder="1"/>
    <xf numFmtId="2" fontId="5" fillId="4" borderId="1"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2" fontId="5" fillId="4" borderId="1" xfId="0" applyNumberFormat="1" applyFont="1" applyFill="1" applyBorder="1" applyAlignment="1" applyProtection="1">
      <alignment vertical="center" wrapText="1"/>
    </xf>
    <xf numFmtId="0" fontId="5" fillId="0" borderId="10" xfId="0" applyNumberFormat="1" applyFont="1" applyBorder="1" applyAlignment="1">
      <alignment horizontal="center" vertical="center" wrapText="1"/>
    </xf>
    <xf numFmtId="0" fontId="5" fillId="4" borderId="10" xfId="0" applyNumberFormat="1" applyFont="1" applyFill="1" applyBorder="1" applyAlignment="1">
      <alignment horizontal="center" vertical="center" wrapText="1"/>
    </xf>
    <xf numFmtId="0" fontId="5" fillId="4" borderId="0" xfId="0" applyNumberFormat="1" applyFont="1" applyFill="1" applyBorder="1" applyAlignment="1">
      <alignment horizontal="center" vertical="center" wrapText="1"/>
    </xf>
    <xf numFmtId="44" fontId="5" fillId="4" borderId="0" xfId="1" applyFont="1" applyFill="1" applyBorder="1" applyAlignment="1" applyProtection="1">
      <alignment horizontal="center" vertical="center" wrapText="1"/>
    </xf>
    <xf numFmtId="9" fontId="5" fillId="0" borderId="0" xfId="0" applyNumberFormat="1" applyFont="1" applyBorder="1" applyAlignment="1">
      <alignment horizontal="center" vertical="center" wrapText="1"/>
    </xf>
    <xf numFmtId="4" fontId="5" fillId="6"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xf>
    <xf numFmtId="44" fontId="3" fillId="0" borderId="1" xfId="1" applyFont="1" applyFill="1" applyBorder="1" applyAlignment="1" applyProtection="1">
      <alignment horizontal="center" vertical="center"/>
    </xf>
    <xf numFmtId="10" fontId="5" fillId="0" borderId="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164" fontId="5" fillId="2" borderId="1" xfId="1" applyNumberFormat="1" applyFont="1" applyFill="1" applyBorder="1" applyAlignment="1" applyProtection="1">
      <alignment horizontal="center" vertical="center"/>
    </xf>
    <xf numFmtId="0" fontId="12" fillId="0" borderId="1" xfId="0" applyFont="1" applyBorder="1" applyAlignment="1">
      <alignment horizontal="center" vertical="center" wrapText="1"/>
    </xf>
    <xf numFmtId="164" fontId="5" fillId="2"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8" fillId="4" borderId="3" xfId="0" applyNumberFormat="1" applyFont="1" applyFill="1" applyBorder="1" applyAlignment="1">
      <alignment horizontal="center" vertical="center"/>
    </xf>
    <xf numFmtId="0" fontId="5" fillId="4" borderId="3" xfId="1" applyNumberFormat="1" applyFont="1" applyFill="1" applyBorder="1" applyAlignment="1" applyProtection="1">
      <alignment horizontal="center" vertical="center"/>
    </xf>
    <xf numFmtId="44" fontId="8" fillId="3" borderId="3" xfId="1" applyFont="1" applyFill="1" applyBorder="1" applyAlignment="1" applyProtection="1">
      <alignment horizontal="center" vertical="center"/>
    </xf>
    <xf numFmtId="9" fontId="5" fillId="4" borderId="3" xfId="0" applyNumberFormat="1" applyFont="1" applyFill="1" applyBorder="1" applyAlignment="1">
      <alignment horizontal="center" vertical="center"/>
    </xf>
    <xf numFmtId="44" fontId="5" fillId="4" borderId="3" xfId="1" applyFont="1" applyFill="1" applyBorder="1" applyAlignment="1" applyProtection="1">
      <alignment horizontal="center" vertical="center" wrapText="1"/>
    </xf>
    <xf numFmtId="44" fontId="5" fillId="2" borderId="1" xfId="1" applyFont="1" applyFill="1" applyBorder="1" applyAlignment="1" applyProtection="1">
      <alignment horizontal="center" vertical="center"/>
    </xf>
    <xf numFmtId="0" fontId="10" fillId="7" borderId="1" xfId="0" applyFont="1" applyFill="1" applyBorder="1" applyAlignment="1">
      <alignment horizontal="center" vertical="center" wrapText="1"/>
    </xf>
    <xf numFmtId="0" fontId="5" fillId="0" borderId="4" xfId="1" applyNumberFormat="1" applyFont="1" applyFill="1" applyBorder="1" applyAlignment="1" applyProtection="1">
      <alignment horizontal="center" vertical="center"/>
    </xf>
    <xf numFmtId="44" fontId="5" fillId="0" borderId="4" xfId="1" applyFont="1" applyFill="1" applyBorder="1" applyAlignment="1" applyProtection="1">
      <alignment horizontal="center" vertical="center"/>
    </xf>
    <xf numFmtId="164" fontId="8" fillId="0" borderId="4" xfId="1" applyNumberFormat="1" applyFont="1" applyFill="1" applyBorder="1" applyAlignment="1" applyProtection="1">
      <alignment horizontal="center" vertical="center"/>
    </xf>
    <xf numFmtId="9" fontId="5" fillId="0" borderId="4" xfId="1" applyNumberFormat="1" applyFont="1" applyFill="1" applyBorder="1" applyAlignment="1" applyProtection="1">
      <alignment horizontal="center" vertical="center" wrapText="1"/>
    </xf>
    <xf numFmtId="164" fontId="5" fillId="0" borderId="4" xfId="1" applyNumberFormat="1" applyFont="1" applyFill="1" applyBorder="1" applyAlignment="1" applyProtection="1">
      <alignment horizontal="center" vertical="center" wrapText="1"/>
    </xf>
    <xf numFmtId="0" fontId="5" fillId="4" borderId="10" xfId="0" applyNumberFormat="1" applyFont="1" applyFill="1" applyBorder="1" applyAlignment="1">
      <alignment horizontal="center" vertical="center"/>
    </xf>
    <xf numFmtId="0" fontId="5" fillId="0" borderId="0" xfId="1" applyNumberFormat="1" applyFont="1" applyFill="1" applyBorder="1" applyAlignment="1" applyProtection="1">
      <alignment horizontal="center" vertical="center"/>
    </xf>
    <xf numFmtId="0" fontId="8" fillId="0" borderId="0" xfId="0" applyFont="1" applyAlignment="1">
      <alignment horizontal="center" vertical="center"/>
    </xf>
    <xf numFmtId="0" fontId="3" fillId="4" borderId="0" xfId="0" applyNumberFormat="1" applyFont="1" applyFill="1" applyAlignment="1">
      <alignment horizontal="center" vertical="center"/>
    </xf>
    <xf numFmtId="0" fontId="5" fillId="7" borderId="1" xfId="0" applyFont="1" applyFill="1" applyBorder="1" applyAlignment="1">
      <alignment horizontal="center" vertical="top" wrapText="1"/>
    </xf>
    <xf numFmtId="165" fontId="5" fillId="7" borderId="1" xfId="0" applyNumberFormat="1" applyFont="1" applyFill="1" applyBorder="1" applyAlignment="1">
      <alignment horizontal="center" vertical="top" wrapText="1"/>
    </xf>
    <xf numFmtId="0" fontId="10" fillId="7" borderId="1" xfId="0" applyFont="1" applyFill="1" applyBorder="1" applyAlignment="1">
      <alignment horizontal="left" vertical="center" wrapText="1"/>
    </xf>
    <xf numFmtId="0" fontId="5" fillId="4" borderId="1" xfId="0" applyFont="1" applyFill="1" applyBorder="1" applyAlignment="1">
      <alignment horizontal="center" vertical="top"/>
    </xf>
    <xf numFmtId="0" fontId="5" fillId="4" borderId="1" xfId="3" applyNumberFormat="1" applyFont="1" applyFill="1" applyBorder="1" applyAlignment="1" applyProtection="1">
      <alignment horizontal="center" vertical="center" wrapText="1"/>
    </xf>
    <xf numFmtId="0" fontId="5" fillId="4" borderId="0" xfId="0" applyFont="1" applyFill="1" applyBorder="1" applyAlignment="1">
      <alignment horizontal="center" vertical="top"/>
    </xf>
    <xf numFmtId="0" fontId="12" fillId="4" borderId="0" xfId="0" applyFont="1" applyFill="1" applyBorder="1" applyAlignment="1">
      <alignment horizontal="center" vertical="top" wrapText="1"/>
    </xf>
    <xf numFmtId="166" fontId="5" fillId="0" borderId="0" xfId="1" applyNumberFormat="1" applyFont="1" applyFill="1" applyBorder="1" applyAlignment="1" applyProtection="1">
      <alignment horizontal="center" vertical="top"/>
    </xf>
    <xf numFmtId="167" fontId="5" fillId="0" borderId="0" xfId="0" applyNumberFormat="1" applyFont="1" applyBorder="1" applyAlignment="1">
      <alignment horizontal="center" vertical="top"/>
    </xf>
    <xf numFmtId="44" fontId="5" fillId="0" borderId="1" xfId="1" applyFont="1" applyFill="1" applyBorder="1" applyAlignment="1" applyProtection="1">
      <alignment horizontal="center" vertical="top" wrapText="1"/>
    </xf>
    <xf numFmtId="166" fontId="5" fillId="0" borderId="19" xfId="1" applyNumberFormat="1" applyFont="1" applyFill="1" applyBorder="1" applyAlignment="1" applyProtection="1">
      <alignment horizontal="center" vertical="center"/>
    </xf>
    <xf numFmtId="166" fontId="5" fillId="0" borderId="16" xfId="1" applyNumberFormat="1" applyFont="1" applyFill="1" applyBorder="1" applyAlignment="1" applyProtection="1">
      <alignment horizontal="center" vertical="center"/>
    </xf>
    <xf numFmtId="4" fontId="5" fillId="0" borderId="0" xfId="0" applyNumberFormat="1" applyFont="1" applyBorder="1" applyAlignment="1">
      <alignment horizontal="center" vertical="top" wrapText="1"/>
    </xf>
    <xf numFmtId="0" fontId="5" fillId="5" borderId="5" xfId="0" applyFont="1" applyFill="1" applyBorder="1" applyAlignment="1">
      <alignment horizontal="center" vertical="center"/>
    </xf>
    <xf numFmtId="9" fontId="5" fillId="4" borderId="4" xfId="0" applyNumberFormat="1" applyFont="1" applyFill="1" applyBorder="1" applyAlignment="1">
      <alignment horizontal="center" vertical="center" wrapText="1"/>
    </xf>
    <xf numFmtId="0" fontId="3" fillId="4" borderId="1" xfId="0" applyFont="1" applyFill="1" applyBorder="1" applyAlignment="1">
      <alignment vertical="center"/>
    </xf>
    <xf numFmtId="0" fontId="3" fillId="4" borderId="4" xfId="0" applyFont="1" applyFill="1" applyBorder="1" applyAlignment="1">
      <alignment vertical="center"/>
    </xf>
    <xf numFmtId="0" fontId="5" fillId="4" borderId="4" xfId="0" applyNumberFormat="1" applyFont="1" applyFill="1" applyBorder="1" applyAlignment="1">
      <alignment horizontal="center" vertical="center" wrapText="1"/>
    </xf>
    <xf numFmtId="44" fontId="8" fillId="0" borderId="4" xfId="1" applyFont="1" applyFill="1" applyBorder="1" applyAlignment="1" applyProtection="1">
      <alignment horizontal="center" vertical="center" wrapText="1"/>
    </xf>
    <xf numFmtId="9" fontId="5" fillId="10" borderId="1" xfId="0" applyNumberFormat="1" applyFont="1" applyFill="1" applyBorder="1" applyAlignment="1">
      <alignment horizontal="center" vertical="center" wrapText="1"/>
    </xf>
    <xf numFmtId="9" fontId="5" fillId="10" borderId="4"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4" borderId="1" xfId="0" applyNumberFormat="1" applyFont="1" applyFill="1" applyBorder="1" applyAlignment="1">
      <alignment horizontal="center" vertical="center"/>
    </xf>
    <xf numFmtId="0" fontId="5" fillId="2" borderId="1" xfId="1" applyNumberFormat="1" applyFont="1" applyFill="1" applyBorder="1" applyAlignment="1" applyProtection="1">
      <alignment horizontal="center" vertical="center" wrapText="1"/>
    </xf>
    <xf numFmtId="0" fontId="5" fillId="11" borderId="9" xfId="0" applyNumberFormat="1" applyFont="1" applyFill="1" applyBorder="1" applyAlignment="1">
      <alignment horizontal="center" vertical="center"/>
    </xf>
    <xf numFmtId="0" fontId="5" fillId="11" borderId="18" xfId="0" applyNumberFormat="1" applyFont="1" applyFill="1" applyBorder="1" applyAlignment="1">
      <alignment horizontal="center" vertical="center"/>
    </xf>
    <xf numFmtId="4" fontId="5" fillId="4" borderId="0" xfId="0" applyNumberFormat="1" applyFont="1" applyFill="1" applyBorder="1" applyAlignment="1">
      <alignment horizontal="center" vertical="center"/>
    </xf>
    <xf numFmtId="4" fontId="5" fillId="0" borderId="10" xfId="0" applyNumberFormat="1" applyFont="1" applyBorder="1" applyAlignment="1">
      <alignment horizontal="center" vertical="center" wrapText="1"/>
    </xf>
    <xf numFmtId="9" fontId="5" fillId="4" borderId="10" xfId="0" applyNumberFormat="1" applyFont="1" applyFill="1" applyBorder="1" applyAlignment="1">
      <alignment horizontal="center" vertical="center"/>
    </xf>
    <xf numFmtId="165" fontId="5" fillId="0" borderId="10" xfId="0" applyNumberFormat="1" applyFont="1" applyBorder="1" applyAlignment="1">
      <alignment horizontal="center" vertical="center" wrapText="1"/>
    </xf>
    <xf numFmtId="4" fontId="5" fillId="4" borderId="16" xfId="0" applyNumberFormat="1" applyFont="1" applyFill="1" applyBorder="1" applyAlignment="1">
      <alignment horizontal="center" vertical="center"/>
    </xf>
    <xf numFmtId="4" fontId="5" fillId="0" borderId="16" xfId="0" applyNumberFormat="1" applyFont="1" applyBorder="1" applyAlignment="1">
      <alignment horizontal="center" vertical="center" wrapText="1"/>
    </xf>
    <xf numFmtId="9" fontId="5" fillId="4" borderId="16" xfId="0" applyNumberFormat="1" applyFont="1" applyFill="1" applyBorder="1" applyAlignment="1">
      <alignment horizontal="center" vertical="center"/>
    </xf>
    <xf numFmtId="165" fontId="5" fillId="0" borderId="16" xfId="0" applyNumberFormat="1" applyFont="1" applyBorder="1" applyAlignment="1">
      <alignment horizontal="center" vertical="center" wrapText="1"/>
    </xf>
    <xf numFmtId="0" fontId="8" fillId="7" borderId="1" xfId="0" applyNumberFormat="1" applyFont="1" applyFill="1" applyBorder="1" applyAlignment="1">
      <alignment horizontal="center" vertical="center" wrapText="1"/>
    </xf>
    <xf numFmtId="0" fontId="3" fillId="4" borderId="0" xfId="0" applyFont="1" applyFill="1" applyAlignment="1">
      <alignment vertical="top"/>
    </xf>
    <xf numFmtId="0" fontId="3" fillId="4" borderId="0" xfId="0" applyNumberFormat="1"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wrapText="1"/>
    </xf>
    <xf numFmtId="165" fontId="8" fillId="7" borderId="1" xfId="0" applyNumberFormat="1" applyFont="1" applyFill="1" applyBorder="1" applyAlignment="1">
      <alignment horizontal="center" vertical="center" wrapText="1"/>
    </xf>
    <xf numFmtId="0" fontId="5" fillId="4" borderId="0" xfId="0" applyFont="1" applyFill="1" applyAlignment="1">
      <alignment vertical="top"/>
    </xf>
    <xf numFmtId="0" fontId="5" fillId="4" borderId="0" xfId="0" applyNumberFormat="1" applyFont="1" applyFill="1" applyAlignment="1">
      <alignment vertical="top"/>
    </xf>
    <xf numFmtId="0" fontId="5" fillId="0" borderId="1" xfId="0" applyFont="1" applyBorder="1" applyAlignment="1">
      <alignment horizontal="left" vertical="top" wrapText="1"/>
    </xf>
    <xf numFmtId="44" fontId="5" fillId="4" borderId="2" xfId="1" applyFont="1" applyFill="1" applyBorder="1" applyAlignment="1" applyProtection="1">
      <alignment horizontal="center" vertical="center"/>
    </xf>
    <xf numFmtId="166" fontId="5" fillId="4" borderId="0" xfId="1" applyNumberFormat="1" applyFont="1" applyFill="1" applyBorder="1" applyAlignment="1" applyProtection="1">
      <alignment horizontal="center" vertical="center"/>
    </xf>
    <xf numFmtId="4" fontId="8" fillId="4" borderId="0" xfId="0" applyNumberFormat="1" applyFont="1" applyFill="1" applyBorder="1" applyAlignment="1">
      <alignment horizontal="center" vertical="top" wrapText="1"/>
    </xf>
    <xf numFmtId="0" fontId="8" fillId="5" borderId="1" xfId="0" applyFont="1" applyFill="1" applyBorder="1" applyAlignment="1">
      <alignment horizontal="center" vertical="center"/>
    </xf>
    <xf numFmtId="165" fontId="8" fillId="7" borderId="1" xfId="0" applyNumberFormat="1" applyFont="1" applyFill="1" applyBorder="1" applyAlignment="1">
      <alignment horizontal="center" vertical="top" wrapText="1"/>
    </xf>
    <xf numFmtId="0" fontId="8"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wrapText="1"/>
    </xf>
    <xf numFmtId="164" fontId="8" fillId="4" borderId="2" xfId="1" applyNumberFormat="1" applyFont="1" applyFill="1" applyBorder="1" applyAlignment="1" applyProtection="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4" borderId="0" xfId="0" applyNumberFormat="1" applyFont="1" applyFill="1" applyAlignment="1">
      <alignment horizontal="center" vertical="center"/>
    </xf>
    <xf numFmtId="166" fontId="8" fillId="4" borderId="0" xfId="1" applyNumberFormat="1" applyFont="1" applyFill="1" applyBorder="1" applyAlignment="1" applyProtection="1">
      <alignment horizontal="center" vertical="center"/>
    </xf>
    <xf numFmtId="0" fontId="8" fillId="4" borderId="1" xfId="0" applyFont="1" applyFill="1" applyBorder="1" applyAlignment="1">
      <alignment horizontal="center" vertical="center"/>
    </xf>
    <xf numFmtId="4" fontId="8" fillId="4" borderId="1" xfId="0" applyNumberFormat="1" applyFont="1" applyFill="1" applyBorder="1" applyAlignment="1">
      <alignment horizontal="center" vertical="center"/>
    </xf>
    <xf numFmtId="44" fontId="5" fillId="4" borderId="20" xfId="1" applyFont="1" applyFill="1" applyBorder="1" applyAlignment="1" applyProtection="1">
      <alignment horizontal="center" vertical="center" wrapText="1"/>
    </xf>
    <xf numFmtId="9" fontId="5" fillId="4" borderId="4" xfId="0" applyNumberFormat="1" applyFont="1" applyFill="1" applyBorder="1" applyAlignment="1" applyProtection="1">
      <alignment horizontal="center" vertical="center" wrapText="1"/>
    </xf>
    <xf numFmtId="9" fontId="5" fillId="4" borderId="1" xfId="0" applyNumberFormat="1"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166" fontId="5" fillId="4" borderId="0" xfId="1" applyNumberFormat="1" applyFont="1" applyFill="1" applyBorder="1" applyAlignment="1" applyProtection="1">
      <alignment horizontal="center" vertical="top"/>
    </xf>
    <xf numFmtId="167" fontId="5" fillId="4" borderId="0" xfId="0" applyNumberFormat="1" applyFont="1" applyFill="1" applyBorder="1" applyAlignment="1">
      <alignment horizontal="center" vertical="top"/>
    </xf>
    <xf numFmtId="0" fontId="5" fillId="3"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4" fontId="8" fillId="4" borderId="0" xfId="0" applyNumberFormat="1" applyFont="1" applyFill="1" applyBorder="1" applyAlignment="1">
      <alignment horizontal="center" vertical="center" wrapText="1"/>
    </xf>
    <xf numFmtId="0" fontId="5" fillId="0" borderId="21" xfId="0" applyFont="1" applyBorder="1" applyAlignment="1">
      <alignment horizontal="center" vertical="center"/>
    </xf>
    <xf numFmtId="164" fontId="5" fillId="0" borderId="2" xfId="7" applyNumberFormat="1" applyFont="1" applyFill="1" applyBorder="1" applyAlignment="1" applyProtection="1">
      <alignment horizontal="center" vertical="center"/>
    </xf>
    <xf numFmtId="0" fontId="19" fillId="11" borderId="21"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44" fontId="8" fillId="4" borderId="0" xfId="1" applyFont="1" applyFill="1" applyBorder="1" applyAlignment="1" applyProtection="1">
      <alignment horizontal="center" vertical="center"/>
    </xf>
    <xf numFmtId="9" fontId="5" fillId="4" borderId="0" xfId="0" applyNumberFormat="1" applyFont="1" applyFill="1" applyBorder="1" applyAlignment="1">
      <alignment horizontal="center" vertical="center" wrapText="1"/>
    </xf>
    <xf numFmtId="0" fontId="0" fillId="0" borderId="16" xfId="0" applyBorder="1"/>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8"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3" fillId="4" borderId="0" xfId="0" applyFont="1" applyFill="1"/>
    <xf numFmtId="164" fontId="5" fillId="4" borderId="2" xfId="1" applyNumberFormat="1" applyFont="1" applyFill="1" applyBorder="1" applyAlignment="1" applyProtection="1">
      <alignment horizontal="center" vertical="center"/>
    </xf>
    <xf numFmtId="167" fontId="5" fillId="4" borderId="0" xfId="0" applyNumberFormat="1" applyFont="1" applyFill="1" applyBorder="1" applyAlignment="1">
      <alignment horizontal="center" vertical="center"/>
    </xf>
    <xf numFmtId="4" fontId="5" fillId="4" borderId="0" xfId="0" applyNumberFormat="1" applyFont="1" applyFill="1" applyBorder="1" applyAlignment="1">
      <alignment horizontal="center" vertical="center" wrapText="1"/>
    </xf>
    <xf numFmtId="164" fontId="5" fillId="4" borderId="0" xfId="1" applyNumberFormat="1" applyFont="1" applyFill="1" applyBorder="1" applyAlignment="1" applyProtection="1">
      <alignment horizontal="center" vertical="center"/>
    </xf>
    <xf numFmtId="0" fontId="3" fillId="0" borderId="1" xfId="0" applyFont="1" applyBorder="1" applyAlignment="1">
      <alignment horizontal="center" vertical="center"/>
    </xf>
    <xf numFmtId="170" fontId="8" fillId="0" borderId="1" xfId="0" applyNumberFormat="1" applyFont="1" applyBorder="1" applyAlignment="1">
      <alignment horizontal="center" vertical="center"/>
    </xf>
    <xf numFmtId="170" fontId="8" fillId="0" borderId="4" xfId="0" applyNumberFormat="1" applyFont="1" applyBorder="1" applyAlignment="1">
      <alignment horizontal="center" vertical="center"/>
    </xf>
    <xf numFmtId="165" fontId="5" fillId="4" borderId="0"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44" fontId="8" fillId="4" borderId="3" xfId="1" applyFont="1" applyFill="1" applyBorder="1" applyAlignment="1" applyProtection="1">
      <alignment horizontal="center" vertical="center" wrapText="1"/>
    </xf>
    <xf numFmtId="9" fontId="5" fillId="4" borderId="3"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19" fillId="12" borderId="2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19" fillId="12" borderId="24" xfId="0" applyNumberFormat="1" applyFont="1" applyFill="1" applyBorder="1" applyAlignment="1">
      <alignment horizontal="center" vertical="center" wrapText="1"/>
    </xf>
    <xf numFmtId="0" fontId="5" fillId="3" borderId="6" xfId="0" applyFont="1" applyFill="1" applyBorder="1" applyAlignment="1">
      <alignment horizontal="center" vertical="center"/>
    </xf>
    <xf numFmtId="4" fontId="8" fillId="3" borderId="1" xfId="1" applyNumberFormat="1" applyFont="1" applyFill="1" applyBorder="1" applyAlignment="1" applyProtection="1">
      <alignment horizontal="center" vertical="center"/>
    </xf>
    <xf numFmtId="0" fontId="3" fillId="0" borderId="0" xfId="0" applyNumberFormat="1" applyFont="1" applyAlignment="1">
      <alignment vertical="center"/>
    </xf>
    <xf numFmtId="0" fontId="3" fillId="0" borderId="0" xfId="0" applyFont="1" applyAlignment="1">
      <alignment horizontal="center" vertical="center" wrapText="1"/>
    </xf>
    <xf numFmtId="0" fontId="19" fillId="13" borderId="21" xfId="0" applyFont="1" applyFill="1" applyBorder="1" applyAlignment="1">
      <alignment horizontal="center" vertical="center"/>
    </xf>
    <xf numFmtId="0" fontId="5" fillId="0" borderId="21" xfId="0" applyFont="1" applyBorder="1" applyAlignment="1">
      <alignment horizontal="center" vertical="center" wrapText="1"/>
    </xf>
    <xf numFmtId="168" fontId="5" fillId="11" borderId="21" xfId="0" applyNumberFormat="1" applyFont="1" applyFill="1" applyBorder="1" applyAlignment="1">
      <alignment horizontal="right" vertical="center" wrapText="1"/>
    </xf>
    <xf numFmtId="9" fontId="5" fillId="11" borderId="21" xfId="0" applyNumberFormat="1" applyFont="1" applyFill="1" applyBorder="1" applyAlignment="1">
      <alignment horizontal="center" vertical="center"/>
    </xf>
    <xf numFmtId="168" fontId="5" fillId="0" borderId="21" xfId="0" applyNumberFormat="1" applyFont="1" applyBorder="1" applyAlignment="1">
      <alignment horizontal="right"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8" xfId="0" applyFont="1" applyBorder="1" applyAlignment="1">
      <alignment horizontal="center" vertical="center" wrapText="1"/>
    </xf>
    <xf numFmtId="168" fontId="5" fillId="11" borderId="22" xfId="0" applyNumberFormat="1" applyFont="1" applyFill="1" applyBorder="1" applyAlignment="1">
      <alignment horizontal="right" vertical="center" wrapText="1"/>
    </xf>
    <xf numFmtId="9" fontId="5" fillId="11" borderId="22" xfId="0" applyNumberFormat="1" applyFont="1" applyFill="1" applyBorder="1" applyAlignment="1">
      <alignment horizontal="center" vertical="center"/>
    </xf>
    <xf numFmtId="168" fontId="5" fillId="11" borderId="21" xfId="0" applyNumberFormat="1" applyFont="1" applyFill="1" applyBorder="1" applyAlignment="1">
      <alignment horizontal="right" vertical="center"/>
    </xf>
    <xf numFmtId="168" fontId="6" fillId="0" borderId="30" xfId="7" applyNumberFormat="1" applyFont="1" applyBorder="1" applyAlignment="1" applyProtection="1">
      <alignment horizontal="right" vertical="center"/>
    </xf>
    <xf numFmtId="164" fontId="6" fillId="0" borderId="30" xfId="7" applyNumberFormat="1" applyFont="1" applyBorder="1" applyAlignment="1" applyProtection="1">
      <alignment horizontal="center" vertical="center"/>
    </xf>
    <xf numFmtId="0" fontId="3" fillId="4" borderId="0" xfId="0" applyFont="1" applyFill="1" applyBorder="1" applyAlignment="1">
      <alignment horizontal="center" vertical="center" wrapText="1"/>
    </xf>
    <xf numFmtId="0" fontId="8"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164" fontId="5" fillId="0" borderId="0" xfId="7"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Border="1" applyAlignment="1">
      <alignment horizontal="center" vertical="top" wrapText="1"/>
    </xf>
    <xf numFmtId="0" fontId="8" fillId="4" borderId="0" xfId="0" applyFont="1" applyFill="1" applyAlignment="1">
      <alignment horizontal="center" vertical="center"/>
    </xf>
    <xf numFmtId="0" fontId="5" fillId="0" borderId="1" xfId="0" applyFont="1" applyBorder="1" applyAlignment="1">
      <alignment wrapText="1"/>
    </xf>
    <xf numFmtId="0" fontId="8" fillId="3" borderId="1" xfId="0" applyNumberFormat="1" applyFont="1" applyFill="1" applyBorder="1" applyAlignment="1">
      <alignment horizontal="center" vertical="center"/>
    </xf>
    <xf numFmtId="44" fontId="5" fillId="2" borderId="1" xfId="1" applyNumberFormat="1" applyFont="1" applyFill="1" applyBorder="1" applyAlignment="1" applyProtection="1">
      <alignment horizontal="center" vertical="center"/>
    </xf>
    <xf numFmtId="44" fontId="5" fillId="0" borderId="4" xfId="1" applyNumberFormat="1" applyFont="1" applyFill="1" applyBorder="1" applyAlignment="1" applyProtection="1">
      <alignment horizontal="center" vertical="center"/>
    </xf>
    <xf numFmtId="0" fontId="5" fillId="0" borderId="32" xfId="0" applyFont="1" applyBorder="1" applyAlignment="1">
      <alignment horizontal="center" vertical="center"/>
    </xf>
    <xf numFmtId="44" fontId="5" fillId="0" borderId="1" xfId="1"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4" fontId="8" fillId="2" borderId="1" xfId="1" applyFont="1" applyFill="1" applyBorder="1" applyAlignment="1" applyProtection="1">
      <alignment horizontal="center" vertical="center"/>
    </xf>
    <xf numFmtId="9" fontId="8" fillId="0" borderId="1" xfId="0" applyNumberFormat="1" applyFont="1" applyFill="1" applyBorder="1" applyAlignment="1">
      <alignment horizontal="center" vertical="center"/>
    </xf>
    <xf numFmtId="9" fontId="8" fillId="0" borderId="4" xfId="0" applyNumberFormat="1" applyFont="1" applyFill="1" applyBorder="1" applyAlignment="1">
      <alignment horizontal="center" vertical="center"/>
    </xf>
    <xf numFmtId="171" fontId="5" fillId="0" borderId="1" xfId="1" applyNumberFormat="1" applyFont="1" applyFill="1" applyBorder="1" applyAlignment="1" applyProtection="1">
      <alignment horizontal="center" vertical="center"/>
    </xf>
    <xf numFmtId="0" fontId="5" fillId="0" borderId="1" xfId="0" applyFont="1" applyBorder="1" applyAlignment="1">
      <alignment vertical="center" wrapText="1"/>
    </xf>
    <xf numFmtId="0" fontId="25" fillId="0" borderId="33" xfId="0" applyFont="1" applyBorder="1" applyAlignment="1">
      <alignment horizontal="center" vertical="center" wrapText="1"/>
    </xf>
    <xf numFmtId="0" fontId="26" fillId="0" borderId="9" xfId="0" applyNumberFormat="1" applyFont="1" applyBorder="1" applyAlignment="1">
      <alignment horizontal="center" vertical="center" wrapText="1"/>
    </xf>
    <xf numFmtId="0" fontId="26" fillId="0" borderId="18"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35" xfId="0" applyFont="1" applyBorder="1" applyAlignment="1">
      <alignment horizontal="center" vertical="center" wrapText="1"/>
    </xf>
    <xf numFmtId="44" fontId="5" fillId="4" borderId="34" xfId="1" applyFont="1" applyFill="1" applyBorder="1" applyAlignment="1" applyProtection="1">
      <alignment horizontal="center" vertical="center" wrapText="1"/>
    </xf>
    <xf numFmtId="44" fontId="8" fillId="0" borderId="4" xfId="1" applyFont="1" applyFill="1" applyBorder="1" applyAlignment="1" applyProtection="1">
      <alignment horizontal="center" vertical="center"/>
    </xf>
    <xf numFmtId="0" fontId="5" fillId="0" borderId="3" xfId="0" applyNumberFormat="1" applyFont="1" applyBorder="1" applyAlignment="1">
      <alignment horizontal="center" vertical="center"/>
    </xf>
    <xf numFmtId="0" fontId="25" fillId="0" borderId="36" xfId="0" applyFont="1" applyBorder="1" applyAlignment="1">
      <alignment horizontal="center" vertical="center" wrapText="1"/>
    </xf>
    <xf numFmtId="0" fontId="5" fillId="0" borderId="3" xfId="1" applyNumberFormat="1" applyFont="1" applyFill="1" applyBorder="1" applyAlignment="1" applyProtection="1">
      <alignment horizontal="center" vertical="center" wrapText="1"/>
    </xf>
    <xf numFmtId="0" fontId="5"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8" fillId="4" borderId="0" xfId="0" applyFont="1" applyFill="1" applyBorder="1" applyAlignment="1">
      <alignment horizontal="center" vertical="center"/>
    </xf>
    <xf numFmtId="0" fontId="8" fillId="0" borderId="0" xfId="0" applyNumberFormat="1" applyFont="1" applyBorder="1" applyAlignment="1">
      <alignment horizontal="center" vertical="center"/>
    </xf>
    <xf numFmtId="0" fontId="5" fillId="7"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4" xfId="0" applyFont="1" applyFill="1" applyBorder="1" applyAlignment="1">
      <alignment horizontal="left" vertical="top" wrapText="1"/>
    </xf>
    <xf numFmtId="43" fontId="5" fillId="0" borderId="2" xfId="1" applyNumberFormat="1" applyFont="1" applyFill="1" applyBorder="1" applyAlignment="1" applyProtection="1">
      <alignment horizontal="center" vertical="center"/>
    </xf>
    <xf numFmtId="0" fontId="8" fillId="0" borderId="0" xfId="8" applyNumberFormat="1" applyFont="1" applyFill="1" applyBorder="1" applyAlignment="1" applyProtection="1">
      <alignment horizontal="center" vertical="center"/>
    </xf>
    <xf numFmtId="3" fontId="8" fillId="0" borderId="0" xfId="8" applyNumberFormat="1" applyFont="1" applyFill="1" applyBorder="1" applyAlignment="1" applyProtection="1">
      <alignment horizontal="center" vertical="center"/>
    </xf>
    <xf numFmtId="0" fontId="8" fillId="0" borderId="0" xfId="0" applyFont="1" applyBorder="1" applyAlignment="1">
      <alignment horizontal="center" vertical="center"/>
    </xf>
    <xf numFmtId="0" fontId="8" fillId="3" borderId="4" xfId="8" applyNumberFormat="1" applyFont="1" applyFill="1" applyBorder="1" applyAlignment="1" applyProtection="1">
      <alignment horizontal="left" vertical="center" wrapText="1"/>
    </xf>
    <xf numFmtId="0" fontId="8" fillId="0" borderId="4" xfId="8" applyNumberFormat="1" applyFont="1" applyFill="1" applyBorder="1" applyAlignment="1" applyProtection="1">
      <alignment horizontal="center" vertical="center"/>
    </xf>
    <xf numFmtId="0" fontId="3" fillId="0" borderId="4" xfId="0" applyFont="1" applyBorder="1" applyAlignment="1">
      <alignment horizontal="center" vertical="center" wrapText="1"/>
    </xf>
    <xf numFmtId="164" fontId="8" fillId="0" borderId="13" xfId="0" applyNumberFormat="1" applyFont="1" applyBorder="1" applyAlignment="1">
      <alignment horizontal="center" vertical="center"/>
    </xf>
    <xf numFmtId="164" fontId="8" fillId="0" borderId="4" xfId="0" applyNumberFormat="1" applyFont="1" applyBorder="1" applyAlignment="1">
      <alignment horizontal="center" vertical="center"/>
    </xf>
    <xf numFmtId="0" fontId="8" fillId="3" borderId="1" xfId="8" applyNumberFormat="1" applyFont="1" applyFill="1" applyBorder="1" applyAlignment="1" applyProtection="1">
      <alignment horizontal="left" vertical="center" wrapText="1"/>
    </xf>
    <xf numFmtId="0" fontId="8" fillId="0" borderId="1" xfId="8" applyNumberFormat="1" applyFont="1" applyFill="1" applyBorder="1" applyAlignment="1" applyProtection="1">
      <alignment horizontal="center" vertical="center"/>
    </xf>
    <xf numFmtId="164" fontId="8" fillId="0" borderId="1" xfId="0" applyNumberFormat="1" applyFont="1" applyBorder="1" applyAlignment="1">
      <alignment horizontal="center" vertical="center"/>
    </xf>
    <xf numFmtId="164" fontId="5" fillId="0" borderId="0" xfId="1" applyNumberFormat="1" applyFont="1" applyFill="1" applyBorder="1" applyAlignment="1" applyProtection="1">
      <alignment horizontal="center" vertical="center"/>
    </xf>
    <xf numFmtId="164" fontId="5" fillId="0" borderId="37" xfId="1" applyNumberFormat="1" applyFont="1" applyFill="1" applyBorder="1" applyAlignment="1" applyProtection="1">
      <alignment horizontal="center" vertical="center"/>
    </xf>
    <xf numFmtId="0" fontId="5" fillId="11" borderId="9" xfId="5" applyFont="1" applyFill="1" applyBorder="1" applyAlignment="1">
      <alignment horizontal="center" vertical="center"/>
    </xf>
    <xf numFmtId="0" fontId="5" fillId="11" borderId="9" xfId="5" applyNumberFormat="1" applyFont="1" applyFill="1" applyBorder="1" applyAlignment="1">
      <alignment horizontal="center" vertical="center"/>
    </xf>
    <xf numFmtId="0" fontId="5" fillId="11" borderId="9" xfId="5" applyFont="1" applyFill="1" applyBorder="1" applyAlignment="1">
      <alignment horizontal="center" vertical="center" wrapText="1"/>
    </xf>
    <xf numFmtId="0" fontId="5" fillId="11" borderId="9" xfId="5" applyNumberFormat="1" applyFont="1" applyFill="1" applyBorder="1" applyAlignment="1">
      <alignment horizontal="center" vertical="center" wrapText="1"/>
    </xf>
    <xf numFmtId="44" fontId="5" fillId="11" borderId="9" xfId="10" applyFont="1" applyFill="1" applyBorder="1" applyAlignment="1" applyProtection="1">
      <alignment horizontal="center" vertical="center"/>
    </xf>
    <xf numFmtId="0" fontId="5" fillId="11" borderId="18" xfId="5" applyFont="1" applyFill="1" applyBorder="1" applyAlignment="1">
      <alignment horizontal="center" vertical="center"/>
    </xf>
    <xf numFmtId="0" fontId="5" fillId="11" borderId="18" xfId="5" applyNumberFormat="1" applyFont="1" applyFill="1" applyBorder="1" applyAlignment="1">
      <alignment horizontal="center" vertical="center"/>
    </xf>
    <xf numFmtId="0" fontId="5" fillId="11" borderId="18" xfId="5" applyFont="1" applyFill="1" applyBorder="1" applyAlignment="1">
      <alignment horizontal="center" vertical="center" wrapText="1"/>
    </xf>
    <xf numFmtId="0" fontId="5" fillId="11" borderId="18" xfId="5" applyNumberFormat="1" applyFont="1" applyFill="1" applyBorder="1" applyAlignment="1">
      <alignment horizontal="center" vertical="center" wrapText="1"/>
    </xf>
    <xf numFmtId="44" fontId="5" fillId="11" borderId="18" xfId="10" applyFont="1" applyFill="1" applyBorder="1" applyAlignment="1" applyProtection="1">
      <alignment horizontal="center" vertical="center"/>
    </xf>
    <xf numFmtId="0" fontId="19" fillId="11" borderId="9" xfId="5" applyNumberFormat="1" applyFont="1" applyFill="1" applyBorder="1" applyAlignment="1">
      <alignment horizontal="center" vertical="center"/>
    </xf>
    <xf numFmtId="0" fontId="28" fillId="11" borderId="9" xfId="5" applyFont="1" applyFill="1" applyBorder="1" applyAlignment="1">
      <alignment horizontal="center" vertical="center"/>
    </xf>
    <xf numFmtId="0" fontId="28" fillId="11" borderId="9" xfId="5" applyFont="1" applyFill="1" applyBorder="1" applyAlignment="1">
      <alignment horizontal="center" vertical="center" wrapText="1"/>
    </xf>
    <xf numFmtId="0" fontId="5" fillId="0" borderId="9" xfId="5" applyFont="1" applyBorder="1" applyAlignment="1">
      <alignment horizontal="center" vertical="center"/>
    </xf>
    <xf numFmtId="44" fontId="5" fillId="0" borderId="9" xfId="10" applyFont="1" applyBorder="1" applyAlignment="1" applyProtection="1">
      <alignment horizontal="center" vertical="center"/>
    </xf>
    <xf numFmtId="0" fontId="5" fillId="11" borderId="9" xfId="2" applyFont="1" applyFill="1" applyBorder="1" applyAlignment="1">
      <alignment horizontal="left" vertical="top" wrapText="1"/>
    </xf>
    <xf numFmtId="0" fontId="5" fillId="4" borderId="5" xfId="0" applyFont="1" applyFill="1" applyBorder="1" applyAlignment="1">
      <alignment horizontal="center" vertical="center"/>
    </xf>
    <xf numFmtId="44" fontId="5" fillId="0" borderId="6" xfId="1" applyFont="1" applyFill="1" applyBorder="1" applyAlignment="1" applyProtection="1">
      <alignment horizontal="center" vertical="center"/>
    </xf>
    <xf numFmtId="0" fontId="5" fillId="0" borderId="13" xfId="0" applyFont="1" applyBorder="1" applyAlignment="1">
      <alignment horizontal="center" vertical="center"/>
    </xf>
    <xf numFmtId="44" fontId="5" fillId="0" borderId="20" xfId="1" applyFont="1" applyFill="1" applyBorder="1" applyAlignment="1" applyProtection="1">
      <alignment horizontal="center" vertical="center"/>
    </xf>
    <xf numFmtId="0" fontId="5" fillId="0" borderId="5" xfId="0" applyFont="1" applyBorder="1" applyAlignment="1">
      <alignment horizontal="center" vertical="center"/>
    </xf>
    <xf numFmtId="164" fontId="5" fillId="0" borderId="1" xfId="0" applyNumberFormat="1" applyFont="1" applyBorder="1" applyAlignment="1">
      <alignment horizontal="center" vertical="center"/>
    </xf>
    <xf numFmtId="0" fontId="5" fillId="4" borderId="1" xfId="0" applyNumberFormat="1" applyFont="1" applyFill="1" applyBorder="1"/>
    <xf numFmtId="164" fontId="5" fillId="4" borderId="1" xfId="1" applyNumberFormat="1" applyFont="1" applyFill="1" applyBorder="1" applyAlignment="1" applyProtection="1">
      <alignment horizontal="center" vertical="center"/>
    </xf>
    <xf numFmtId="164" fontId="5" fillId="4" borderId="4" xfId="1" applyNumberFormat="1" applyFont="1" applyFill="1"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15" borderId="1" xfId="0" applyFont="1" applyFill="1" applyBorder="1" applyAlignment="1">
      <alignment horizontal="center" vertical="center"/>
    </xf>
    <xf numFmtId="0" fontId="5" fillId="13" borderId="21" xfId="0" applyFont="1" applyFill="1" applyBorder="1" applyAlignment="1">
      <alignment horizontal="center" vertical="center"/>
    </xf>
    <xf numFmtId="0" fontId="5" fillId="16" borderId="21" xfId="0" applyFont="1" applyFill="1" applyBorder="1" applyAlignment="1">
      <alignment horizontal="center" vertical="center" wrapText="1"/>
    </xf>
    <xf numFmtId="0" fontId="19" fillId="16" borderId="21" xfId="0" applyNumberFormat="1" applyFont="1" applyFill="1" applyBorder="1" applyAlignment="1">
      <alignment horizontal="center" vertical="center" wrapText="1"/>
    </xf>
    <xf numFmtId="0" fontId="5" fillId="16" borderId="21" xfId="0" applyNumberFormat="1" applyFont="1" applyFill="1" applyBorder="1" applyAlignment="1">
      <alignment horizontal="center" vertical="center" wrapText="1"/>
    </xf>
    <xf numFmtId="165" fontId="5" fillId="16" borderId="21" xfId="0" applyNumberFormat="1" applyFont="1" applyFill="1" applyBorder="1" applyAlignment="1">
      <alignment horizontal="center" vertical="center" wrapText="1"/>
    </xf>
    <xf numFmtId="0" fontId="5" fillId="11" borderId="21" xfId="0" applyNumberFormat="1" applyFont="1" applyFill="1" applyBorder="1" applyAlignment="1">
      <alignment wrapText="1"/>
    </xf>
    <xf numFmtId="164" fontId="5" fillId="11" borderId="21" xfId="0" applyNumberFormat="1" applyFont="1" applyFill="1" applyBorder="1" applyAlignment="1">
      <alignment horizontal="center" vertical="center"/>
    </xf>
    <xf numFmtId="164" fontId="5" fillId="11" borderId="21" xfId="0" applyNumberFormat="1" applyFont="1" applyFill="1" applyBorder="1" applyAlignment="1">
      <alignment horizontal="center" vertical="center" wrapText="1"/>
    </xf>
    <xf numFmtId="164" fontId="5" fillId="11" borderId="22" xfId="0" applyNumberFormat="1" applyFont="1" applyFill="1" applyBorder="1" applyAlignment="1">
      <alignment horizontal="center" vertical="center" wrapText="1"/>
    </xf>
    <xf numFmtId="0" fontId="19" fillId="11" borderId="0" xfId="0" applyFont="1" applyFill="1"/>
    <xf numFmtId="0" fontId="19" fillId="0" borderId="0" xfId="0" applyFont="1"/>
    <xf numFmtId="0" fontId="19" fillId="0" borderId="0" xfId="0" applyNumberFormat="1" applyFont="1"/>
    <xf numFmtId="0" fontId="19" fillId="0" borderId="0" xfId="0" applyFont="1" applyAlignment="1">
      <alignment horizontal="center" vertical="center"/>
    </xf>
    <xf numFmtId="164" fontId="5" fillId="11" borderId="38" xfId="1" applyNumberFormat="1" applyFont="1" applyFill="1" applyBorder="1" applyAlignment="1" applyProtection="1">
      <alignment horizontal="center" vertical="center"/>
    </xf>
    <xf numFmtId="170" fontId="3" fillId="0" borderId="0" xfId="0" applyNumberFormat="1" applyFont="1"/>
    <xf numFmtId="4" fontId="5" fillId="4" borderId="4" xfId="0" applyNumberFormat="1" applyFont="1" applyFill="1" applyBorder="1" applyAlignment="1">
      <alignment horizontal="center" vertical="center"/>
    </xf>
    <xf numFmtId="4" fontId="5" fillId="0" borderId="1"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10" fillId="14" borderId="1" xfId="0" applyFont="1" applyFill="1" applyBorder="1" applyAlignment="1">
      <alignment horizontal="left" vertical="center" wrapText="1"/>
    </xf>
    <xf numFmtId="0" fontId="5" fillId="14" borderId="1" xfId="0" applyFont="1" applyFill="1" applyBorder="1" applyAlignment="1">
      <alignment horizontal="center" vertical="center" wrapText="1"/>
    </xf>
    <xf numFmtId="0" fontId="5" fillId="14" borderId="1" xfId="0" applyNumberFormat="1" applyFont="1" applyFill="1" applyBorder="1" applyAlignment="1">
      <alignment horizontal="center" vertical="center" wrapText="1"/>
    </xf>
    <xf numFmtId="9" fontId="5" fillId="2" borderId="41" xfId="1" applyNumberFormat="1" applyFont="1" applyFill="1" applyBorder="1" applyAlignment="1" applyProtection="1">
      <alignment horizontal="center" vertical="center" wrapText="1"/>
    </xf>
    <xf numFmtId="44" fontId="5" fillId="2" borderId="22" xfId="1" applyFont="1" applyFill="1" applyBorder="1" applyAlignment="1" applyProtection="1">
      <alignment horizontal="center" vertical="center" wrapText="1"/>
    </xf>
    <xf numFmtId="0" fontId="0" fillId="0" borderId="0" xfId="0"/>
    <xf numFmtId="171" fontId="5" fillId="0" borderId="9" xfId="0" applyNumberFormat="1" applyFont="1" applyBorder="1" applyAlignment="1">
      <alignment horizontal="right" vertical="center"/>
    </xf>
    <xf numFmtId="171" fontId="5" fillId="11" borderId="9" xfId="0" applyNumberFormat="1" applyFont="1" applyFill="1" applyBorder="1" applyAlignment="1">
      <alignment horizontal="right" vertical="center"/>
    </xf>
    <xf numFmtId="0" fontId="5" fillId="17" borderId="1" xfId="0" applyFont="1" applyFill="1" applyBorder="1" applyAlignment="1">
      <alignment horizontal="center" vertical="center"/>
    </xf>
    <xf numFmtId="171" fontId="5" fillId="3" borderId="1" xfId="1" applyNumberFormat="1" applyFont="1" applyFill="1" applyBorder="1" applyAlignment="1" applyProtection="1">
      <alignment horizontal="right" vertical="center"/>
    </xf>
    <xf numFmtId="49" fontId="5" fillId="2" borderId="1" xfId="0" applyNumberFormat="1" applyFont="1" applyFill="1" applyBorder="1" applyAlignment="1">
      <alignment horizontal="center" vertical="center" wrapText="1"/>
    </xf>
    <xf numFmtId="171" fontId="5" fillId="3" borderId="1" xfId="1" applyNumberFormat="1" applyFont="1" applyFill="1" applyBorder="1" applyAlignment="1" applyProtection="1">
      <alignment horizontal="right" vertical="center" wrapText="1"/>
    </xf>
    <xf numFmtId="4" fontId="5" fillId="2" borderId="1" xfId="0" applyNumberFormat="1" applyFont="1" applyFill="1" applyBorder="1" applyAlignment="1">
      <alignment horizontal="center" vertical="center" wrapText="1"/>
    </xf>
    <xf numFmtId="171" fontId="5" fillId="17" borderId="1" xfId="0" applyNumberFormat="1" applyFont="1" applyFill="1" applyBorder="1" applyAlignment="1">
      <alignment horizontal="right" vertical="center"/>
    </xf>
    <xf numFmtId="171" fontId="5" fillId="0" borderId="9" xfId="0" applyNumberFormat="1" applyFont="1" applyBorder="1" applyAlignment="1">
      <alignment horizontal="right" vertical="center" wrapText="1"/>
    </xf>
    <xf numFmtId="168" fontId="5" fillId="11" borderId="9" xfId="0" applyNumberFormat="1" applyFont="1" applyFill="1" applyBorder="1" applyAlignment="1">
      <alignment horizontal="right" vertical="center" wrapText="1"/>
    </xf>
    <xf numFmtId="9" fontId="5" fillId="11" borderId="9" xfId="0" applyNumberFormat="1" applyFont="1" applyFill="1" applyBorder="1" applyAlignment="1">
      <alignment horizontal="center" vertical="center"/>
    </xf>
    <xf numFmtId="0" fontId="5" fillId="0" borderId="1" xfId="8" applyFont="1" applyBorder="1" applyAlignment="1">
      <alignment horizontal="center" vertical="center" wrapText="1"/>
    </xf>
    <xf numFmtId="0" fontId="5" fillId="0" borderId="9" xfId="8" applyFont="1" applyBorder="1" applyAlignment="1">
      <alignment horizontal="center" vertical="center" wrapText="1"/>
    </xf>
    <xf numFmtId="0" fontId="5" fillId="0" borderId="0" xfId="0" applyFont="1" applyAlignment="1">
      <alignment horizontal="center" vertical="center"/>
    </xf>
    <xf numFmtId="171" fontId="5" fillId="0" borderId="21" xfId="0" applyNumberFormat="1" applyFont="1" applyBorder="1" applyAlignment="1">
      <alignment horizontal="right" vertical="center"/>
    </xf>
    <xf numFmtId="0" fontId="5" fillId="2" borderId="0" xfId="0" applyFont="1" applyFill="1" applyAlignment="1">
      <alignment horizontal="center" vertical="center" wrapText="1"/>
    </xf>
    <xf numFmtId="0" fontId="5" fillId="0" borderId="21" xfId="8" applyFont="1" applyBorder="1" applyAlignment="1">
      <alignment horizontal="center" vertical="center" wrapText="1"/>
    </xf>
    <xf numFmtId="0" fontId="5" fillId="4" borderId="21" xfId="8" applyFont="1" applyFill="1" applyBorder="1" applyAlignment="1">
      <alignment horizontal="center" vertical="center" wrapText="1"/>
    </xf>
    <xf numFmtId="171" fontId="5" fillId="0" borderId="22" xfId="0" applyNumberFormat="1" applyFont="1" applyBorder="1" applyAlignment="1">
      <alignment horizontal="right" vertical="center"/>
    </xf>
    <xf numFmtId="4" fontId="5" fillId="0" borderId="21" xfId="0" applyNumberFormat="1" applyFont="1" applyBorder="1" applyAlignment="1">
      <alignment horizontal="center" vertical="center" wrapText="1"/>
    </xf>
    <xf numFmtId="0" fontId="5" fillId="0" borderId="21" xfId="9" applyFont="1" applyBorder="1" applyAlignment="1">
      <alignment horizontal="center" vertical="center" wrapText="1"/>
    </xf>
    <xf numFmtId="171" fontId="5" fillId="0" borderId="21" xfId="0" applyNumberFormat="1" applyFont="1" applyBorder="1" applyAlignment="1">
      <alignment horizontal="right" vertical="center" wrapText="1"/>
    </xf>
    <xf numFmtId="171" fontId="5" fillId="0" borderId="27" xfId="0" applyNumberFormat="1" applyFont="1" applyBorder="1" applyAlignment="1">
      <alignment horizontal="right" vertical="center"/>
    </xf>
    <xf numFmtId="0" fontId="5" fillId="0" borderId="48" xfId="8" applyFont="1" applyBorder="1" applyAlignment="1">
      <alignment horizontal="center" vertical="center" wrapText="1"/>
    </xf>
    <xf numFmtId="0" fontId="5" fillId="0" borderId="28" xfId="0" applyFont="1" applyBorder="1" applyAlignment="1">
      <alignment horizontal="center" vertical="center"/>
    </xf>
    <xf numFmtId="0" fontId="5" fillId="0" borderId="9" xfId="0" applyFont="1" applyBorder="1" applyAlignment="1">
      <alignment horizontal="center" vertical="center"/>
    </xf>
    <xf numFmtId="4" fontId="5" fillId="0" borderId="9" xfId="0" applyNumberFormat="1" applyFont="1" applyBorder="1" applyAlignment="1">
      <alignment horizontal="center" vertical="center" wrapText="1"/>
    </xf>
    <xf numFmtId="168" fontId="5" fillId="0" borderId="9" xfId="0" applyNumberFormat="1" applyFont="1" applyBorder="1" applyAlignment="1">
      <alignment horizontal="right" vertical="center"/>
    </xf>
    <xf numFmtId="0" fontId="5" fillId="0" borderId="24" xfId="8" applyFont="1" applyBorder="1" applyAlignment="1">
      <alignment horizontal="center" vertical="center" wrapText="1"/>
    </xf>
    <xf numFmtId="0" fontId="5" fillId="0" borderId="44" xfId="8" applyFont="1" applyBorder="1" applyAlignment="1">
      <alignment horizontal="center" vertical="center" wrapText="1"/>
    </xf>
    <xf numFmtId="0" fontId="5" fillId="11" borderId="9" xfId="0" applyFont="1" applyFill="1" applyBorder="1" applyAlignment="1">
      <alignment horizontal="center" vertical="center"/>
    </xf>
    <xf numFmtId="0" fontId="5" fillId="4" borderId="9" xfId="8"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171" fontId="5" fillId="11" borderId="9" xfId="0" applyNumberFormat="1" applyFont="1" applyFill="1" applyBorder="1" applyAlignment="1">
      <alignment horizontal="right" vertical="center" wrapText="1"/>
    </xf>
    <xf numFmtId="171" fontId="5" fillId="0" borderId="1" xfId="1" applyNumberFormat="1" applyFont="1" applyFill="1" applyBorder="1" applyAlignment="1" applyProtection="1">
      <alignment horizontal="right" vertical="center"/>
    </xf>
    <xf numFmtId="168" fontId="5" fillId="0" borderId="9" xfId="0" applyNumberFormat="1" applyFont="1" applyBorder="1" applyAlignment="1">
      <alignment horizontal="center" vertical="center" wrapText="1"/>
    </xf>
    <xf numFmtId="44" fontId="5" fillId="0" borderId="9" xfId="1" applyFont="1" applyFill="1" applyBorder="1" applyAlignment="1">
      <alignment horizontal="center" vertical="center" wrapText="1"/>
    </xf>
    <xf numFmtId="10" fontId="5" fillId="18" borderId="9" xfId="0" applyNumberFormat="1" applyFont="1" applyFill="1" applyBorder="1" applyAlignment="1">
      <alignment horizontal="center" vertical="center" wrapText="1"/>
    </xf>
    <xf numFmtId="171" fontId="5" fillId="2" borderId="4" xfId="1" applyNumberFormat="1" applyFont="1" applyFill="1" applyBorder="1" applyAlignment="1" applyProtection="1">
      <alignment horizontal="right" vertical="center" wrapText="1"/>
    </xf>
    <xf numFmtId="171" fontId="5" fillId="11" borderId="18" xfId="0" applyNumberFormat="1" applyFont="1" applyFill="1" applyBorder="1" applyAlignment="1">
      <alignment horizontal="right" vertical="center" wrapText="1"/>
    </xf>
    <xf numFmtId="0" fontId="8" fillId="0" borderId="9" xfId="0" applyFont="1" applyBorder="1" applyAlignment="1">
      <alignment horizontal="justify" vertical="center"/>
    </xf>
    <xf numFmtId="171" fontId="5" fillId="2" borderId="9" xfId="1" applyNumberFormat="1" applyFont="1" applyFill="1" applyBorder="1" applyAlignment="1" applyProtection="1">
      <alignment horizontal="right" vertical="center" wrapText="1"/>
    </xf>
    <xf numFmtId="2" fontId="8"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2"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2" fontId="8" fillId="3"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2" fontId="5" fillId="3" borderId="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2" borderId="0" xfId="0" applyFont="1" applyFill="1" applyAlignment="1">
      <alignment vertical="top" wrapText="1"/>
    </xf>
    <xf numFmtId="171" fontId="5" fillId="2" borderId="1" xfId="1" applyNumberFormat="1" applyFont="1" applyFill="1" applyBorder="1" applyAlignment="1" applyProtection="1">
      <alignment horizontal="right" vertical="center" wrapText="1"/>
    </xf>
    <xf numFmtId="171" fontId="8" fillId="2" borderId="1" xfId="1" applyNumberFormat="1" applyFont="1" applyFill="1" applyBorder="1" applyAlignment="1" applyProtection="1">
      <alignment horizontal="right" vertical="center"/>
    </xf>
    <xf numFmtId="171" fontId="5" fillId="2" borderId="5" xfId="1" applyNumberFormat="1" applyFont="1" applyFill="1" applyBorder="1" applyAlignment="1" applyProtection="1">
      <alignment horizontal="right" vertical="center" wrapText="1"/>
    </xf>
    <xf numFmtId="4" fontId="5" fillId="0" borderId="4" xfId="0" applyNumberFormat="1" applyFont="1" applyBorder="1" applyAlignment="1">
      <alignment horizontal="center" vertical="center" wrapText="1"/>
    </xf>
    <xf numFmtId="171" fontId="8" fillId="2" borderId="4" xfId="1" applyNumberFormat="1" applyFont="1" applyFill="1" applyBorder="1" applyAlignment="1" applyProtection="1">
      <alignment horizontal="right" vertical="center"/>
    </xf>
    <xf numFmtId="171" fontId="5" fillId="2" borderId="13" xfId="1" applyNumberFormat="1" applyFont="1" applyFill="1" applyBorder="1" applyAlignment="1" applyProtection="1">
      <alignment horizontal="right" vertical="center" wrapText="1"/>
    </xf>
    <xf numFmtId="171" fontId="5" fillId="2" borderId="18" xfId="1" applyNumberFormat="1" applyFont="1" applyFill="1" applyBorder="1" applyAlignment="1" applyProtection="1">
      <alignment horizontal="right" vertical="center" wrapText="1"/>
    </xf>
    <xf numFmtId="0" fontId="5" fillId="4" borderId="5" xfId="0" applyFont="1" applyFill="1" applyBorder="1" applyAlignment="1">
      <alignment horizontal="center" vertical="center" wrapText="1"/>
    </xf>
    <xf numFmtId="171" fontId="8" fillId="2" borderId="9" xfId="1" applyNumberFormat="1" applyFont="1" applyFill="1" applyBorder="1" applyAlignment="1" applyProtection="1">
      <alignment horizontal="right" vertical="center"/>
    </xf>
    <xf numFmtId="9" fontId="5" fillId="3" borderId="4" xfId="0" applyNumberFormat="1" applyFont="1" applyFill="1" applyBorder="1" applyAlignment="1">
      <alignment horizontal="center" vertical="center" wrapText="1"/>
    </xf>
    <xf numFmtId="0" fontId="5" fillId="0" borderId="25" xfId="0" applyFont="1" applyBorder="1" applyAlignment="1">
      <alignment vertical="center"/>
    </xf>
    <xf numFmtId="0" fontId="5" fillId="11" borderId="9" xfId="0" applyFont="1" applyFill="1" applyBorder="1" applyAlignment="1">
      <alignment horizontal="center" vertical="center" wrapText="1"/>
    </xf>
    <xf numFmtId="0" fontId="5" fillId="11" borderId="28" xfId="0" applyFont="1" applyFill="1" applyBorder="1" applyAlignment="1">
      <alignment horizontal="left" vertical="center"/>
    </xf>
    <xf numFmtId="0" fontId="5" fillId="11" borderId="28" xfId="0" applyFont="1" applyFill="1" applyBorder="1" applyAlignment="1">
      <alignment horizontal="center" vertical="center"/>
    </xf>
    <xf numFmtId="0" fontId="5" fillId="0" borderId="45" xfId="0" applyFont="1" applyBorder="1" applyAlignment="1">
      <alignment horizontal="center" vertical="center" wrapText="1"/>
    </xf>
    <xf numFmtId="0" fontId="5" fillId="11" borderId="0" xfId="0" applyFont="1" applyFill="1" applyAlignment="1">
      <alignment horizontal="center" vertical="center"/>
    </xf>
    <xf numFmtId="0" fontId="5" fillId="11" borderId="0" xfId="0" applyFont="1" applyFill="1" applyAlignment="1">
      <alignment vertical="top"/>
    </xf>
    <xf numFmtId="0" fontId="5" fillId="11" borderId="0" xfId="0" applyNumberFormat="1" applyFont="1" applyFill="1" applyAlignment="1">
      <alignment vertical="center"/>
    </xf>
    <xf numFmtId="0" fontId="5" fillId="11" borderId="0" xfId="0" applyFont="1" applyFill="1" applyAlignment="1">
      <alignment vertical="center"/>
    </xf>
    <xf numFmtId="0" fontId="5" fillId="11" borderId="26" xfId="0" applyFont="1" applyFill="1" applyBorder="1" applyAlignment="1">
      <alignment horizontal="center" vertical="center" wrapText="1"/>
    </xf>
    <xf numFmtId="0" fontId="5" fillId="2" borderId="4" xfId="0" applyNumberFormat="1" applyFont="1" applyFill="1" applyBorder="1" applyAlignment="1">
      <alignment horizontal="center" vertical="center"/>
    </xf>
    <xf numFmtId="0" fontId="5" fillId="4" borderId="1" xfId="0" applyNumberFormat="1"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5" fillId="4" borderId="53" xfId="0" applyFont="1" applyFill="1" applyBorder="1" applyAlignment="1">
      <alignment horizontal="center" vertical="center"/>
    </xf>
    <xf numFmtId="0" fontId="5" fillId="3" borderId="53" xfId="0" applyFont="1" applyFill="1" applyBorder="1" applyAlignment="1">
      <alignment horizontal="center" vertical="center"/>
    </xf>
    <xf numFmtId="0" fontId="8" fillId="3" borderId="53" xfId="0" applyNumberFormat="1" applyFont="1" applyFill="1" applyBorder="1" applyAlignment="1">
      <alignment horizontal="center" vertical="center"/>
    </xf>
    <xf numFmtId="0" fontId="5" fillId="4" borderId="53" xfId="0" applyNumberFormat="1" applyFont="1" applyFill="1" applyBorder="1" applyAlignment="1">
      <alignment vertical="center" wrapText="1"/>
    </xf>
    <xf numFmtId="164" fontId="5" fillId="4" borderId="53" xfId="0" applyNumberFormat="1" applyFont="1" applyFill="1" applyBorder="1" applyAlignment="1">
      <alignment horizontal="center" vertical="center"/>
    </xf>
    <xf numFmtId="164" fontId="5" fillId="4" borderId="53" xfId="0" applyNumberFormat="1" applyFont="1" applyFill="1" applyBorder="1" applyAlignment="1">
      <alignment horizontal="center" vertical="center" wrapText="1"/>
    </xf>
    <xf numFmtId="9" fontId="5" fillId="4" borderId="53" xfId="0" applyNumberFormat="1" applyFont="1" applyFill="1" applyBorder="1" applyAlignment="1">
      <alignment horizontal="center" vertical="center"/>
    </xf>
    <xf numFmtId="164" fontId="5" fillId="3" borderId="53" xfId="0" applyNumberFormat="1" applyFont="1" applyFill="1" applyBorder="1" applyAlignment="1">
      <alignment horizontal="center" vertical="center" wrapText="1"/>
    </xf>
    <xf numFmtId="0" fontId="13" fillId="0" borderId="53" xfId="0" applyFont="1" applyBorder="1" applyAlignment="1">
      <alignment horizontal="center" vertical="center"/>
    </xf>
    <xf numFmtId="164" fontId="5" fillId="4" borderId="54" xfId="0" applyNumberFormat="1" applyFont="1" applyFill="1" applyBorder="1" applyAlignment="1">
      <alignment horizontal="center" vertical="center" wrapText="1"/>
    </xf>
    <xf numFmtId="9" fontId="5" fillId="4" borderId="54" xfId="0" applyNumberFormat="1" applyFont="1" applyFill="1" applyBorder="1" applyAlignment="1">
      <alignment horizontal="center" vertical="center"/>
    </xf>
    <xf numFmtId="164" fontId="5" fillId="3" borderId="54" xfId="0" applyNumberFormat="1"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54" xfId="0" applyFont="1" applyBorder="1" applyAlignment="1">
      <alignment horizontal="center" vertical="center"/>
    </xf>
    <xf numFmtId="0" fontId="5" fillId="4" borderId="54" xfId="0" applyNumberFormat="1" applyFont="1" applyFill="1" applyBorder="1" applyAlignment="1">
      <alignment horizontal="center" vertical="center"/>
    </xf>
    <xf numFmtId="0" fontId="5" fillId="4" borderId="54" xfId="0" applyFont="1" applyFill="1" applyBorder="1" applyAlignment="1">
      <alignment horizontal="center" vertical="top"/>
    </xf>
    <xf numFmtId="0" fontId="5" fillId="0" borderId="54" xfId="0" applyNumberFormat="1" applyFont="1" applyBorder="1" applyAlignment="1">
      <alignment horizontal="center" vertical="center"/>
    </xf>
    <xf numFmtId="44" fontId="5" fillId="0" borderId="54" xfId="1" applyFont="1" applyFill="1" applyBorder="1" applyAlignment="1" applyProtection="1">
      <alignment horizontal="center" vertical="center"/>
    </xf>
    <xf numFmtId="44" fontId="5" fillId="0" borderId="54" xfId="1" applyFont="1" applyFill="1" applyBorder="1" applyAlignment="1" applyProtection="1">
      <alignment horizontal="center" vertical="center" wrapText="1"/>
    </xf>
    <xf numFmtId="9" fontId="5" fillId="0" borderId="54" xfId="0" applyNumberFormat="1" applyFont="1" applyBorder="1" applyAlignment="1">
      <alignment horizontal="center" vertical="center"/>
    </xf>
    <xf numFmtId="0" fontId="5" fillId="0" borderId="56" xfId="0" applyFont="1" applyBorder="1" applyAlignment="1">
      <alignment horizontal="center" vertical="center"/>
    </xf>
    <xf numFmtId="0" fontId="5" fillId="0" borderId="56" xfId="0" applyNumberFormat="1" applyFont="1" applyBorder="1" applyAlignment="1">
      <alignment horizontal="center" vertical="center"/>
    </xf>
    <xf numFmtId="44" fontId="5" fillId="0" borderId="56" xfId="1" applyFont="1" applyFill="1" applyBorder="1" applyAlignment="1" applyProtection="1">
      <alignment horizontal="center" vertical="center"/>
    </xf>
    <xf numFmtId="9" fontId="5" fillId="0" borderId="56" xfId="0" applyNumberFormat="1" applyFont="1" applyBorder="1" applyAlignment="1">
      <alignment horizontal="center" vertical="center"/>
    </xf>
    <xf numFmtId="0" fontId="5" fillId="0" borderId="58" xfId="0" applyFont="1" applyBorder="1" applyAlignment="1">
      <alignment horizontal="center" vertical="center"/>
    </xf>
    <xf numFmtId="0" fontId="5" fillId="4" borderId="57" xfId="0" applyNumberFormat="1" applyFont="1" applyFill="1" applyBorder="1" applyAlignment="1">
      <alignment horizontal="center" vertical="center"/>
    </xf>
    <xf numFmtId="0" fontId="5" fillId="4" borderId="57" xfId="0" applyFont="1" applyFill="1" applyBorder="1" applyAlignment="1">
      <alignment horizontal="center" vertical="top"/>
    </xf>
    <xf numFmtId="0" fontId="5" fillId="0" borderId="53" xfId="0" applyFont="1" applyBorder="1" applyAlignment="1">
      <alignment horizontal="center" vertical="center" wrapText="1"/>
    </xf>
    <xf numFmtId="0" fontId="5" fillId="0" borderId="53" xfId="0" applyFont="1" applyBorder="1" applyAlignment="1">
      <alignment horizontal="center" vertical="center"/>
    </xf>
    <xf numFmtId="0" fontId="5" fillId="4" borderId="53" xfId="0" applyNumberFormat="1" applyFont="1" applyFill="1" applyBorder="1" applyAlignment="1">
      <alignment horizontal="center" vertical="center"/>
    </xf>
    <xf numFmtId="0" fontId="5" fillId="4" borderId="53" xfId="0" applyFont="1" applyFill="1" applyBorder="1" applyAlignment="1">
      <alignment horizontal="center" vertical="top"/>
    </xf>
    <xf numFmtId="9" fontId="5" fillId="0" borderId="57" xfId="0" applyNumberFormat="1" applyFont="1" applyBorder="1" applyAlignment="1">
      <alignment horizontal="center" vertical="center"/>
    </xf>
    <xf numFmtId="0" fontId="5" fillId="2" borderId="9" xfId="0" applyFont="1" applyFill="1" applyBorder="1" applyAlignment="1">
      <alignment vertical="center" wrapText="1"/>
    </xf>
    <xf numFmtId="0" fontId="5" fillId="2" borderId="9" xfId="0" applyFont="1" applyFill="1" applyBorder="1" applyAlignment="1">
      <alignment horizontal="left" vertical="center" wrapText="1"/>
    </xf>
    <xf numFmtId="0" fontId="5" fillId="17" borderId="9" xfId="0" applyFont="1" applyFill="1" applyBorder="1" applyAlignment="1">
      <alignment horizontal="left" vertical="center" wrapText="1"/>
    </xf>
    <xf numFmtId="164" fontId="4" fillId="3" borderId="0" xfId="0" applyNumberFormat="1" applyFont="1" applyFill="1" applyAlignment="1">
      <alignment horizontal="left" vertical="center"/>
    </xf>
    <xf numFmtId="0" fontId="5" fillId="3" borderId="3"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6" fillId="3" borderId="1" xfId="4" applyFont="1" applyFill="1" applyBorder="1" applyAlignment="1">
      <alignment horizontal="left" vertical="center" wrapText="1"/>
    </xf>
    <xf numFmtId="0" fontId="5" fillId="3" borderId="0" xfId="0" applyFont="1" applyFill="1" applyAlignment="1">
      <alignment horizontal="left" vertical="center"/>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2" borderId="1"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13" fillId="2" borderId="1" xfId="0" applyFont="1" applyFill="1" applyBorder="1" applyAlignment="1">
      <alignment vertical="top" wrapText="1"/>
    </xf>
    <xf numFmtId="0" fontId="5" fillId="3" borderId="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10" fillId="14"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9" fillId="2" borderId="57" xfId="17" applyFont="1" applyFill="1" applyBorder="1" applyAlignment="1">
      <alignment vertical="center" wrapText="1"/>
    </xf>
    <xf numFmtId="0" fontId="19" fillId="2" borderId="53" xfId="17" applyFont="1" applyFill="1" applyBorder="1" applyAlignment="1">
      <alignment vertical="center" wrapText="1"/>
    </xf>
    <xf numFmtId="0" fontId="5" fillId="2" borderId="10" xfId="0" applyFont="1" applyFill="1" applyBorder="1" applyAlignment="1">
      <alignment horizontal="left" vertical="center" wrapText="1"/>
    </xf>
    <xf numFmtId="0" fontId="4" fillId="2" borderId="0" xfId="0" applyFont="1" applyFill="1" applyAlignment="1">
      <alignment horizontal="left" vertical="center"/>
    </xf>
    <xf numFmtId="0" fontId="8" fillId="3" borderId="1" xfId="0" applyFont="1" applyFill="1" applyBorder="1" applyAlignment="1">
      <alignment horizontal="left" vertical="center" wrapText="1"/>
    </xf>
    <xf numFmtId="0" fontId="8" fillId="3" borderId="6" xfId="0" applyFont="1" applyFill="1" applyBorder="1" applyAlignment="1">
      <alignment horizontal="left" vertical="center" wrapText="1"/>
    </xf>
    <xf numFmtId="0" fontId="5" fillId="2" borderId="0" xfId="0" applyFont="1" applyFill="1" applyAlignment="1">
      <alignment horizontal="left" vertical="center" wrapText="1"/>
    </xf>
    <xf numFmtId="0" fontId="10" fillId="17" borderId="18" xfId="0" applyFont="1" applyFill="1" applyBorder="1" applyAlignment="1">
      <alignment horizontal="left" vertical="center" wrapText="1"/>
    </xf>
    <xf numFmtId="0" fontId="5" fillId="2" borderId="0" xfId="0" applyFont="1" applyFill="1" applyAlignment="1">
      <alignment horizontal="left" vertical="center"/>
    </xf>
    <xf numFmtId="0" fontId="8" fillId="2" borderId="1" xfId="0" applyFont="1" applyFill="1" applyBorder="1" applyAlignment="1">
      <alignment vertical="center"/>
    </xf>
    <xf numFmtId="0" fontId="8" fillId="2" borderId="1" xfId="0" applyFont="1" applyFill="1" applyBorder="1" applyAlignment="1">
      <alignment wrapText="1"/>
    </xf>
    <xf numFmtId="0" fontId="10" fillId="3" borderId="3"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17" borderId="0" xfId="0" applyFont="1" applyFill="1" applyAlignment="1">
      <alignment horizontal="left" vertical="center"/>
    </xf>
    <xf numFmtId="0" fontId="22" fillId="3" borderId="1" xfId="0" applyFont="1" applyFill="1" applyBorder="1" applyAlignment="1">
      <alignment horizontal="left" vertical="center"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5" fillId="2" borderId="4" xfId="0" applyFont="1" applyFill="1" applyBorder="1" applyAlignment="1">
      <alignment wrapText="1"/>
    </xf>
    <xf numFmtId="0" fontId="5" fillId="2" borderId="1" xfId="0" applyFont="1" applyFill="1" applyBorder="1" applyAlignment="1">
      <alignment wrapText="1"/>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17" fillId="3"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5" fillId="2" borderId="0" xfId="8" applyNumberFormat="1" applyFont="1" applyFill="1" applyBorder="1" applyAlignment="1" applyProtection="1">
      <alignment horizontal="left" vertical="center" wrapText="1"/>
    </xf>
    <xf numFmtId="0" fontId="5" fillId="3" borderId="1" xfId="8" applyNumberFormat="1" applyFont="1" applyFill="1" applyBorder="1" applyAlignment="1" applyProtection="1">
      <alignment horizontal="left" vertical="center" wrapText="1"/>
    </xf>
    <xf numFmtId="0" fontId="8" fillId="2" borderId="0" xfId="0" applyFont="1" applyFill="1" applyAlignment="1">
      <alignment vertical="center" wrapText="1"/>
    </xf>
    <xf numFmtId="0" fontId="5" fillId="17" borderId="9" xfId="2" applyFont="1" applyFill="1" applyBorder="1" applyAlignment="1">
      <alignment horizontal="left" vertical="center" wrapText="1"/>
    </xf>
    <xf numFmtId="0" fontId="5" fillId="17" borderId="1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5" fillId="3" borderId="0" xfId="0" applyFont="1" applyFill="1" applyBorder="1" applyAlignment="1">
      <alignment horizontal="left" vertical="center"/>
    </xf>
    <xf numFmtId="0" fontId="4" fillId="2" borderId="0" xfId="0" applyFont="1" applyFill="1" applyAlignment="1">
      <alignment horizontal="left" vertical="top"/>
    </xf>
    <xf numFmtId="0" fontId="4" fillId="2" borderId="0" xfId="0" applyFont="1" applyFill="1" applyAlignment="1">
      <alignment horizontal="left"/>
    </xf>
    <xf numFmtId="0" fontId="5" fillId="2" borderId="18" xfId="0" applyFont="1" applyFill="1" applyBorder="1" applyAlignment="1">
      <alignment vertical="center" wrapText="1"/>
    </xf>
    <xf numFmtId="0" fontId="5" fillId="2" borderId="1" xfId="0" applyFont="1" applyFill="1" applyBorder="1" applyAlignment="1">
      <alignment vertical="center" wrapText="1"/>
    </xf>
    <xf numFmtId="0" fontId="5" fillId="17" borderId="21" xfId="0" applyFont="1" applyFill="1" applyBorder="1" applyAlignment="1">
      <alignment horizontal="left" vertical="center" wrapText="1"/>
    </xf>
    <xf numFmtId="0" fontId="5" fillId="2" borderId="0" xfId="0" applyFont="1" applyFill="1" applyAlignment="1">
      <alignment horizontal="left"/>
    </xf>
    <xf numFmtId="0" fontId="13" fillId="2" borderId="53" xfId="0" applyFont="1" applyFill="1" applyBorder="1" applyAlignment="1">
      <alignment wrapText="1"/>
    </xf>
    <xf numFmtId="0" fontId="19" fillId="2" borderId="53" xfId="0" applyFont="1" applyFill="1" applyBorder="1" applyAlignment="1">
      <alignment wrapText="1"/>
    </xf>
    <xf numFmtId="0" fontId="20" fillId="19" borderId="21" xfId="0" applyFont="1" applyFill="1" applyBorder="1" applyAlignment="1">
      <alignment horizontal="left" vertical="center" wrapText="1"/>
    </xf>
    <xf numFmtId="0" fontId="19" fillId="19" borderId="21" xfId="0" applyFont="1" applyFill="1" applyBorder="1" applyAlignment="1">
      <alignment horizontal="left" vertical="center" wrapText="1"/>
    </xf>
    <xf numFmtId="0" fontId="19" fillId="19" borderId="21" xfId="0" applyFont="1" applyFill="1" applyBorder="1" applyAlignment="1">
      <alignment horizontal="center" vertical="center" wrapText="1"/>
    </xf>
    <xf numFmtId="0" fontId="5" fillId="19" borderId="21" xfId="0" applyFont="1" applyFill="1" applyBorder="1" applyAlignment="1">
      <alignment horizontal="center" vertical="center"/>
    </xf>
    <xf numFmtId="0" fontId="19" fillId="19" borderId="21" xfId="0" applyNumberFormat="1" applyFont="1" applyFill="1" applyBorder="1" applyAlignment="1">
      <alignment horizontal="center" vertical="center"/>
    </xf>
    <xf numFmtId="0" fontId="5" fillId="19" borderId="21" xfId="0" applyFont="1" applyFill="1" applyBorder="1" applyAlignment="1">
      <alignment horizontal="center" vertical="center" wrapText="1"/>
    </xf>
    <xf numFmtId="0" fontId="19" fillId="19" borderId="21" xfId="0" applyNumberFormat="1" applyFont="1" applyFill="1" applyBorder="1" applyAlignment="1">
      <alignment horizontal="center" vertical="center" wrapText="1"/>
    </xf>
    <xf numFmtId="4" fontId="19" fillId="19" borderId="21" xfId="0" applyNumberFormat="1" applyFont="1" applyFill="1" applyBorder="1" applyAlignment="1">
      <alignment horizontal="center" vertical="center"/>
    </xf>
    <xf numFmtId="165" fontId="5" fillId="19" borderId="21" xfId="0" applyNumberFormat="1" applyFont="1" applyFill="1" applyBorder="1" applyAlignment="1">
      <alignment horizontal="center" vertical="center" wrapText="1"/>
    </xf>
    <xf numFmtId="4" fontId="19" fillId="19" borderId="21" xfId="0" applyNumberFormat="1" applyFont="1" applyFill="1" applyBorder="1" applyAlignment="1">
      <alignment horizontal="center" vertical="center" wrapText="1"/>
    </xf>
    <xf numFmtId="3" fontId="19" fillId="19" borderId="21" xfId="0" applyNumberFormat="1" applyFont="1" applyFill="1" applyBorder="1" applyAlignment="1">
      <alignment horizontal="center" vertical="center" wrapText="1"/>
    </xf>
    <xf numFmtId="0" fontId="19" fillId="19" borderId="21" xfId="0" applyFont="1" applyFill="1" applyBorder="1" applyAlignment="1">
      <alignment horizontal="center" vertical="center"/>
    </xf>
    <xf numFmtId="0" fontId="5" fillId="20"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5" fillId="20" borderId="1" xfId="0" applyNumberFormat="1" applyFont="1" applyFill="1" applyBorder="1" applyAlignment="1">
      <alignment horizontal="center" vertical="center" wrapText="1"/>
    </xf>
    <xf numFmtId="0" fontId="5" fillId="21" borderId="1" xfId="0" applyFont="1" applyFill="1" applyBorder="1" applyAlignment="1">
      <alignment horizontal="center" vertical="center" wrapText="1"/>
    </xf>
    <xf numFmtId="0" fontId="6" fillId="22" borderId="21" xfId="0" applyFont="1" applyFill="1" applyBorder="1" applyAlignment="1">
      <alignment horizontal="left" vertical="center" wrapText="1"/>
    </xf>
    <xf numFmtId="0" fontId="5" fillId="22" borderId="21" xfId="0" applyFont="1" applyFill="1" applyBorder="1" applyAlignment="1">
      <alignment horizontal="left" vertical="center" wrapText="1"/>
    </xf>
    <xf numFmtId="0" fontId="10" fillId="22" borderId="21" xfId="0" applyFont="1" applyFill="1" applyBorder="1" applyAlignment="1">
      <alignment horizontal="center" vertical="center" wrapText="1"/>
    </xf>
    <xf numFmtId="44" fontId="3" fillId="0" borderId="0" xfId="0" applyNumberFormat="1" applyFont="1"/>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top" wrapText="1"/>
    </xf>
    <xf numFmtId="0" fontId="5" fillId="7" borderId="1" xfId="0" applyFont="1" applyFill="1" applyBorder="1" applyAlignment="1">
      <alignment horizontal="center" vertical="center" wrapText="1"/>
    </xf>
    <xf numFmtId="0" fontId="8" fillId="7" borderId="1" xfId="0" applyFont="1" applyFill="1" applyBorder="1" applyAlignment="1">
      <alignment horizontal="center" vertical="top" wrapText="1"/>
    </xf>
    <xf numFmtId="44" fontId="5" fillId="0" borderId="0" xfId="1" applyFont="1" applyFill="1" applyBorder="1" applyAlignment="1" applyProtection="1">
      <alignment horizontal="center" vertical="center" wrapText="1"/>
    </xf>
    <xf numFmtId="4" fontId="5" fillId="0" borderId="0"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3" fontId="5" fillId="2" borderId="42" xfId="0" applyNumberFormat="1" applyFont="1" applyFill="1" applyBorder="1" applyAlignment="1">
      <alignment horizontal="center" vertical="center" wrapText="1"/>
    </xf>
    <xf numFmtId="171" fontId="5" fillId="2" borderId="9" xfId="0" applyNumberFormat="1" applyFont="1" applyFill="1" applyBorder="1" applyAlignment="1">
      <alignment horizontal="center" vertical="center" wrapText="1"/>
    </xf>
    <xf numFmtId="165" fontId="5" fillId="2" borderId="9" xfId="0" applyNumberFormat="1" applyFont="1" applyFill="1" applyBorder="1" applyAlignment="1">
      <alignment horizontal="center" vertical="center" wrapText="1"/>
    </xf>
    <xf numFmtId="9" fontId="5"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72" fontId="5" fillId="2" borderId="9" xfId="0" applyNumberFormat="1" applyFont="1" applyFill="1" applyBorder="1" applyAlignment="1">
      <alignment horizontal="center" vertical="center" wrapText="1"/>
    </xf>
    <xf numFmtId="0" fontId="5" fillId="2" borderId="18" xfId="0" applyFont="1" applyFill="1" applyBorder="1" applyAlignment="1">
      <alignment horizontal="left" vertical="center" wrapText="1"/>
    </xf>
    <xf numFmtId="0" fontId="5" fillId="2" borderId="18" xfId="0"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5" fillId="17" borderId="1" xfId="0" applyFont="1" applyFill="1" applyBorder="1" applyAlignment="1">
      <alignment horizontal="left" vertical="center" wrapText="1"/>
    </xf>
    <xf numFmtId="44" fontId="5" fillId="8" borderId="18" xfId="0" applyNumberFormat="1" applyFont="1" applyFill="1" applyBorder="1" applyAlignment="1">
      <alignment horizontal="center" vertical="center"/>
    </xf>
    <xf numFmtId="44" fontId="5" fillId="2" borderId="9" xfId="1" applyNumberFormat="1" applyFont="1" applyFill="1" applyBorder="1" applyAlignment="1" applyProtection="1">
      <alignment horizontal="center" vertical="center" wrapText="1"/>
    </xf>
    <xf numFmtId="3" fontId="5" fillId="2" borderId="59" xfId="0" applyNumberFormat="1" applyFont="1" applyFill="1" applyBorder="1" applyAlignment="1">
      <alignment horizontal="center" vertical="center" wrapText="1"/>
    </xf>
    <xf numFmtId="9" fontId="5" fillId="17" borderId="9" xfId="0" applyNumberFormat="1" applyFont="1" applyFill="1" applyBorder="1" applyAlignment="1">
      <alignment horizontal="center" vertical="center"/>
    </xf>
    <xf numFmtId="9" fontId="5" fillId="10" borderId="1" xfId="0" applyNumberFormat="1" applyFont="1" applyFill="1" applyBorder="1" applyAlignment="1">
      <alignment horizontal="center" vertical="center"/>
    </xf>
    <xf numFmtId="9" fontId="5" fillId="10" borderId="4" xfId="0" applyNumberFormat="1" applyFont="1" applyFill="1" applyBorder="1" applyAlignment="1">
      <alignment horizontal="center" vertical="center"/>
    </xf>
    <xf numFmtId="0" fontId="8" fillId="0" borderId="3" xfId="0" applyNumberFormat="1" applyFont="1" applyBorder="1" applyAlignment="1">
      <alignment horizontal="center" vertical="center" wrapText="1"/>
    </xf>
    <xf numFmtId="0" fontId="5" fillId="3" borderId="3" xfId="0" applyFont="1" applyFill="1" applyBorder="1" applyAlignment="1">
      <alignment horizontal="left" vertical="top" wrapText="1"/>
    </xf>
    <xf numFmtId="0" fontId="5" fillId="4" borderId="34" xfId="0" applyFont="1" applyFill="1" applyBorder="1" applyAlignment="1">
      <alignment horizontal="center" vertical="center"/>
    </xf>
    <xf numFmtId="0" fontId="5" fillId="0" borderId="34" xfId="1" applyNumberFormat="1" applyFont="1" applyFill="1" applyBorder="1" applyAlignment="1" applyProtection="1">
      <alignment horizontal="center" vertical="center" wrapText="1"/>
    </xf>
    <xf numFmtId="44" fontId="5" fillId="0" borderId="3" xfId="1" applyFont="1" applyFill="1" applyBorder="1" applyAlignment="1" applyProtection="1">
      <alignment horizontal="center" vertical="center"/>
    </xf>
    <xf numFmtId="44" fontId="5" fillId="0" borderId="3" xfId="1" applyFont="1" applyFill="1" applyBorder="1" applyAlignment="1" applyProtection="1">
      <alignment horizontal="center" vertical="center" wrapText="1"/>
    </xf>
    <xf numFmtId="171" fontId="5" fillId="0" borderId="18" xfId="0" applyNumberFormat="1" applyFont="1" applyBorder="1" applyAlignment="1">
      <alignment horizontal="right" vertical="center"/>
    </xf>
    <xf numFmtId="0" fontId="5" fillId="0" borderId="18" xfId="5" applyNumberFormat="1" applyFont="1" applyBorder="1" applyAlignment="1">
      <alignment horizontal="center" vertical="center" wrapText="1"/>
    </xf>
    <xf numFmtId="44" fontId="5" fillId="0" borderId="18" xfId="10" applyFont="1" applyBorder="1" applyAlignment="1" applyProtection="1">
      <alignment horizontal="center" vertical="center" wrapText="1"/>
    </xf>
    <xf numFmtId="0" fontId="5" fillId="11" borderId="55" xfId="5" applyFont="1" applyFill="1" applyBorder="1" applyAlignment="1">
      <alignment horizontal="center" vertical="center"/>
    </xf>
    <xf numFmtId="0" fontId="5" fillId="17" borderId="55" xfId="2" applyFont="1" applyFill="1" applyBorder="1" applyAlignment="1">
      <alignment horizontal="left" vertical="center" wrapText="1"/>
    </xf>
    <xf numFmtId="0" fontId="5" fillId="11" borderId="55" xfId="5" applyNumberFormat="1" applyFont="1" applyFill="1" applyBorder="1" applyAlignment="1">
      <alignment horizontal="center" vertical="center"/>
    </xf>
    <xf numFmtId="0" fontId="5" fillId="11" borderId="55" xfId="5" applyFont="1" applyFill="1" applyBorder="1" applyAlignment="1">
      <alignment horizontal="center" vertical="center" wrapText="1"/>
    </xf>
    <xf numFmtId="44" fontId="5" fillId="11" borderId="55" xfId="10" applyFont="1" applyFill="1" applyBorder="1" applyAlignment="1" applyProtection="1">
      <alignment horizontal="center" vertical="center"/>
    </xf>
    <xf numFmtId="9" fontId="5" fillId="4" borderId="34" xfId="0" applyNumberFormat="1" applyFont="1" applyFill="1" applyBorder="1" applyAlignment="1">
      <alignment horizontal="center" vertical="center"/>
    </xf>
    <xf numFmtId="44" fontId="5" fillId="4" borderId="9" xfId="1" applyFont="1" applyFill="1" applyBorder="1" applyAlignment="1" applyProtection="1">
      <alignment horizontal="center" vertical="center" wrapText="1"/>
    </xf>
    <xf numFmtId="9" fontId="5" fillId="4" borderId="9" xfId="0" applyNumberFormat="1" applyFont="1" applyFill="1" applyBorder="1" applyAlignment="1">
      <alignment horizontal="center" vertical="center"/>
    </xf>
    <xf numFmtId="0" fontId="5" fillId="0" borderId="55" xfId="5" applyNumberFormat="1" applyFont="1" applyBorder="1" applyAlignment="1">
      <alignment horizontal="center" vertical="center" wrapText="1"/>
    </xf>
    <xf numFmtId="2" fontId="30" fillId="0" borderId="3" xfId="0" applyNumberFormat="1" applyFont="1" applyBorder="1" applyAlignment="1">
      <alignment horizontal="center" vertical="center"/>
    </xf>
    <xf numFmtId="0" fontId="30" fillId="0" borderId="1" xfId="0" applyFont="1" applyBorder="1" applyAlignment="1">
      <alignment horizontal="center" vertical="center"/>
    </xf>
    <xf numFmtId="2" fontId="30" fillId="4" borderId="1" xfId="0" applyNumberFormat="1" applyFont="1" applyFill="1" applyBorder="1" applyAlignment="1">
      <alignment horizontal="center" vertical="center"/>
    </xf>
    <xf numFmtId="0" fontId="30" fillId="0" borderId="0" xfId="0" applyFont="1" applyAlignment="1">
      <alignment horizontal="center" vertical="center"/>
    </xf>
    <xf numFmtId="0" fontId="30" fillId="0" borderId="0" xfId="0" applyFont="1"/>
    <xf numFmtId="0" fontId="30" fillId="0" borderId="0" xfId="0" applyNumberFormat="1" applyFont="1"/>
    <xf numFmtId="0" fontId="30" fillId="4" borderId="0" xfId="0" applyFont="1" applyFill="1"/>
    <xf numFmtId="0" fontId="30" fillId="4" borderId="0" xfId="0" applyFont="1" applyFill="1" applyAlignment="1">
      <alignment horizontal="center" vertical="center"/>
    </xf>
    <xf numFmtId="0" fontId="30" fillId="0" borderId="0" xfId="0" applyNumberFormat="1" applyFont="1" applyAlignment="1">
      <alignment horizontal="center" vertical="center"/>
    </xf>
    <xf numFmtId="0" fontId="30" fillId="0" borderId="0" xfId="0" applyFont="1" applyAlignment="1">
      <alignment vertical="center"/>
    </xf>
    <xf numFmtId="0" fontId="30" fillId="4" borderId="0" xfId="0" applyFont="1" applyFill="1" applyAlignment="1">
      <alignment vertical="center"/>
    </xf>
    <xf numFmtId="0" fontId="30" fillId="4" borderId="0" xfId="0" applyNumberFormat="1" applyFont="1" applyFill="1" applyAlignment="1">
      <alignment horizontal="center" vertical="center"/>
    </xf>
    <xf numFmtId="0" fontId="30" fillId="0" borderId="0" xfId="0" applyFont="1" applyBorder="1" applyAlignment="1">
      <alignment vertical="center"/>
    </xf>
    <xf numFmtId="0" fontId="30" fillId="0" borderId="0" xfId="0" applyNumberFormat="1" applyFont="1" applyBorder="1" applyAlignment="1">
      <alignment horizontal="center" vertical="center"/>
    </xf>
    <xf numFmtId="0" fontId="30" fillId="0" borderId="0" xfId="0" applyFont="1" applyBorder="1"/>
    <xf numFmtId="0" fontId="30" fillId="0" borderId="0" xfId="0" applyFont="1" applyBorder="1" applyAlignment="1">
      <alignment horizontal="center" vertical="center"/>
    </xf>
    <xf numFmtId="0" fontId="30" fillId="0" borderId="4"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4" fillId="2" borderId="0" xfId="0" applyFont="1" applyFill="1"/>
    <xf numFmtId="0" fontId="8" fillId="2" borderId="4" xfId="0" applyFont="1" applyFill="1" applyBorder="1" applyAlignment="1">
      <alignment horizontal="center" vertical="center"/>
    </xf>
    <xf numFmtId="2" fontId="5" fillId="3" borderId="4" xfId="0" applyNumberFormat="1" applyFont="1" applyFill="1" applyBorder="1" applyAlignment="1">
      <alignment horizontal="left" vertical="center" wrapText="1"/>
    </xf>
    <xf numFmtId="2" fontId="5" fillId="2" borderId="4" xfId="0" applyNumberFormat="1" applyFont="1" applyFill="1" applyBorder="1" applyAlignment="1">
      <alignment horizontal="center" vertical="center"/>
    </xf>
    <xf numFmtId="0" fontId="8" fillId="3" borderId="4" xfId="0" applyFont="1" applyFill="1" applyBorder="1" applyAlignment="1">
      <alignment horizontal="center" vertical="center"/>
    </xf>
    <xf numFmtId="10" fontId="5" fillId="18" borderId="18" xfId="0" applyNumberFormat="1" applyFont="1" applyFill="1" applyBorder="1" applyAlignment="1">
      <alignment horizontal="center" vertical="center" wrapText="1"/>
    </xf>
    <xf numFmtId="171" fontId="5" fillId="11" borderId="18" xfId="0" applyNumberFormat="1" applyFont="1" applyFill="1" applyBorder="1" applyAlignment="1">
      <alignment horizontal="right" vertical="center"/>
    </xf>
    <xf numFmtId="9" fontId="5" fillId="17" borderId="18"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3" borderId="55" xfId="0" applyFont="1" applyFill="1" applyBorder="1" applyAlignment="1">
      <alignment horizontal="left" vertical="center" wrapText="1"/>
    </xf>
    <xf numFmtId="0" fontId="5" fillId="2" borderId="55"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8" fillId="0" borderId="55" xfId="0" applyFont="1" applyBorder="1" applyAlignment="1">
      <alignment horizontal="justify" vertical="center"/>
    </xf>
    <xf numFmtId="0" fontId="5" fillId="0" borderId="55" xfId="0" applyFont="1" applyBorder="1" applyAlignment="1">
      <alignment horizontal="center" vertical="center" wrapText="1"/>
    </xf>
    <xf numFmtId="171" fontId="5" fillId="2" borderId="55" xfId="1" applyNumberFormat="1" applyFont="1" applyFill="1" applyBorder="1" applyAlignment="1" applyProtection="1">
      <alignment horizontal="right" vertical="center" wrapText="1"/>
    </xf>
    <xf numFmtId="171" fontId="5" fillId="11" borderId="55" xfId="0" applyNumberFormat="1" applyFont="1" applyFill="1" applyBorder="1" applyAlignment="1">
      <alignment horizontal="right" vertical="center" wrapText="1"/>
    </xf>
    <xf numFmtId="9" fontId="5" fillId="11" borderId="55" xfId="0" applyNumberFormat="1" applyFont="1" applyFill="1" applyBorder="1" applyAlignment="1">
      <alignment horizontal="center" vertical="center"/>
    </xf>
    <xf numFmtId="171" fontId="5" fillId="11" borderId="1" xfId="0" applyNumberFormat="1" applyFont="1" applyFill="1" applyBorder="1" applyAlignment="1">
      <alignment horizontal="right" vertical="center" wrapText="1"/>
    </xf>
    <xf numFmtId="9" fontId="5" fillId="11"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172" fontId="5" fillId="2" borderId="18" xfId="0" applyNumberFormat="1" applyFont="1" applyFill="1" applyBorder="1" applyAlignment="1">
      <alignment horizontal="center" vertical="center" wrapText="1"/>
    </xf>
    <xf numFmtId="165" fontId="5" fillId="2" borderId="18" xfId="0" applyNumberFormat="1" applyFont="1" applyFill="1" applyBorder="1" applyAlignment="1">
      <alignment horizontal="center" vertical="center" wrapText="1"/>
    </xf>
    <xf numFmtId="9" fontId="5" fillId="2" borderId="18" xfId="0" applyNumberFormat="1" applyFont="1" applyFill="1" applyBorder="1" applyAlignment="1">
      <alignment horizontal="center" vertical="center"/>
    </xf>
    <xf numFmtId="3"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9" fontId="5" fillId="10" borderId="9"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171" fontId="5" fillId="11" borderId="60" xfId="0" applyNumberFormat="1" applyFont="1" applyFill="1" applyBorder="1" applyAlignment="1">
      <alignment horizontal="right" vertical="center" wrapText="1"/>
    </xf>
    <xf numFmtId="0" fontId="5" fillId="0" borderId="18" xfId="0" applyFont="1" applyBorder="1" applyAlignment="1">
      <alignment horizontal="center" vertical="center" wrapText="1"/>
    </xf>
    <xf numFmtId="171" fontId="5" fillId="0" borderId="55" xfId="0" applyNumberFormat="1" applyFont="1" applyBorder="1" applyAlignment="1">
      <alignment horizontal="right" vertical="center"/>
    </xf>
    <xf numFmtId="0" fontId="5" fillId="2" borderId="53" xfId="0" applyFont="1" applyFill="1" applyBorder="1" applyAlignment="1">
      <alignment horizontal="center" vertical="center" wrapText="1"/>
    </xf>
    <xf numFmtId="4" fontId="5" fillId="0" borderId="53" xfId="0" applyNumberFormat="1" applyFont="1" applyBorder="1" applyAlignment="1">
      <alignment horizontal="center" vertical="center" wrapText="1"/>
    </xf>
    <xf numFmtId="171" fontId="5" fillId="0" borderId="53" xfId="0" applyNumberFormat="1" applyFont="1" applyBorder="1" applyAlignment="1">
      <alignment horizontal="right" vertical="center"/>
    </xf>
    <xf numFmtId="0" fontId="8" fillId="3" borderId="3"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3" borderId="53" xfId="0" applyFont="1" applyFill="1" applyBorder="1" applyAlignment="1">
      <alignment horizontal="center" vertical="center"/>
    </xf>
    <xf numFmtId="0" fontId="5" fillId="3" borderId="53" xfId="0" applyFont="1" applyFill="1" applyBorder="1" applyAlignment="1" applyProtection="1">
      <alignment horizontal="left" vertical="center" wrapText="1"/>
    </xf>
    <xf numFmtId="0" fontId="5" fillId="0" borderId="53" xfId="0" applyNumberFormat="1" applyFont="1" applyBorder="1" applyAlignment="1">
      <alignment horizontal="center" vertical="center"/>
    </xf>
    <xf numFmtId="0" fontId="12" fillId="4" borderId="53" xfId="0" applyFont="1" applyFill="1" applyBorder="1" applyAlignment="1">
      <alignment horizontal="center" vertical="center" wrapText="1"/>
    </xf>
    <xf numFmtId="164" fontId="5" fillId="0" borderId="53" xfId="1" applyNumberFormat="1" applyFont="1" applyFill="1" applyBorder="1" applyAlignment="1" applyProtection="1">
      <alignment horizontal="center" vertical="center"/>
    </xf>
    <xf numFmtId="164" fontId="8" fillId="4" borderId="53" xfId="0" applyNumberFormat="1" applyFont="1" applyFill="1" applyBorder="1" applyAlignment="1">
      <alignment horizontal="center" vertical="center"/>
    </xf>
    <xf numFmtId="9" fontId="5" fillId="0" borderId="53" xfId="0" applyNumberFormat="1" applyFont="1" applyBorder="1" applyAlignment="1">
      <alignment horizontal="center" vertical="center"/>
    </xf>
    <xf numFmtId="44" fontId="5" fillId="0" borderId="53" xfId="1" applyFont="1" applyFill="1" applyBorder="1" applyAlignment="1" applyProtection="1">
      <alignment horizontal="center" vertical="center" wrapText="1"/>
    </xf>
    <xf numFmtId="0" fontId="5" fillId="0" borderId="3" xfId="0" applyFont="1" applyBorder="1" applyAlignment="1">
      <alignment horizontal="center" vertical="center"/>
    </xf>
    <xf numFmtId="0" fontId="5" fillId="0" borderId="34" xfId="0" applyNumberFormat="1" applyFont="1" applyBorder="1" applyAlignment="1">
      <alignment horizontal="center" vertical="center"/>
    </xf>
    <xf numFmtId="44" fontId="5" fillId="4" borderId="3" xfId="1" applyFont="1" applyFill="1" applyBorder="1" applyAlignment="1" applyProtection="1">
      <alignment horizontal="center" vertical="center"/>
    </xf>
    <xf numFmtId="9" fontId="5" fillId="0" borderId="3" xfId="0" applyNumberFormat="1" applyFont="1" applyBorder="1" applyAlignment="1">
      <alignment horizontal="center" vertical="center"/>
    </xf>
    <xf numFmtId="0" fontId="5" fillId="3" borderId="53" xfId="0" applyFont="1" applyFill="1" applyBorder="1" applyAlignment="1">
      <alignment horizontal="left" vertical="center" wrapText="1"/>
    </xf>
    <xf numFmtId="0" fontId="8" fillId="0" borderId="53" xfId="0" applyNumberFormat="1" applyFont="1" applyBorder="1" applyAlignment="1">
      <alignment horizontal="center" vertical="center" wrapText="1"/>
    </xf>
    <xf numFmtId="0" fontId="25" fillId="0" borderId="53" xfId="0" applyFont="1" applyBorder="1" applyAlignment="1">
      <alignment horizontal="center" vertical="center" wrapText="1"/>
    </xf>
    <xf numFmtId="0" fontId="5" fillId="4" borderId="53" xfId="1" applyNumberFormat="1" applyFont="1" applyFill="1" applyBorder="1" applyAlignment="1" applyProtection="1">
      <alignment horizontal="center" vertical="center" wrapText="1"/>
    </xf>
    <xf numFmtId="44" fontId="5" fillId="4" borderId="53" xfId="1" applyFont="1" applyFill="1" applyBorder="1" applyAlignment="1" applyProtection="1">
      <alignment horizontal="center" vertical="center" wrapText="1"/>
    </xf>
    <xf numFmtId="9" fontId="5" fillId="4" borderId="53" xfId="0" applyNumberFormat="1" applyFont="1" applyFill="1" applyBorder="1" applyAlignment="1">
      <alignment horizontal="center" vertical="center" wrapText="1"/>
    </xf>
    <xf numFmtId="0" fontId="5" fillId="0" borderId="0" xfId="0" applyFont="1" applyBorder="1" applyAlignment="1">
      <alignment horizontal="left" vertical="center"/>
    </xf>
    <xf numFmtId="0" fontId="5" fillId="7" borderId="1" xfId="0" applyFont="1" applyFill="1" applyBorder="1" applyAlignment="1">
      <alignment horizontal="center" vertical="center"/>
    </xf>
    <xf numFmtId="4" fontId="5" fillId="4" borderId="7"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64" fontId="6" fillId="0" borderId="8" xfId="0" applyNumberFormat="1" applyFont="1" applyBorder="1" applyAlignment="1">
      <alignment horizontal="center" vertical="center" wrapText="1"/>
    </xf>
    <xf numFmtId="44" fontId="6" fillId="0" borderId="7" xfId="1"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44" fontId="6" fillId="0" borderId="8" xfId="1" applyFont="1" applyFill="1" applyBorder="1" applyAlignment="1" applyProtection="1">
      <alignment horizontal="center" vertical="center" wrapText="1"/>
    </xf>
    <xf numFmtId="0" fontId="5" fillId="6" borderId="1" xfId="0" applyFont="1" applyFill="1" applyBorder="1" applyAlignment="1">
      <alignment horizontal="center" vertical="top"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4" fontId="6" fillId="0" borderId="7"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4" fontId="6" fillId="4" borderId="14" xfId="1" applyFont="1" applyFill="1" applyBorder="1" applyAlignment="1" applyProtection="1">
      <alignment horizontal="center" vertical="center"/>
    </xf>
    <xf numFmtId="4" fontId="6" fillId="0" borderId="7"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 fontId="6" fillId="0" borderId="8" xfId="0" applyNumberFormat="1" applyFont="1" applyBorder="1" applyAlignment="1">
      <alignment horizontal="center" vertical="center" wrapText="1"/>
    </xf>
    <xf numFmtId="0" fontId="5" fillId="7" borderId="1" xfId="0" applyFont="1" applyFill="1" applyBorder="1" applyAlignment="1">
      <alignment horizontal="center" vertical="top"/>
    </xf>
    <xf numFmtId="0" fontId="8" fillId="7" borderId="1" xfId="0" applyFont="1" applyFill="1" applyBorder="1" applyAlignment="1">
      <alignment horizontal="center" vertical="top" wrapText="1"/>
    </xf>
    <xf numFmtId="4" fontId="7" fillId="4" borderId="7" xfId="0" applyNumberFormat="1" applyFont="1" applyFill="1" applyBorder="1" applyAlignment="1">
      <alignment horizontal="center" vertical="center" wrapText="1"/>
    </xf>
    <xf numFmtId="0" fontId="34" fillId="2" borderId="51" xfId="0" applyFont="1" applyFill="1" applyBorder="1" applyAlignment="1">
      <alignment horizontal="left" vertical="center" wrapText="1"/>
    </xf>
    <xf numFmtId="0" fontId="34" fillId="2" borderId="52" xfId="0" applyFont="1" applyFill="1" applyBorder="1" applyAlignment="1">
      <alignment horizontal="left" vertical="center" wrapText="1"/>
    </xf>
    <xf numFmtId="4" fontId="7" fillId="0" borderId="7" xfId="0" applyNumberFormat="1" applyFont="1" applyBorder="1" applyAlignment="1">
      <alignment horizontal="center" vertical="center" wrapText="1"/>
    </xf>
    <xf numFmtId="4" fontId="6" fillId="4" borderId="8" xfId="0" applyNumberFormat="1" applyFont="1" applyFill="1" applyBorder="1" applyAlignment="1">
      <alignment horizontal="center" vertical="center" wrapText="1"/>
    </xf>
    <xf numFmtId="4" fontId="6" fillId="4" borderId="7" xfId="0" applyNumberFormat="1" applyFont="1" applyFill="1" applyBorder="1" applyAlignment="1">
      <alignment horizontal="center" vertical="center" wrapText="1"/>
    </xf>
    <xf numFmtId="44" fontId="6" fillId="4" borderId="7" xfId="1" applyFont="1" applyFill="1" applyBorder="1" applyAlignment="1" applyProtection="1">
      <alignment horizontal="center"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39" xfId="0" applyFont="1" applyBorder="1" applyAlignment="1">
      <alignment horizontal="left" vertical="center" wrapText="1"/>
    </xf>
    <xf numFmtId="4" fontId="5" fillId="0" borderId="25"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0" fontId="6" fillId="0" borderId="9" xfId="0" applyFont="1" applyBorder="1" applyAlignment="1">
      <alignment horizontal="left" vertical="center"/>
    </xf>
    <xf numFmtId="0" fontId="6" fillId="0" borderId="46" xfId="0" applyFont="1" applyBorder="1" applyAlignment="1">
      <alignment horizontal="left" vertical="center" wrapText="1"/>
    </xf>
    <xf numFmtId="0" fontId="6" fillId="0" borderId="43" xfId="0" applyFont="1" applyBorder="1" applyAlignment="1">
      <alignment horizontal="left" vertical="center" wrapText="1"/>
    </xf>
    <xf numFmtId="0" fontId="6" fillId="0" borderId="47" xfId="0" applyFont="1" applyBorder="1" applyAlignment="1">
      <alignment horizontal="left" vertical="center" wrapText="1"/>
    </xf>
    <xf numFmtId="4" fontId="5" fillId="4" borderId="8" xfId="0" applyNumberFormat="1" applyFont="1" applyFill="1" applyBorder="1" applyAlignment="1">
      <alignment horizontal="center" vertical="center" wrapText="1"/>
    </xf>
    <xf numFmtId="0" fontId="5" fillId="0" borderId="5" xfId="0" applyFont="1" applyBorder="1" applyAlignment="1">
      <alignment horizontal="left" vertical="top" wrapText="1"/>
    </xf>
    <xf numFmtId="0" fontId="5" fillId="0" borderId="31" xfId="0" applyFont="1" applyBorder="1" applyAlignment="1">
      <alignment horizontal="left" vertical="top" wrapText="1"/>
    </xf>
    <xf numFmtId="0" fontId="5" fillId="0" borderId="10" xfId="0" applyFont="1" applyBorder="1" applyAlignment="1">
      <alignment horizontal="left" vertical="top" wrapText="1"/>
    </xf>
    <xf numFmtId="0" fontId="5" fillId="0" borderId="20" xfId="0" applyFont="1" applyBorder="1" applyAlignment="1">
      <alignment horizontal="left" vertical="top" wrapText="1"/>
    </xf>
    <xf numFmtId="4" fontId="5" fillId="0" borderId="7" xfId="0" applyNumberFormat="1" applyFont="1" applyBorder="1" applyAlignment="1">
      <alignment horizontal="center" vertical="center" wrapText="1"/>
    </xf>
    <xf numFmtId="0" fontId="5" fillId="7" borderId="5" xfId="0" applyFont="1" applyFill="1" applyBorder="1" applyAlignment="1">
      <alignment horizontal="center" vertical="top" wrapText="1"/>
    </xf>
    <xf numFmtId="0" fontId="5" fillId="7" borderId="31" xfId="0" applyFont="1" applyFill="1" applyBorder="1" applyAlignment="1">
      <alignment horizontal="center" vertical="top" wrapText="1"/>
    </xf>
    <xf numFmtId="0" fontId="5" fillId="7" borderId="6" xfId="0" applyFont="1" applyFill="1" applyBorder="1" applyAlignment="1">
      <alignment horizontal="center" vertical="top" wrapText="1"/>
    </xf>
    <xf numFmtId="44" fontId="5" fillId="0" borderId="7" xfId="1" applyFont="1" applyFill="1" applyBorder="1" applyAlignment="1" applyProtection="1">
      <alignment horizontal="center" vertical="top" wrapText="1"/>
    </xf>
    <xf numFmtId="4" fontId="5" fillId="0" borderId="8" xfId="0" applyNumberFormat="1" applyFont="1" applyBorder="1" applyAlignment="1">
      <alignment horizontal="center" vertical="center" wrapText="1"/>
    </xf>
    <xf numFmtId="44" fontId="5" fillId="4" borderId="7"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5" fillId="0" borderId="7" xfId="1" applyFont="1" applyFill="1" applyBorder="1" applyAlignment="1" applyProtection="1">
      <alignment horizontal="center" vertical="center" wrapText="1"/>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4" fontId="5" fillId="0" borderId="0" xfId="0" applyNumberFormat="1" applyFont="1" applyBorder="1" applyAlignment="1">
      <alignment horizontal="center" vertical="center" wrapText="1"/>
    </xf>
    <xf numFmtId="4" fontId="5" fillId="0" borderId="7" xfId="0" applyNumberFormat="1" applyFont="1" applyBorder="1" applyAlignment="1">
      <alignment horizont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49" xfId="0" applyFont="1" applyBorder="1" applyAlignment="1">
      <alignment horizontal="left" vertical="center"/>
    </xf>
    <xf numFmtId="4" fontId="5" fillId="11" borderId="40" xfId="0" applyNumberFormat="1" applyFont="1" applyFill="1" applyBorder="1" applyAlignment="1">
      <alignment horizontal="center" vertical="center" wrapText="1"/>
    </xf>
    <xf numFmtId="0" fontId="5" fillId="16" borderId="28" xfId="0" applyFont="1" applyFill="1" applyBorder="1" applyAlignment="1">
      <alignment horizontal="center" vertical="center"/>
    </xf>
    <xf numFmtId="0" fontId="5" fillId="16" borderId="27" xfId="0" applyFont="1" applyFill="1" applyBorder="1" applyAlignment="1">
      <alignment horizontal="center" vertical="center"/>
    </xf>
    <xf numFmtId="0" fontId="5" fillId="16" borderId="39" xfId="0" applyFont="1" applyFill="1" applyBorder="1" applyAlignment="1">
      <alignment horizontal="center" vertical="center"/>
    </xf>
    <xf numFmtId="0" fontId="33" fillId="0" borderId="5" xfId="0" applyFont="1" applyBorder="1" applyAlignment="1">
      <alignment horizontal="left" vertical="top" wrapText="1"/>
    </xf>
    <xf numFmtId="0" fontId="33" fillId="0" borderId="31" xfId="0" applyFont="1" applyBorder="1" applyAlignment="1">
      <alignment horizontal="left" vertical="top" wrapText="1"/>
    </xf>
    <xf numFmtId="0" fontId="33" fillId="0" borderId="10" xfId="0" applyFont="1" applyBorder="1" applyAlignment="1">
      <alignment horizontal="left" vertical="top" wrapText="1"/>
    </xf>
    <xf numFmtId="0" fontId="33" fillId="0" borderId="20" xfId="0" applyFont="1" applyBorder="1" applyAlignment="1">
      <alignment horizontal="left" vertical="top" wrapText="1"/>
    </xf>
    <xf numFmtId="0" fontId="5" fillId="2" borderId="50" xfId="0" applyFont="1" applyFill="1" applyBorder="1" applyAlignment="1">
      <alignment horizontal="left" vertical="center" wrapText="1"/>
    </xf>
  </cellXfs>
  <cellStyles count="21">
    <cellStyle name="Dziesiętny 2" xfId="11"/>
    <cellStyle name="Excel Built-in Explanatory Text" xfId="3"/>
    <cellStyle name="Excel Built-in Explanatory Text 2" xfId="19"/>
    <cellStyle name="Excel Built-in Normal" xfId="4"/>
    <cellStyle name="Excel Built-in Normal 2" xfId="20"/>
    <cellStyle name="Normalny" xfId="0" builtinId="0"/>
    <cellStyle name="Normalny 2" xfId="8"/>
    <cellStyle name="Normalny 3" xfId="6"/>
    <cellStyle name="Normalny 4" xfId="5"/>
    <cellStyle name="Normalny 5" xfId="9"/>
    <cellStyle name="Normalny 6" xfId="17"/>
    <cellStyle name="Tekst objaśnienia" xfId="2" builtinId="53"/>
    <cellStyle name="Walutowy" xfId="1" builtinId="4"/>
    <cellStyle name="Walutowy 2" xfId="7"/>
    <cellStyle name="Walutowy 3" xfId="13"/>
    <cellStyle name="Walutowy 4" xfId="14"/>
    <cellStyle name="Walutowy 5" xfId="15"/>
    <cellStyle name="Walutowy 6" xfId="16"/>
    <cellStyle name="Walutowy 7" xfId="10"/>
    <cellStyle name="Walutowy 8" xfId="12"/>
    <cellStyle name="Walutowy 9" xfId="18"/>
  </cellStyles>
  <dxfs count="1">
    <dxf>
      <font>
        <b val="0"/>
        <i val="0"/>
        <color theme="0"/>
      </font>
      <fill>
        <patternFill>
          <bgColor rgb="FFC500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4"/>
  <sheetViews>
    <sheetView tabSelected="1" view="pageLayout" topLeftCell="A368" zoomScale="130" zoomScaleNormal="110" zoomScalePageLayoutView="130" workbookViewId="0">
      <selection activeCell="A369" sqref="A369"/>
    </sheetView>
  </sheetViews>
  <sheetFormatPr defaultRowHeight="15"/>
  <cols>
    <col min="1" max="1" width="10.140625" style="1" customWidth="1"/>
    <col min="2" max="2" width="32.5703125" style="141" customWidth="1"/>
    <col min="3" max="3" width="7" style="2" customWidth="1"/>
    <col min="4" max="4" width="8.42578125" style="5" customWidth="1"/>
    <col min="5" max="5" width="8.28515625" style="3" customWidth="1"/>
    <col min="6" max="6" width="8.85546875" style="4" customWidth="1"/>
    <col min="7" max="7" width="7.140625" style="5" customWidth="1"/>
    <col min="8" max="8" width="8.85546875" style="6" customWidth="1"/>
    <col min="9" max="9" width="9.5703125" style="2" customWidth="1"/>
    <col min="10" max="10" width="6" style="2" customWidth="1"/>
    <col min="11" max="11" width="9.7109375" style="2" customWidth="1"/>
    <col min="12" max="12" width="13.42578125" style="2" customWidth="1"/>
    <col min="248" max="248" width="9.140625" customWidth="1"/>
    <col min="249" max="249" width="9" customWidth="1"/>
    <col min="250" max="250" width="10.140625" customWidth="1"/>
    <col min="251" max="251" width="32.5703125" customWidth="1"/>
    <col min="252" max="252" width="7" customWidth="1"/>
    <col min="253" max="253" width="8.42578125" customWidth="1"/>
    <col min="254" max="254" width="8.28515625" customWidth="1"/>
    <col min="255" max="255" width="14.42578125" customWidth="1"/>
    <col min="256" max="256" width="7.140625" customWidth="1"/>
    <col min="257" max="257" width="8.85546875" customWidth="1"/>
    <col min="258" max="258" width="10.85546875" customWidth="1"/>
    <col min="259" max="259" width="5.85546875" customWidth="1"/>
    <col min="260" max="260" width="9.7109375" customWidth="1"/>
    <col min="261" max="261" width="9.42578125" customWidth="1"/>
    <col min="262" max="262" width="16.140625" customWidth="1"/>
    <col min="263" max="263" width="9.28515625" customWidth="1"/>
    <col min="264" max="264" width="11.85546875" customWidth="1"/>
    <col min="266" max="266" width="11.140625" customWidth="1"/>
    <col min="267" max="267" width="13.140625" customWidth="1"/>
    <col min="504" max="504" width="9.140625" customWidth="1"/>
    <col min="505" max="505" width="9" customWidth="1"/>
    <col min="506" max="506" width="10.140625" customWidth="1"/>
    <col min="507" max="507" width="32.5703125" customWidth="1"/>
    <col min="508" max="508" width="7" customWidth="1"/>
    <col min="509" max="509" width="8.42578125" customWidth="1"/>
    <col min="510" max="510" width="8.28515625" customWidth="1"/>
    <col min="511" max="511" width="14.42578125" customWidth="1"/>
    <col min="512" max="512" width="7.140625" customWidth="1"/>
    <col min="513" max="513" width="8.85546875" customWidth="1"/>
    <col min="514" max="514" width="10.85546875" customWidth="1"/>
    <col min="515" max="515" width="5.85546875" customWidth="1"/>
    <col min="516" max="516" width="9.7109375" customWidth="1"/>
    <col min="517" max="517" width="9.42578125" customWidth="1"/>
    <col min="518" max="518" width="16.140625" customWidth="1"/>
    <col min="519" max="519" width="9.28515625" customWidth="1"/>
    <col min="520" max="520" width="11.85546875" customWidth="1"/>
    <col min="522" max="522" width="11.140625" customWidth="1"/>
    <col min="523" max="523" width="13.140625" customWidth="1"/>
    <col min="760" max="760" width="9.140625" customWidth="1"/>
    <col min="761" max="761" width="9" customWidth="1"/>
    <col min="762" max="762" width="10.140625" customWidth="1"/>
    <col min="763" max="763" width="32.5703125" customWidth="1"/>
    <col min="764" max="764" width="7" customWidth="1"/>
    <col min="765" max="765" width="8.42578125" customWidth="1"/>
    <col min="766" max="766" width="8.28515625" customWidth="1"/>
    <col min="767" max="767" width="14.42578125" customWidth="1"/>
    <col min="768" max="768" width="7.140625" customWidth="1"/>
    <col min="769" max="769" width="8.85546875" customWidth="1"/>
    <col min="770" max="770" width="10.85546875" customWidth="1"/>
    <col min="771" max="771" width="5.85546875" customWidth="1"/>
    <col min="772" max="772" width="9.7109375" customWidth="1"/>
    <col min="773" max="773" width="9.42578125" customWidth="1"/>
    <col min="774" max="774" width="16.140625" customWidth="1"/>
    <col min="775" max="775" width="9.28515625" customWidth="1"/>
    <col min="776" max="776" width="11.85546875" customWidth="1"/>
    <col min="778" max="778" width="11.140625" customWidth="1"/>
    <col min="779" max="779" width="13.140625" customWidth="1"/>
    <col min="1016" max="1016" width="9.140625" customWidth="1"/>
    <col min="1017" max="1017" width="9" customWidth="1"/>
    <col min="1018" max="1018" width="10.140625" customWidth="1"/>
    <col min="1019" max="1019" width="32.5703125" customWidth="1"/>
    <col min="1020" max="1020" width="7" customWidth="1"/>
    <col min="1021" max="1021" width="8.42578125" customWidth="1"/>
    <col min="1022" max="1022" width="8.28515625" customWidth="1"/>
    <col min="1023" max="1023" width="14.42578125" customWidth="1"/>
    <col min="1024" max="1024" width="7.140625" customWidth="1"/>
    <col min="1025" max="1025" width="8.85546875" customWidth="1"/>
    <col min="1026" max="1026" width="10.85546875" customWidth="1"/>
    <col min="1027" max="1027" width="5.85546875" customWidth="1"/>
    <col min="1028" max="1028" width="9.7109375" customWidth="1"/>
    <col min="1029" max="1029" width="9.42578125" customWidth="1"/>
    <col min="1030" max="1030" width="16.140625" customWidth="1"/>
    <col min="1031" max="1031" width="9.28515625" customWidth="1"/>
    <col min="1032" max="1032" width="11.85546875" customWidth="1"/>
    <col min="1034" max="1034" width="11.140625" customWidth="1"/>
    <col min="1035" max="1035" width="13.140625" customWidth="1"/>
    <col min="1272" max="1272" width="9.140625" customWidth="1"/>
    <col min="1273" max="1273" width="9" customWidth="1"/>
    <col min="1274" max="1274" width="10.140625" customWidth="1"/>
    <col min="1275" max="1275" width="32.5703125" customWidth="1"/>
    <col min="1276" max="1276" width="7" customWidth="1"/>
    <col min="1277" max="1277" width="8.42578125" customWidth="1"/>
    <col min="1278" max="1278" width="8.28515625" customWidth="1"/>
    <col min="1279" max="1279" width="14.42578125" customWidth="1"/>
    <col min="1280" max="1280" width="7.140625" customWidth="1"/>
    <col min="1281" max="1281" width="8.85546875" customWidth="1"/>
    <col min="1282" max="1282" width="10.85546875" customWidth="1"/>
    <col min="1283" max="1283" width="5.85546875" customWidth="1"/>
    <col min="1284" max="1284" width="9.7109375" customWidth="1"/>
    <col min="1285" max="1285" width="9.42578125" customWidth="1"/>
    <col min="1286" max="1286" width="16.140625" customWidth="1"/>
    <col min="1287" max="1287" width="9.28515625" customWidth="1"/>
    <col min="1288" max="1288" width="11.85546875" customWidth="1"/>
    <col min="1290" max="1290" width="11.140625" customWidth="1"/>
    <col min="1291" max="1291" width="13.140625" customWidth="1"/>
    <col min="1528" max="1528" width="9.140625" customWidth="1"/>
    <col min="1529" max="1529" width="9" customWidth="1"/>
    <col min="1530" max="1530" width="10.140625" customWidth="1"/>
    <col min="1531" max="1531" width="32.5703125" customWidth="1"/>
    <col min="1532" max="1532" width="7" customWidth="1"/>
    <col min="1533" max="1533" width="8.42578125" customWidth="1"/>
    <col min="1534" max="1534" width="8.28515625" customWidth="1"/>
    <col min="1535" max="1535" width="14.42578125" customWidth="1"/>
    <col min="1536" max="1536" width="7.140625" customWidth="1"/>
    <col min="1537" max="1537" width="8.85546875" customWidth="1"/>
    <col min="1538" max="1538" width="10.85546875" customWidth="1"/>
    <col min="1539" max="1539" width="5.85546875" customWidth="1"/>
    <col min="1540" max="1540" width="9.7109375" customWidth="1"/>
    <col min="1541" max="1541" width="9.42578125" customWidth="1"/>
    <col min="1542" max="1542" width="16.140625" customWidth="1"/>
    <col min="1543" max="1543" width="9.28515625" customWidth="1"/>
    <col min="1544" max="1544" width="11.85546875" customWidth="1"/>
    <col min="1546" max="1546" width="11.140625" customWidth="1"/>
    <col min="1547" max="1547" width="13.140625" customWidth="1"/>
    <col min="1784" max="1784" width="9.140625" customWidth="1"/>
    <col min="1785" max="1785" width="9" customWidth="1"/>
    <col min="1786" max="1786" width="10.140625" customWidth="1"/>
    <col min="1787" max="1787" width="32.5703125" customWidth="1"/>
    <col min="1788" max="1788" width="7" customWidth="1"/>
    <col min="1789" max="1789" width="8.42578125" customWidth="1"/>
    <col min="1790" max="1790" width="8.28515625" customWidth="1"/>
    <col min="1791" max="1791" width="14.42578125" customWidth="1"/>
    <col min="1792" max="1792" width="7.140625" customWidth="1"/>
    <col min="1793" max="1793" width="8.85546875" customWidth="1"/>
    <col min="1794" max="1794" width="10.85546875" customWidth="1"/>
    <col min="1795" max="1795" width="5.85546875" customWidth="1"/>
    <col min="1796" max="1796" width="9.7109375" customWidth="1"/>
    <col min="1797" max="1797" width="9.42578125" customWidth="1"/>
    <col min="1798" max="1798" width="16.140625" customWidth="1"/>
    <col min="1799" max="1799" width="9.28515625" customWidth="1"/>
    <col min="1800" max="1800" width="11.85546875" customWidth="1"/>
    <col min="1802" max="1802" width="11.140625" customWidth="1"/>
    <col min="1803" max="1803" width="13.140625" customWidth="1"/>
    <col min="2040" max="2040" width="9.140625" customWidth="1"/>
    <col min="2041" max="2041" width="9" customWidth="1"/>
    <col min="2042" max="2042" width="10.140625" customWidth="1"/>
    <col min="2043" max="2043" width="32.5703125" customWidth="1"/>
    <col min="2044" max="2044" width="7" customWidth="1"/>
    <col min="2045" max="2045" width="8.42578125" customWidth="1"/>
    <col min="2046" max="2046" width="8.28515625" customWidth="1"/>
    <col min="2047" max="2047" width="14.42578125" customWidth="1"/>
    <col min="2048" max="2048" width="7.140625" customWidth="1"/>
    <col min="2049" max="2049" width="8.85546875" customWidth="1"/>
    <col min="2050" max="2050" width="10.85546875" customWidth="1"/>
    <col min="2051" max="2051" width="5.85546875" customWidth="1"/>
    <col min="2052" max="2052" width="9.7109375" customWidth="1"/>
    <col min="2053" max="2053" width="9.42578125" customWidth="1"/>
    <col min="2054" max="2054" width="16.140625" customWidth="1"/>
    <col min="2055" max="2055" width="9.28515625" customWidth="1"/>
    <col min="2056" max="2056" width="11.85546875" customWidth="1"/>
    <col min="2058" max="2058" width="11.140625" customWidth="1"/>
    <col min="2059" max="2059" width="13.140625" customWidth="1"/>
    <col min="2296" max="2296" width="9.140625" customWidth="1"/>
    <col min="2297" max="2297" width="9" customWidth="1"/>
    <col min="2298" max="2298" width="10.140625" customWidth="1"/>
    <col min="2299" max="2299" width="32.5703125" customWidth="1"/>
    <col min="2300" max="2300" width="7" customWidth="1"/>
    <col min="2301" max="2301" width="8.42578125" customWidth="1"/>
    <col min="2302" max="2302" width="8.28515625" customWidth="1"/>
    <col min="2303" max="2303" width="14.42578125" customWidth="1"/>
    <col min="2304" max="2304" width="7.140625" customWidth="1"/>
    <col min="2305" max="2305" width="8.85546875" customWidth="1"/>
    <col min="2306" max="2306" width="10.85546875" customWidth="1"/>
    <col min="2307" max="2307" width="5.85546875" customWidth="1"/>
    <col min="2308" max="2308" width="9.7109375" customWidth="1"/>
    <col min="2309" max="2309" width="9.42578125" customWidth="1"/>
    <col min="2310" max="2310" width="16.140625" customWidth="1"/>
    <col min="2311" max="2311" width="9.28515625" customWidth="1"/>
    <col min="2312" max="2312" width="11.85546875" customWidth="1"/>
    <col min="2314" max="2314" width="11.140625" customWidth="1"/>
    <col min="2315" max="2315" width="13.140625" customWidth="1"/>
    <col min="2552" max="2552" width="9.140625" customWidth="1"/>
    <col min="2553" max="2553" width="9" customWidth="1"/>
    <col min="2554" max="2554" width="10.140625" customWidth="1"/>
    <col min="2555" max="2555" width="32.5703125" customWidth="1"/>
    <col min="2556" max="2556" width="7" customWidth="1"/>
    <col min="2557" max="2557" width="8.42578125" customWidth="1"/>
    <col min="2558" max="2558" width="8.28515625" customWidth="1"/>
    <col min="2559" max="2559" width="14.42578125" customWidth="1"/>
    <col min="2560" max="2560" width="7.140625" customWidth="1"/>
    <col min="2561" max="2561" width="8.85546875" customWidth="1"/>
    <col min="2562" max="2562" width="10.85546875" customWidth="1"/>
    <col min="2563" max="2563" width="5.85546875" customWidth="1"/>
    <col min="2564" max="2564" width="9.7109375" customWidth="1"/>
    <col min="2565" max="2565" width="9.42578125" customWidth="1"/>
    <col min="2566" max="2566" width="16.140625" customWidth="1"/>
    <col min="2567" max="2567" width="9.28515625" customWidth="1"/>
    <col min="2568" max="2568" width="11.85546875" customWidth="1"/>
    <col min="2570" max="2570" width="11.140625" customWidth="1"/>
    <col min="2571" max="2571" width="13.140625" customWidth="1"/>
    <col min="2808" max="2808" width="9.140625" customWidth="1"/>
    <col min="2809" max="2809" width="9" customWidth="1"/>
    <col min="2810" max="2810" width="10.140625" customWidth="1"/>
    <col min="2811" max="2811" width="32.5703125" customWidth="1"/>
    <col min="2812" max="2812" width="7" customWidth="1"/>
    <col min="2813" max="2813" width="8.42578125" customWidth="1"/>
    <col min="2814" max="2814" width="8.28515625" customWidth="1"/>
    <col min="2815" max="2815" width="14.42578125" customWidth="1"/>
    <col min="2816" max="2816" width="7.140625" customWidth="1"/>
    <col min="2817" max="2817" width="8.85546875" customWidth="1"/>
    <col min="2818" max="2818" width="10.85546875" customWidth="1"/>
    <col min="2819" max="2819" width="5.85546875" customWidth="1"/>
    <col min="2820" max="2820" width="9.7109375" customWidth="1"/>
    <col min="2821" max="2821" width="9.42578125" customWidth="1"/>
    <col min="2822" max="2822" width="16.140625" customWidth="1"/>
    <col min="2823" max="2823" width="9.28515625" customWidth="1"/>
    <col min="2824" max="2824" width="11.85546875" customWidth="1"/>
    <col min="2826" max="2826" width="11.140625" customWidth="1"/>
    <col min="2827" max="2827" width="13.140625" customWidth="1"/>
    <col min="3064" max="3064" width="9.140625" customWidth="1"/>
    <col min="3065" max="3065" width="9" customWidth="1"/>
    <col min="3066" max="3066" width="10.140625" customWidth="1"/>
    <col min="3067" max="3067" width="32.5703125" customWidth="1"/>
    <col min="3068" max="3068" width="7" customWidth="1"/>
    <col min="3069" max="3069" width="8.42578125" customWidth="1"/>
    <col min="3070" max="3070" width="8.28515625" customWidth="1"/>
    <col min="3071" max="3071" width="14.42578125" customWidth="1"/>
    <col min="3072" max="3072" width="7.140625" customWidth="1"/>
    <col min="3073" max="3073" width="8.85546875" customWidth="1"/>
    <col min="3074" max="3074" width="10.85546875" customWidth="1"/>
    <col min="3075" max="3075" width="5.85546875" customWidth="1"/>
    <col min="3076" max="3076" width="9.7109375" customWidth="1"/>
    <col min="3077" max="3077" width="9.42578125" customWidth="1"/>
    <col min="3078" max="3078" width="16.140625" customWidth="1"/>
    <col min="3079" max="3079" width="9.28515625" customWidth="1"/>
    <col min="3080" max="3080" width="11.85546875" customWidth="1"/>
    <col min="3082" max="3082" width="11.140625" customWidth="1"/>
    <col min="3083" max="3083" width="13.140625" customWidth="1"/>
    <col min="3320" max="3320" width="9.140625" customWidth="1"/>
    <col min="3321" max="3321" width="9" customWidth="1"/>
    <col min="3322" max="3322" width="10.140625" customWidth="1"/>
    <col min="3323" max="3323" width="32.5703125" customWidth="1"/>
    <col min="3324" max="3324" width="7" customWidth="1"/>
    <col min="3325" max="3325" width="8.42578125" customWidth="1"/>
    <col min="3326" max="3326" width="8.28515625" customWidth="1"/>
    <col min="3327" max="3327" width="14.42578125" customWidth="1"/>
    <col min="3328" max="3328" width="7.140625" customWidth="1"/>
    <col min="3329" max="3329" width="8.85546875" customWidth="1"/>
    <col min="3330" max="3330" width="10.85546875" customWidth="1"/>
    <col min="3331" max="3331" width="5.85546875" customWidth="1"/>
    <col min="3332" max="3332" width="9.7109375" customWidth="1"/>
    <col min="3333" max="3333" width="9.42578125" customWidth="1"/>
    <col min="3334" max="3334" width="16.140625" customWidth="1"/>
    <col min="3335" max="3335" width="9.28515625" customWidth="1"/>
    <col min="3336" max="3336" width="11.85546875" customWidth="1"/>
    <col min="3338" max="3338" width="11.140625" customWidth="1"/>
    <col min="3339" max="3339" width="13.140625" customWidth="1"/>
    <col min="3576" max="3576" width="9.140625" customWidth="1"/>
    <col min="3577" max="3577" width="9" customWidth="1"/>
    <col min="3578" max="3578" width="10.140625" customWidth="1"/>
    <col min="3579" max="3579" width="32.5703125" customWidth="1"/>
    <col min="3580" max="3580" width="7" customWidth="1"/>
    <col min="3581" max="3581" width="8.42578125" customWidth="1"/>
    <col min="3582" max="3582" width="8.28515625" customWidth="1"/>
    <col min="3583" max="3583" width="14.42578125" customWidth="1"/>
    <col min="3584" max="3584" width="7.140625" customWidth="1"/>
    <col min="3585" max="3585" width="8.85546875" customWidth="1"/>
    <col min="3586" max="3586" width="10.85546875" customWidth="1"/>
    <col min="3587" max="3587" width="5.85546875" customWidth="1"/>
    <col min="3588" max="3588" width="9.7109375" customWidth="1"/>
    <col min="3589" max="3589" width="9.42578125" customWidth="1"/>
    <col min="3590" max="3590" width="16.140625" customWidth="1"/>
    <col min="3591" max="3591" width="9.28515625" customWidth="1"/>
    <col min="3592" max="3592" width="11.85546875" customWidth="1"/>
    <col min="3594" max="3594" width="11.140625" customWidth="1"/>
    <col min="3595" max="3595" width="13.140625" customWidth="1"/>
    <col min="3832" max="3832" width="9.140625" customWidth="1"/>
    <col min="3833" max="3833" width="9" customWidth="1"/>
    <col min="3834" max="3834" width="10.140625" customWidth="1"/>
    <col min="3835" max="3835" width="32.5703125" customWidth="1"/>
    <col min="3836" max="3836" width="7" customWidth="1"/>
    <col min="3837" max="3837" width="8.42578125" customWidth="1"/>
    <col min="3838" max="3838" width="8.28515625" customWidth="1"/>
    <col min="3839" max="3839" width="14.42578125" customWidth="1"/>
    <col min="3840" max="3840" width="7.140625" customWidth="1"/>
    <col min="3841" max="3841" width="8.85546875" customWidth="1"/>
    <col min="3842" max="3842" width="10.85546875" customWidth="1"/>
    <col min="3843" max="3843" width="5.85546875" customWidth="1"/>
    <col min="3844" max="3844" width="9.7109375" customWidth="1"/>
    <col min="3845" max="3845" width="9.42578125" customWidth="1"/>
    <col min="3846" max="3846" width="16.140625" customWidth="1"/>
    <col min="3847" max="3847" width="9.28515625" customWidth="1"/>
    <col min="3848" max="3848" width="11.85546875" customWidth="1"/>
    <col min="3850" max="3850" width="11.140625" customWidth="1"/>
    <col min="3851" max="3851" width="13.140625" customWidth="1"/>
    <col min="4088" max="4088" width="9.140625" customWidth="1"/>
    <col min="4089" max="4089" width="9" customWidth="1"/>
    <col min="4090" max="4090" width="10.140625" customWidth="1"/>
    <col min="4091" max="4091" width="32.5703125" customWidth="1"/>
    <col min="4092" max="4092" width="7" customWidth="1"/>
    <col min="4093" max="4093" width="8.42578125" customWidth="1"/>
    <col min="4094" max="4094" width="8.28515625" customWidth="1"/>
    <col min="4095" max="4095" width="14.42578125" customWidth="1"/>
    <col min="4096" max="4096" width="7.140625" customWidth="1"/>
    <col min="4097" max="4097" width="8.85546875" customWidth="1"/>
    <col min="4098" max="4098" width="10.85546875" customWidth="1"/>
    <col min="4099" max="4099" width="5.85546875" customWidth="1"/>
    <col min="4100" max="4100" width="9.7109375" customWidth="1"/>
    <col min="4101" max="4101" width="9.42578125" customWidth="1"/>
    <col min="4102" max="4102" width="16.140625" customWidth="1"/>
    <col min="4103" max="4103" width="9.28515625" customWidth="1"/>
    <col min="4104" max="4104" width="11.85546875" customWidth="1"/>
    <col min="4106" max="4106" width="11.140625" customWidth="1"/>
    <col min="4107" max="4107" width="13.140625" customWidth="1"/>
    <col min="4344" max="4344" width="9.140625" customWidth="1"/>
    <col min="4345" max="4345" width="9" customWidth="1"/>
    <col min="4346" max="4346" width="10.140625" customWidth="1"/>
    <col min="4347" max="4347" width="32.5703125" customWidth="1"/>
    <col min="4348" max="4348" width="7" customWidth="1"/>
    <col min="4349" max="4349" width="8.42578125" customWidth="1"/>
    <col min="4350" max="4350" width="8.28515625" customWidth="1"/>
    <col min="4351" max="4351" width="14.42578125" customWidth="1"/>
    <col min="4352" max="4352" width="7.140625" customWidth="1"/>
    <col min="4353" max="4353" width="8.85546875" customWidth="1"/>
    <col min="4354" max="4354" width="10.85546875" customWidth="1"/>
    <col min="4355" max="4355" width="5.85546875" customWidth="1"/>
    <col min="4356" max="4356" width="9.7109375" customWidth="1"/>
    <col min="4357" max="4357" width="9.42578125" customWidth="1"/>
    <col min="4358" max="4358" width="16.140625" customWidth="1"/>
    <col min="4359" max="4359" width="9.28515625" customWidth="1"/>
    <col min="4360" max="4360" width="11.85546875" customWidth="1"/>
    <col min="4362" max="4362" width="11.140625" customWidth="1"/>
    <col min="4363" max="4363" width="13.140625" customWidth="1"/>
    <col min="4600" max="4600" width="9.140625" customWidth="1"/>
    <col min="4601" max="4601" width="9" customWidth="1"/>
    <col min="4602" max="4602" width="10.140625" customWidth="1"/>
    <col min="4603" max="4603" width="32.5703125" customWidth="1"/>
    <col min="4604" max="4604" width="7" customWidth="1"/>
    <col min="4605" max="4605" width="8.42578125" customWidth="1"/>
    <col min="4606" max="4606" width="8.28515625" customWidth="1"/>
    <col min="4607" max="4607" width="14.42578125" customWidth="1"/>
    <col min="4608" max="4608" width="7.140625" customWidth="1"/>
    <col min="4609" max="4609" width="8.85546875" customWidth="1"/>
    <col min="4610" max="4610" width="10.85546875" customWidth="1"/>
    <col min="4611" max="4611" width="5.85546875" customWidth="1"/>
    <col min="4612" max="4612" width="9.7109375" customWidth="1"/>
    <col min="4613" max="4613" width="9.42578125" customWidth="1"/>
    <col min="4614" max="4614" width="16.140625" customWidth="1"/>
    <col min="4615" max="4615" width="9.28515625" customWidth="1"/>
    <col min="4616" max="4616" width="11.85546875" customWidth="1"/>
    <col min="4618" max="4618" width="11.140625" customWidth="1"/>
    <col min="4619" max="4619" width="13.140625" customWidth="1"/>
    <col min="4856" max="4856" width="9.140625" customWidth="1"/>
    <col min="4857" max="4857" width="9" customWidth="1"/>
    <col min="4858" max="4858" width="10.140625" customWidth="1"/>
    <col min="4859" max="4859" width="32.5703125" customWidth="1"/>
    <col min="4860" max="4860" width="7" customWidth="1"/>
    <col min="4861" max="4861" width="8.42578125" customWidth="1"/>
    <col min="4862" max="4862" width="8.28515625" customWidth="1"/>
    <col min="4863" max="4863" width="14.42578125" customWidth="1"/>
    <col min="4864" max="4864" width="7.140625" customWidth="1"/>
    <col min="4865" max="4865" width="8.85546875" customWidth="1"/>
    <col min="4866" max="4866" width="10.85546875" customWidth="1"/>
    <col min="4867" max="4867" width="5.85546875" customWidth="1"/>
    <col min="4868" max="4868" width="9.7109375" customWidth="1"/>
    <col min="4869" max="4869" width="9.42578125" customWidth="1"/>
    <col min="4870" max="4870" width="16.140625" customWidth="1"/>
    <col min="4871" max="4871" width="9.28515625" customWidth="1"/>
    <col min="4872" max="4872" width="11.85546875" customWidth="1"/>
    <col min="4874" max="4874" width="11.140625" customWidth="1"/>
    <col min="4875" max="4875" width="13.140625" customWidth="1"/>
    <col min="5112" max="5112" width="9.140625" customWidth="1"/>
    <col min="5113" max="5113" width="9" customWidth="1"/>
    <col min="5114" max="5114" width="10.140625" customWidth="1"/>
    <col min="5115" max="5115" width="32.5703125" customWidth="1"/>
    <col min="5116" max="5116" width="7" customWidth="1"/>
    <col min="5117" max="5117" width="8.42578125" customWidth="1"/>
    <col min="5118" max="5118" width="8.28515625" customWidth="1"/>
    <col min="5119" max="5119" width="14.42578125" customWidth="1"/>
    <col min="5120" max="5120" width="7.140625" customWidth="1"/>
    <col min="5121" max="5121" width="8.85546875" customWidth="1"/>
    <col min="5122" max="5122" width="10.85546875" customWidth="1"/>
    <col min="5123" max="5123" width="5.85546875" customWidth="1"/>
    <col min="5124" max="5124" width="9.7109375" customWidth="1"/>
    <col min="5125" max="5125" width="9.42578125" customWidth="1"/>
    <col min="5126" max="5126" width="16.140625" customWidth="1"/>
    <col min="5127" max="5127" width="9.28515625" customWidth="1"/>
    <col min="5128" max="5128" width="11.85546875" customWidth="1"/>
    <col min="5130" max="5130" width="11.140625" customWidth="1"/>
    <col min="5131" max="5131" width="13.140625" customWidth="1"/>
    <col min="5368" max="5368" width="9.140625" customWidth="1"/>
    <col min="5369" max="5369" width="9" customWidth="1"/>
    <col min="5370" max="5370" width="10.140625" customWidth="1"/>
    <col min="5371" max="5371" width="32.5703125" customWidth="1"/>
    <col min="5372" max="5372" width="7" customWidth="1"/>
    <col min="5373" max="5373" width="8.42578125" customWidth="1"/>
    <col min="5374" max="5374" width="8.28515625" customWidth="1"/>
    <col min="5375" max="5375" width="14.42578125" customWidth="1"/>
    <col min="5376" max="5376" width="7.140625" customWidth="1"/>
    <col min="5377" max="5377" width="8.85546875" customWidth="1"/>
    <col min="5378" max="5378" width="10.85546875" customWidth="1"/>
    <col min="5379" max="5379" width="5.85546875" customWidth="1"/>
    <col min="5380" max="5380" width="9.7109375" customWidth="1"/>
    <col min="5381" max="5381" width="9.42578125" customWidth="1"/>
    <col min="5382" max="5382" width="16.140625" customWidth="1"/>
    <col min="5383" max="5383" width="9.28515625" customWidth="1"/>
    <col min="5384" max="5384" width="11.85546875" customWidth="1"/>
    <col min="5386" max="5386" width="11.140625" customWidth="1"/>
    <col min="5387" max="5387" width="13.140625" customWidth="1"/>
    <col min="5624" max="5624" width="9.140625" customWidth="1"/>
    <col min="5625" max="5625" width="9" customWidth="1"/>
    <col min="5626" max="5626" width="10.140625" customWidth="1"/>
    <col min="5627" max="5627" width="32.5703125" customWidth="1"/>
    <col min="5628" max="5628" width="7" customWidth="1"/>
    <col min="5629" max="5629" width="8.42578125" customWidth="1"/>
    <col min="5630" max="5630" width="8.28515625" customWidth="1"/>
    <col min="5631" max="5631" width="14.42578125" customWidth="1"/>
    <col min="5632" max="5632" width="7.140625" customWidth="1"/>
    <col min="5633" max="5633" width="8.85546875" customWidth="1"/>
    <col min="5634" max="5634" width="10.85546875" customWidth="1"/>
    <col min="5635" max="5635" width="5.85546875" customWidth="1"/>
    <col min="5636" max="5636" width="9.7109375" customWidth="1"/>
    <col min="5637" max="5637" width="9.42578125" customWidth="1"/>
    <col min="5638" max="5638" width="16.140625" customWidth="1"/>
    <col min="5639" max="5639" width="9.28515625" customWidth="1"/>
    <col min="5640" max="5640" width="11.85546875" customWidth="1"/>
    <col min="5642" max="5642" width="11.140625" customWidth="1"/>
    <col min="5643" max="5643" width="13.140625" customWidth="1"/>
    <col min="5880" max="5880" width="9.140625" customWidth="1"/>
    <col min="5881" max="5881" width="9" customWidth="1"/>
    <col min="5882" max="5882" width="10.140625" customWidth="1"/>
    <col min="5883" max="5883" width="32.5703125" customWidth="1"/>
    <col min="5884" max="5884" width="7" customWidth="1"/>
    <col min="5885" max="5885" width="8.42578125" customWidth="1"/>
    <col min="5886" max="5886" width="8.28515625" customWidth="1"/>
    <col min="5887" max="5887" width="14.42578125" customWidth="1"/>
    <col min="5888" max="5888" width="7.140625" customWidth="1"/>
    <col min="5889" max="5889" width="8.85546875" customWidth="1"/>
    <col min="5890" max="5890" width="10.85546875" customWidth="1"/>
    <col min="5891" max="5891" width="5.85546875" customWidth="1"/>
    <col min="5892" max="5892" width="9.7109375" customWidth="1"/>
    <col min="5893" max="5893" width="9.42578125" customWidth="1"/>
    <col min="5894" max="5894" width="16.140625" customWidth="1"/>
    <col min="5895" max="5895" width="9.28515625" customWidth="1"/>
    <col min="5896" max="5896" width="11.85546875" customWidth="1"/>
    <col min="5898" max="5898" width="11.140625" customWidth="1"/>
    <col min="5899" max="5899" width="13.140625" customWidth="1"/>
    <col min="6136" max="6136" width="9.140625" customWidth="1"/>
    <col min="6137" max="6137" width="9" customWidth="1"/>
    <col min="6138" max="6138" width="10.140625" customWidth="1"/>
    <col min="6139" max="6139" width="32.5703125" customWidth="1"/>
    <col min="6140" max="6140" width="7" customWidth="1"/>
    <col min="6141" max="6141" width="8.42578125" customWidth="1"/>
    <col min="6142" max="6142" width="8.28515625" customWidth="1"/>
    <col min="6143" max="6143" width="14.42578125" customWidth="1"/>
    <col min="6144" max="6144" width="7.140625" customWidth="1"/>
    <col min="6145" max="6145" width="8.85546875" customWidth="1"/>
    <col min="6146" max="6146" width="10.85546875" customWidth="1"/>
    <col min="6147" max="6147" width="5.85546875" customWidth="1"/>
    <col min="6148" max="6148" width="9.7109375" customWidth="1"/>
    <col min="6149" max="6149" width="9.42578125" customWidth="1"/>
    <col min="6150" max="6150" width="16.140625" customWidth="1"/>
    <col min="6151" max="6151" width="9.28515625" customWidth="1"/>
    <col min="6152" max="6152" width="11.85546875" customWidth="1"/>
    <col min="6154" max="6154" width="11.140625" customWidth="1"/>
    <col min="6155" max="6155" width="13.140625" customWidth="1"/>
    <col min="6392" max="6392" width="9.140625" customWidth="1"/>
    <col min="6393" max="6393" width="9" customWidth="1"/>
    <col min="6394" max="6394" width="10.140625" customWidth="1"/>
    <col min="6395" max="6395" width="32.5703125" customWidth="1"/>
    <col min="6396" max="6396" width="7" customWidth="1"/>
    <col min="6397" max="6397" width="8.42578125" customWidth="1"/>
    <col min="6398" max="6398" width="8.28515625" customWidth="1"/>
    <col min="6399" max="6399" width="14.42578125" customWidth="1"/>
    <col min="6400" max="6400" width="7.140625" customWidth="1"/>
    <col min="6401" max="6401" width="8.85546875" customWidth="1"/>
    <col min="6402" max="6402" width="10.85546875" customWidth="1"/>
    <col min="6403" max="6403" width="5.85546875" customWidth="1"/>
    <col min="6404" max="6404" width="9.7109375" customWidth="1"/>
    <col min="6405" max="6405" width="9.42578125" customWidth="1"/>
    <col min="6406" max="6406" width="16.140625" customWidth="1"/>
    <col min="6407" max="6407" width="9.28515625" customWidth="1"/>
    <col min="6408" max="6408" width="11.85546875" customWidth="1"/>
    <col min="6410" max="6410" width="11.140625" customWidth="1"/>
    <col min="6411" max="6411" width="13.140625" customWidth="1"/>
    <col min="6648" max="6648" width="9.140625" customWidth="1"/>
    <col min="6649" max="6649" width="9" customWidth="1"/>
    <col min="6650" max="6650" width="10.140625" customWidth="1"/>
    <col min="6651" max="6651" width="32.5703125" customWidth="1"/>
    <col min="6652" max="6652" width="7" customWidth="1"/>
    <col min="6653" max="6653" width="8.42578125" customWidth="1"/>
    <col min="6654" max="6654" width="8.28515625" customWidth="1"/>
    <col min="6655" max="6655" width="14.42578125" customWidth="1"/>
    <col min="6656" max="6656" width="7.140625" customWidth="1"/>
    <col min="6657" max="6657" width="8.85546875" customWidth="1"/>
    <col min="6658" max="6658" width="10.85546875" customWidth="1"/>
    <col min="6659" max="6659" width="5.85546875" customWidth="1"/>
    <col min="6660" max="6660" width="9.7109375" customWidth="1"/>
    <col min="6661" max="6661" width="9.42578125" customWidth="1"/>
    <col min="6662" max="6662" width="16.140625" customWidth="1"/>
    <col min="6663" max="6663" width="9.28515625" customWidth="1"/>
    <col min="6664" max="6664" width="11.85546875" customWidth="1"/>
    <col min="6666" max="6666" width="11.140625" customWidth="1"/>
    <col min="6667" max="6667" width="13.140625" customWidth="1"/>
    <col min="6904" max="6904" width="9.140625" customWidth="1"/>
    <col min="6905" max="6905" width="9" customWidth="1"/>
    <col min="6906" max="6906" width="10.140625" customWidth="1"/>
    <col min="6907" max="6907" width="32.5703125" customWidth="1"/>
    <col min="6908" max="6908" width="7" customWidth="1"/>
    <col min="6909" max="6909" width="8.42578125" customWidth="1"/>
    <col min="6910" max="6910" width="8.28515625" customWidth="1"/>
    <col min="6911" max="6911" width="14.42578125" customWidth="1"/>
    <col min="6912" max="6912" width="7.140625" customWidth="1"/>
    <col min="6913" max="6913" width="8.85546875" customWidth="1"/>
    <col min="6914" max="6914" width="10.85546875" customWidth="1"/>
    <col min="6915" max="6915" width="5.85546875" customWidth="1"/>
    <col min="6916" max="6916" width="9.7109375" customWidth="1"/>
    <col min="6917" max="6917" width="9.42578125" customWidth="1"/>
    <col min="6918" max="6918" width="16.140625" customWidth="1"/>
    <col min="6919" max="6919" width="9.28515625" customWidth="1"/>
    <col min="6920" max="6920" width="11.85546875" customWidth="1"/>
    <col min="6922" max="6922" width="11.140625" customWidth="1"/>
    <col min="6923" max="6923" width="13.140625" customWidth="1"/>
    <col min="7160" max="7160" width="9.140625" customWidth="1"/>
    <col min="7161" max="7161" width="9" customWidth="1"/>
    <col min="7162" max="7162" width="10.140625" customWidth="1"/>
    <col min="7163" max="7163" width="32.5703125" customWidth="1"/>
    <col min="7164" max="7164" width="7" customWidth="1"/>
    <col min="7165" max="7165" width="8.42578125" customWidth="1"/>
    <col min="7166" max="7166" width="8.28515625" customWidth="1"/>
    <col min="7167" max="7167" width="14.42578125" customWidth="1"/>
    <col min="7168" max="7168" width="7.140625" customWidth="1"/>
    <col min="7169" max="7169" width="8.85546875" customWidth="1"/>
    <col min="7170" max="7170" width="10.85546875" customWidth="1"/>
    <col min="7171" max="7171" width="5.85546875" customWidth="1"/>
    <col min="7172" max="7172" width="9.7109375" customWidth="1"/>
    <col min="7173" max="7173" width="9.42578125" customWidth="1"/>
    <col min="7174" max="7174" width="16.140625" customWidth="1"/>
    <col min="7175" max="7175" width="9.28515625" customWidth="1"/>
    <col min="7176" max="7176" width="11.85546875" customWidth="1"/>
    <col min="7178" max="7178" width="11.140625" customWidth="1"/>
    <col min="7179" max="7179" width="13.140625" customWidth="1"/>
    <col min="7416" max="7416" width="9.140625" customWidth="1"/>
    <col min="7417" max="7417" width="9" customWidth="1"/>
    <col min="7418" max="7418" width="10.140625" customWidth="1"/>
    <col min="7419" max="7419" width="32.5703125" customWidth="1"/>
    <col min="7420" max="7420" width="7" customWidth="1"/>
    <col min="7421" max="7421" width="8.42578125" customWidth="1"/>
    <col min="7422" max="7422" width="8.28515625" customWidth="1"/>
    <col min="7423" max="7423" width="14.42578125" customWidth="1"/>
    <col min="7424" max="7424" width="7.140625" customWidth="1"/>
    <col min="7425" max="7425" width="8.85546875" customWidth="1"/>
    <col min="7426" max="7426" width="10.85546875" customWidth="1"/>
    <col min="7427" max="7427" width="5.85546875" customWidth="1"/>
    <col min="7428" max="7428" width="9.7109375" customWidth="1"/>
    <col min="7429" max="7429" width="9.42578125" customWidth="1"/>
    <col min="7430" max="7430" width="16.140625" customWidth="1"/>
    <col min="7431" max="7431" width="9.28515625" customWidth="1"/>
    <col min="7432" max="7432" width="11.85546875" customWidth="1"/>
    <col min="7434" max="7434" width="11.140625" customWidth="1"/>
    <col min="7435" max="7435" width="13.140625" customWidth="1"/>
    <col min="7672" max="7672" width="9.140625" customWidth="1"/>
    <col min="7673" max="7673" width="9" customWidth="1"/>
    <col min="7674" max="7674" width="10.140625" customWidth="1"/>
    <col min="7675" max="7675" width="32.5703125" customWidth="1"/>
    <col min="7676" max="7676" width="7" customWidth="1"/>
    <col min="7677" max="7677" width="8.42578125" customWidth="1"/>
    <col min="7678" max="7678" width="8.28515625" customWidth="1"/>
    <col min="7679" max="7679" width="14.42578125" customWidth="1"/>
    <col min="7680" max="7680" width="7.140625" customWidth="1"/>
    <col min="7681" max="7681" width="8.85546875" customWidth="1"/>
    <col min="7682" max="7682" width="10.85546875" customWidth="1"/>
    <col min="7683" max="7683" width="5.85546875" customWidth="1"/>
    <col min="7684" max="7684" width="9.7109375" customWidth="1"/>
    <col min="7685" max="7685" width="9.42578125" customWidth="1"/>
    <col min="7686" max="7686" width="16.140625" customWidth="1"/>
    <col min="7687" max="7687" width="9.28515625" customWidth="1"/>
    <col min="7688" max="7688" width="11.85546875" customWidth="1"/>
    <col min="7690" max="7690" width="11.140625" customWidth="1"/>
    <col min="7691" max="7691" width="13.140625" customWidth="1"/>
    <col min="7928" max="7928" width="9.140625" customWidth="1"/>
    <col min="7929" max="7929" width="9" customWidth="1"/>
    <col min="7930" max="7930" width="10.140625" customWidth="1"/>
    <col min="7931" max="7931" width="32.5703125" customWidth="1"/>
    <col min="7932" max="7932" width="7" customWidth="1"/>
    <col min="7933" max="7933" width="8.42578125" customWidth="1"/>
    <col min="7934" max="7934" width="8.28515625" customWidth="1"/>
    <col min="7935" max="7935" width="14.42578125" customWidth="1"/>
    <col min="7936" max="7936" width="7.140625" customWidth="1"/>
    <col min="7937" max="7937" width="8.85546875" customWidth="1"/>
    <col min="7938" max="7938" width="10.85546875" customWidth="1"/>
    <col min="7939" max="7939" width="5.85546875" customWidth="1"/>
    <col min="7940" max="7940" width="9.7109375" customWidth="1"/>
    <col min="7941" max="7941" width="9.42578125" customWidth="1"/>
    <col min="7942" max="7942" width="16.140625" customWidth="1"/>
    <col min="7943" max="7943" width="9.28515625" customWidth="1"/>
    <col min="7944" max="7944" width="11.85546875" customWidth="1"/>
    <col min="7946" max="7946" width="11.140625" customWidth="1"/>
    <col min="7947" max="7947" width="13.140625" customWidth="1"/>
    <col min="8184" max="8184" width="9.140625" customWidth="1"/>
    <col min="8185" max="8185" width="9" customWidth="1"/>
    <col min="8186" max="8186" width="10.140625" customWidth="1"/>
    <col min="8187" max="8187" width="32.5703125" customWidth="1"/>
    <col min="8188" max="8188" width="7" customWidth="1"/>
    <col min="8189" max="8189" width="8.42578125" customWidth="1"/>
    <col min="8190" max="8190" width="8.28515625" customWidth="1"/>
    <col min="8191" max="8191" width="14.42578125" customWidth="1"/>
    <col min="8192" max="8192" width="7.140625" customWidth="1"/>
    <col min="8193" max="8193" width="8.85546875" customWidth="1"/>
    <col min="8194" max="8194" width="10.85546875" customWidth="1"/>
    <col min="8195" max="8195" width="5.85546875" customWidth="1"/>
    <col min="8196" max="8196" width="9.7109375" customWidth="1"/>
    <col min="8197" max="8197" width="9.42578125" customWidth="1"/>
    <col min="8198" max="8198" width="16.140625" customWidth="1"/>
    <col min="8199" max="8199" width="9.28515625" customWidth="1"/>
    <col min="8200" max="8200" width="11.85546875" customWidth="1"/>
    <col min="8202" max="8202" width="11.140625" customWidth="1"/>
    <col min="8203" max="8203" width="13.140625" customWidth="1"/>
    <col min="8440" max="8440" width="9.140625" customWidth="1"/>
    <col min="8441" max="8441" width="9" customWidth="1"/>
    <col min="8442" max="8442" width="10.140625" customWidth="1"/>
    <col min="8443" max="8443" width="32.5703125" customWidth="1"/>
    <col min="8444" max="8444" width="7" customWidth="1"/>
    <col min="8445" max="8445" width="8.42578125" customWidth="1"/>
    <col min="8446" max="8446" width="8.28515625" customWidth="1"/>
    <col min="8447" max="8447" width="14.42578125" customWidth="1"/>
    <col min="8448" max="8448" width="7.140625" customWidth="1"/>
    <col min="8449" max="8449" width="8.85546875" customWidth="1"/>
    <col min="8450" max="8450" width="10.85546875" customWidth="1"/>
    <col min="8451" max="8451" width="5.85546875" customWidth="1"/>
    <col min="8452" max="8452" width="9.7109375" customWidth="1"/>
    <col min="8453" max="8453" width="9.42578125" customWidth="1"/>
    <col min="8454" max="8454" width="16.140625" customWidth="1"/>
    <col min="8455" max="8455" width="9.28515625" customWidth="1"/>
    <col min="8456" max="8456" width="11.85546875" customWidth="1"/>
    <col min="8458" max="8458" width="11.140625" customWidth="1"/>
    <col min="8459" max="8459" width="13.140625" customWidth="1"/>
    <col min="8696" max="8696" width="9.140625" customWidth="1"/>
    <col min="8697" max="8697" width="9" customWidth="1"/>
    <col min="8698" max="8698" width="10.140625" customWidth="1"/>
    <col min="8699" max="8699" width="32.5703125" customWidth="1"/>
    <col min="8700" max="8700" width="7" customWidth="1"/>
    <col min="8701" max="8701" width="8.42578125" customWidth="1"/>
    <col min="8702" max="8702" width="8.28515625" customWidth="1"/>
    <col min="8703" max="8703" width="14.42578125" customWidth="1"/>
    <col min="8704" max="8704" width="7.140625" customWidth="1"/>
    <col min="8705" max="8705" width="8.85546875" customWidth="1"/>
    <col min="8706" max="8706" width="10.85546875" customWidth="1"/>
    <col min="8707" max="8707" width="5.85546875" customWidth="1"/>
    <col min="8708" max="8708" width="9.7109375" customWidth="1"/>
    <col min="8709" max="8709" width="9.42578125" customWidth="1"/>
    <col min="8710" max="8710" width="16.140625" customWidth="1"/>
    <col min="8711" max="8711" width="9.28515625" customWidth="1"/>
    <col min="8712" max="8712" width="11.85546875" customWidth="1"/>
    <col min="8714" max="8714" width="11.140625" customWidth="1"/>
    <col min="8715" max="8715" width="13.140625" customWidth="1"/>
    <col min="8952" max="8952" width="9.140625" customWidth="1"/>
    <col min="8953" max="8953" width="9" customWidth="1"/>
    <col min="8954" max="8954" width="10.140625" customWidth="1"/>
    <col min="8955" max="8955" width="32.5703125" customWidth="1"/>
    <col min="8956" max="8956" width="7" customWidth="1"/>
    <col min="8957" max="8957" width="8.42578125" customWidth="1"/>
    <col min="8958" max="8958" width="8.28515625" customWidth="1"/>
    <col min="8959" max="8959" width="14.42578125" customWidth="1"/>
    <col min="8960" max="8960" width="7.140625" customWidth="1"/>
    <col min="8961" max="8961" width="8.85546875" customWidth="1"/>
    <col min="8962" max="8962" width="10.85546875" customWidth="1"/>
    <col min="8963" max="8963" width="5.85546875" customWidth="1"/>
    <col min="8964" max="8964" width="9.7109375" customWidth="1"/>
    <col min="8965" max="8965" width="9.42578125" customWidth="1"/>
    <col min="8966" max="8966" width="16.140625" customWidth="1"/>
    <col min="8967" max="8967" width="9.28515625" customWidth="1"/>
    <col min="8968" max="8968" width="11.85546875" customWidth="1"/>
    <col min="8970" max="8970" width="11.140625" customWidth="1"/>
    <col min="8971" max="8971" width="13.140625" customWidth="1"/>
    <col min="9208" max="9208" width="9.140625" customWidth="1"/>
    <col min="9209" max="9209" width="9" customWidth="1"/>
    <col min="9210" max="9210" width="10.140625" customWidth="1"/>
    <col min="9211" max="9211" width="32.5703125" customWidth="1"/>
    <col min="9212" max="9212" width="7" customWidth="1"/>
    <col min="9213" max="9213" width="8.42578125" customWidth="1"/>
    <col min="9214" max="9214" width="8.28515625" customWidth="1"/>
    <col min="9215" max="9215" width="14.42578125" customWidth="1"/>
    <col min="9216" max="9216" width="7.140625" customWidth="1"/>
    <col min="9217" max="9217" width="8.85546875" customWidth="1"/>
    <col min="9218" max="9218" width="10.85546875" customWidth="1"/>
    <col min="9219" max="9219" width="5.85546875" customWidth="1"/>
    <col min="9220" max="9220" width="9.7109375" customWidth="1"/>
    <col min="9221" max="9221" width="9.42578125" customWidth="1"/>
    <col min="9222" max="9222" width="16.140625" customWidth="1"/>
    <col min="9223" max="9223" width="9.28515625" customWidth="1"/>
    <col min="9224" max="9224" width="11.85546875" customWidth="1"/>
    <col min="9226" max="9226" width="11.140625" customWidth="1"/>
    <col min="9227" max="9227" width="13.140625" customWidth="1"/>
    <col min="9464" max="9464" width="9.140625" customWidth="1"/>
    <col min="9465" max="9465" width="9" customWidth="1"/>
    <col min="9466" max="9466" width="10.140625" customWidth="1"/>
    <col min="9467" max="9467" width="32.5703125" customWidth="1"/>
    <col min="9468" max="9468" width="7" customWidth="1"/>
    <col min="9469" max="9469" width="8.42578125" customWidth="1"/>
    <col min="9470" max="9470" width="8.28515625" customWidth="1"/>
    <col min="9471" max="9471" width="14.42578125" customWidth="1"/>
    <col min="9472" max="9472" width="7.140625" customWidth="1"/>
    <col min="9473" max="9473" width="8.85546875" customWidth="1"/>
    <col min="9474" max="9474" width="10.85546875" customWidth="1"/>
    <col min="9475" max="9475" width="5.85546875" customWidth="1"/>
    <col min="9476" max="9476" width="9.7109375" customWidth="1"/>
    <col min="9477" max="9477" width="9.42578125" customWidth="1"/>
    <col min="9478" max="9478" width="16.140625" customWidth="1"/>
    <col min="9479" max="9479" width="9.28515625" customWidth="1"/>
    <col min="9480" max="9480" width="11.85546875" customWidth="1"/>
    <col min="9482" max="9482" width="11.140625" customWidth="1"/>
    <col min="9483" max="9483" width="13.140625" customWidth="1"/>
    <col min="9720" max="9720" width="9.140625" customWidth="1"/>
    <col min="9721" max="9721" width="9" customWidth="1"/>
    <col min="9722" max="9722" width="10.140625" customWidth="1"/>
    <col min="9723" max="9723" width="32.5703125" customWidth="1"/>
    <col min="9724" max="9724" width="7" customWidth="1"/>
    <col min="9725" max="9725" width="8.42578125" customWidth="1"/>
    <col min="9726" max="9726" width="8.28515625" customWidth="1"/>
    <col min="9727" max="9727" width="14.42578125" customWidth="1"/>
    <col min="9728" max="9728" width="7.140625" customWidth="1"/>
    <col min="9729" max="9729" width="8.85546875" customWidth="1"/>
    <col min="9730" max="9730" width="10.85546875" customWidth="1"/>
    <col min="9731" max="9731" width="5.85546875" customWidth="1"/>
    <col min="9732" max="9732" width="9.7109375" customWidth="1"/>
    <col min="9733" max="9733" width="9.42578125" customWidth="1"/>
    <col min="9734" max="9734" width="16.140625" customWidth="1"/>
    <col min="9735" max="9735" width="9.28515625" customWidth="1"/>
    <col min="9736" max="9736" width="11.85546875" customWidth="1"/>
    <col min="9738" max="9738" width="11.140625" customWidth="1"/>
    <col min="9739" max="9739" width="13.140625" customWidth="1"/>
    <col min="9976" max="9976" width="9.140625" customWidth="1"/>
    <col min="9977" max="9977" width="9" customWidth="1"/>
    <col min="9978" max="9978" width="10.140625" customWidth="1"/>
    <col min="9979" max="9979" width="32.5703125" customWidth="1"/>
    <col min="9980" max="9980" width="7" customWidth="1"/>
    <col min="9981" max="9981" width="8.42578125" customWidth="1"/>
    <col min="9982" max="9982" width="8.28515625" customWidth="1"/>
    <col min="9983" max="9983" width="14.42578125" customWidth="1"/>
    <col min="9984" max="9984" width="7.140625" customWidth="1"/>
    <col min="9985" max="9985" width="8.85546875" customWidth="1"/>
    <col min="9986" max="9986" width="10.85546875" customWidth="1"/>
    <col min="9987" max="9987" width="5.85546875" customWidth="1"/>
    <col min="9988" max="9988" width="9.7109375" customWidth="1"/>
    <col min="9989" max="9989" width="9.42578125" customWidth="1"/>
    <col min="9990" max="9990" width="16.140625" customWidth="1"/>
    <col min="9991" max="9991" width="9.28515625" customWidth="1"/>
    <col min="9992" max="9992" width="11.85546875" customWidth="1"/>
    <col min="9994" max="9994" width="11.140625" customWidth="1"/>
    <col min="9995" max="9995" width="13.140625" customWidth="1"/>
    <col min="10232" max="10232" width="9.140625" customWidth="1"/>
    <col min="10233" max="10233" width="9" customWidth="1"/>
    <col min="10234" max="10234" width="10.140625" customWidth="1"/>
    <col min="10235" max="10235" width="32.5703125" customWidth="1"/>
    <col min="10236" max="10236" width="7" customWidth="1"/>
    <col min="10237" max="10237" width="8.42578125" customWidth="1"/>
    <col min="10238" max="10238" width="8.28515625" customWidth="1"/>
    <col min="10239" max="10239" width="14.42578125" customWidth="1"/>
    <col min="10240" max="10240" width="7.140625" customWidth="1"/>
    <col min="10241" max="10241" width="8.85546875" customWidth="1"/>
    <col min="10242" max="10242" width="10.85546875" customWidth="1"/>
    <col min="10243" max="10243" width="5.85546875" customWidth="1"/>
    <col min="10244" max="10244" width="9.7109375" customWidth="1"/>
    <col min="10245" max="10245" width="9.42578125" customWidth="1"/>
    <col min="10246" max="10246" width="16.140625" customWidth="1"/>
    <col min="10247" max="10247" width="9.28515625" customWidth="1"/>
    <col min="10248" max="10248" width="11.85546875" customWidth="1"/>
    <col min="10250" max="10250" width="11.140625" customWidth="1"/>
    <col min="10251" max="10251" width="13.140625" customWidth="1"/>
    <col min="10488" max="10488" width="9.140625" customWidth="1"/>
    <col min="10489" max="10489" width="9" customWidth="1"/>
    <col min="10490" max="10490" width="10.140625" customWidth="1"/>
    <col min="10491" max="10491" width="32.5703125" customWidth="1"/>
    <col min="10492" max="10492" width="7" customWidth="1"/>
    <col min="10493" max="10493" width="8.42578125" customWidth="1"/>
    <col min="10494" max="10494" width="8.28515625" customWidth="1"/>
    <col min="10495" max="10495" width="14.42578125" customWidth="1"/>
    <col min="10496" max="10496" width="7.140625" customWidth="1"/>
    <col min="10497" max="10497" width="8.85546875" customWidth="1"/>
    <col min="10498" max="10498" width="10.85546875" customWidth="1"/>
    <col min="10499" max="10499" width="5.85546875" customWidth="1"/>
    <col min="10500" max="10500" width="9.7109375" customWidth="1"/>
    <col min="10501" max="10501" width="9.42578125" customWidth="1"/>
    <col min="10502" max="10502" width="16.140625" customWidth="1"/>
    <col min="10503" max="10503" width="9.28515625" customWidth="1"/>
    <col min="10504" max="10504" width="11.85546875" customWidth="1"/>
    <col min="10506" max="10506" width="11.140625" customWidth="1"/>
    <col min="10507" max="10507" width="13.140625" customWidth="1"/>
    <col min="10744" max="10744" width="9.140625" customWidth="1"/>
    <col min="10745" max="10745" width="9" customWidth="1"/>
    <col min="10746" max="10746" width="10.140625" customWidth="1"/>
    <col min="10747" max="10747" width="32.5703125" customWidth="1"/>
    <col min="10748" max="10748" width="7" customWidth="1"/>
    <col min="10749" max="10749" width="8.42578125" customWidth="1"/>
    <col min="10750" max="10750" width="8.28515625" customWidth="1"/>
    <col min="10751" max="10751" width="14.42578125" customWidth="1"/>
    <col min="10752" max="10752" width="7.140625" customWidth="1"/>
    <col min="10753" max="10753" width="8.85546875" customWidth="1"/>
    <col min="10754" max="10754" width="10.85546875" customWidth="1"/>
    <col min="10755" max="10755" width="5.85546875" customWidth="1"/>
    <col min="10756" max="10756" width="9.7109375" customWidth="1"/>
    <col min="10757" max="10757" width="9.42578125" customWidth="1"/>
    <col min="10758" max="10758" width="16.140625" customWidth="1"/>
    <col min="10759" max="10759" width="9.28515625" customWidth="1"/>
    <col min="10760" max="10760" width="11.85546875" customWidth="1"/>
    <col min="10762" max="10762" width="11.140625" customWidth="1"/>
    <col min="10763" max="10763" width="13.140625" customWidth="1"/>
    <col min="11000" max="11000" width="9.140625" customWidth="1"/>
    <col min="11001" max="11001" width="9" customWidth="1"/>
    <col min="11002" max="11002" width="10.140625" customWidth="1"/>
    <col min="11003" max="11003" width="32.5703125" customWidth="1"/>
    <col min="11004" max="11004" width="7" customWidth="1"/>
    <col min="11005" max="11005" width="8.42578125" customWidth="1"/>
    <col min="11006" max="11006" width="8.28515625" customWidth="1"/>
    <col min="11007" max="11007" width="14.42578125" customWidth="1"/>
    <col min="11008" max="11008" width="7.140625" customWidth="1"/>
    <col min="11009" max="11009" width="8.85546875" customWidth="1"/>
    <col min="11010" max="11010" width="10.85546875" customWidth="1"/>
    <col min="11011" max="11011" width="5.85546875" customWidth="1"/>
    <col min="11012" max="11012" width="9.7109375" customWidth="1"/>
    <col min="11013" max="11013" width="9.42578125" customWidth="1"/>
    <col min="11014" max="11014" width="16.140625" customWidth="1"/>
    <col min="11015" max="11015" width="9.28515625" customWidth="1"/>
    <col min="11016" max="11016" width="11.85546875" customWidth="1"/>
    <col min="11018" max="11018" width="11.140625" customWidth="1"/>
    <col min="11019" max="11019" width="13.140625" customWidth="1"/>
    <col min="11256" max="11256" width="9.140625" customWidth="1"/>
    <col min="11257" max="11257" width="9" customWidth="1"/>
    <col min="11258" max="11258" width="10.140625" customWidth="1"/>
    <col min="11259" max="11259" width="32.5703125" customWidth="1"/>
    <col min="11260" max="11260" width="7" customWidth="1"/>
    <col min="11261" max="11261" width="8.42578125" customWidth="1"/>
    <col min="11262" max="11262" width="8.28515625" customWidth="1"/>
    <col min="11263" max="11263" width="14.42578125" customWidth="1"/>
    <col min="11264" max="11264" width="7.140625" customWidth="1"/>
    <col min="11265" max="11265" width="8.85546875" customWidth="1"/>
    <col min="11266" max="11266" width="10.85546875" customWidth="1"/>
    <col min="11267" max="11267" width="5.85546875" customWidth="1"/>
    <col min="11268" max="11268" width="9.7109375" customWidth="1"/>
    <col min="11269" max="11269" width="9.42578125" customWidth="1"/>
    <col min="11270" max="11270" width="16.140625" customWidth="1"/>
    <col min="11271" max="11271" width="9.28515625" customWidth="1"/>
    <col min="11272" max="11272" width="11.85546875" customWidth="1"/>
    <col min="11274" max="11274" width="11.140625" customWidth="1"/>
    <col min="11275" max="11275" width="13.140625" customWidth="1"/>
    <col min="11512" max="11512" width="9.140625" customWidth="1"/>
    <col min="11513" max="11513" width="9" customWidth="1"/>
    <col min="11514" max="11514" width="10.140625" customWidth="1"/>
    <col min="11515" max="11515" width="32.5703125" customWidth="1"/>
    <col min="11516" max="11516" width="7" customWidth="1"/>
    <col min="11517" max="11517" width="8.42578125" customWidth="1"/>
    <col min="11518" max="11518" width="8.28515625" customWidth="1"/>
    <col min="11519" max="11519" width="14.42578125" customWidth="1"/>
    <col min="11520" max="11520" width="7.140625" customWidth="1"/>
    <col min="11521" max="11521" width="8.85546875" customWidth="1"/>
    <col min="11522" max="11522" width="10.85546875" customWidth="1"/>
    <col min="11523" max="11523" width="5.85546875" customWidth="1"/>
    <col min="11524" max="11524" width="9.7109375" customWidth="1"/>
    <col min="11525" max="11525" width="9.42578125" customWidth="1"/>
    <col min="11526" max="11526" width="16.140625" customWidth="1"/>
    <col min="11527" max="11527" width="9.28515625" customWidth="1"/>
    <col min="11528" max="11528" width="11.85546875" customWidth="1"/>
    <col min="11530" max="11530" width="11.140625" customWidth="1"/>
    <col min="11531" max="11531" width="13.140625" customWidth="1"/>
    <col min="11768" max="11768" width="9.140625" customWidth="1"/>
    <col min="11769" max="11769" width="9" customWidth="1"/>
    <col min="11770" max="11770" width="10.140625" customWidth="1"/>
    <col min="11771" max="11771" width="32.5703125" customWidth="1"/>
    <col min="11772" max="11772" width="7" customWidth="1"/>
    <col min="11773" max="11773" width="8.42578125" customWidth="1"/>
    <col min="11774" max="11774" width="8.28515625" customWidth="1"/>
    <col min="11775" max="11775" width="14.42578125" customWidth="1"/>
    <col min="11776" max="11776" width="7.140625" customWidth="1"/>
    <col min="11777" max="11777" width="8.85546875" customWidth="1"/>
    <col min="11778" max="11778" width="10.85546875" customWidth="1"/>
    <col min="11779" max="11779" width="5.85546875" customWidth="1"/>
    <col min="11780" max="11780" width="9.7109375" customWidth="1"/>
    <col min="11781" max="11781" width="9.42578125" customWidth="1"/>
    <col min="11782" max="11782" width="16.140625" customWidth="1"/>
    <col min="11783" max="11783" width="9.28515625" customWidth="1"/>
    <col min="11784" max="11784" width="11.85546875" customWidth="1"/>
    <col min="11786" max="11786" width="11.140625" customWidth="1"/>
    <col min="11787" max="11787" width="13.140625" customWidth="1"/>
    <col min="12024" max="12024" width="9.140625" customWidth="1"/>
    <col min="12025" max="12025" width="9" customWidth="1"/>
    <col min="12026" max="12026" width="10.140625" customWidth="1"/>
    <col min="12027" max="12027" width="32.5703125" customWidth="1"/>
    <col min="12028" max="12028" width="7" customWidth="1"/>
    <col min="12029" max="12029" width="8.42578125" customWidth="1"/>
    <col min="12030" max="12030" width="8.28515625" customWidth="1"/>
    <col min="12031" max="12031" width="14.42578125" customWidth="1"/>
    <col min="12032" max="12032" width="7.140625" customWidth="1"/>
    <col min="12033" max="12033" width="8.85546875" customWidth="1"/>
    <col min="12034" max="12034" width="10.85546875" customWidth="1"/>
    <col min="12035" max="12035" width="5.85546875" customWidth="1"/>
    <col min="12036" max="12036" width="9.7109375" customWidth="1"/>
    <col min="12037" max="12037" width="9.42578125" customWidth="1"/>
    <col min="12038" max="12038" width="16.140625" customWidth="1"/>
    <col min="12039" max="12039" width="9.28515625" customWidth="1"/>
    <col min="12040" max="12040" width="11.85546875" customWidth="1"/>
    <col min="12042" max="12042" width="11.140625" customWidth="1"/>
    <col min="12043" max="12043" width="13.140625" customWidth="1"/>
    <col min="12280" max="12280" width="9.140625" customWidth="1"/>
    <col min="12281" max="12281" width="9" customWidth="1"/>
    <col min="12282" max="12282" width="10.140625" customWidth="1"/>
    <col min="12283" max="12283" width="32.5703125" customWidth="1"/>
    <col min="12284" max="12284" width="7" customWidth="1"/>
    <col min="12285" max="12285" width="8.42578125" customWidth="1"/>
    <col min="12286" max="12286" width="8.28515625" customWidth="1"/>
    <col min="12287" max="12287" width="14.42578125" customWidth="1"/>
    <col min="12288" max="12288" width="7.140625" customWidth="1"/>
    <col min="12289" max="12289" width="8.85546875" customWidth="1"/>
    <col min="12290" max="12290" width="10.85546875" customWidth="1"/>
    <col min="12291" max="12291" width="5.85546875" customWidth="1"/>
    <col min="12292" max="12292" width="9.7109375" customWidth="1"/>
    <col min="12293" max="12293" width="9.42578125" customWidth="1"/>
    <col min="12294" max="12294" width="16.140625" customWidth="1"/>
    <col min="12295" max="12295" width="9.28515625" customWidth="1"/>
    <col min="12296" max="12296" width="11.85546875" customWidth="1"/>
    <col min="12298" max="12298" width="11.140625" customWidth="1"/>
    <col min="12299" max="12299" width="13.140625" customWidth="1"/>
    <col min="12536" max="12536" width="9.140625" customWidth="1"/>
    <col min="12537" max="12537" width="9" customWidth="1"/>
    <col min="12538" max="12538" width="10.140625" customWidth="1"/>
    <col min="12539" max="12539" width="32.5703125" customWidth="1"/>
    <col min="12540" max="12540" width="7" customWidth="1"/>
    <col min="12541" max="12541" width="8.42578125" customWidth="1"/>
    <col min="12542" max="12542" width="8.28515625" customWidth="1"/>
    <col min="12543" max="12543" width="14.42578125" customWidth="1"/>
    <col min="12544" max="12544" width="7.140625" customWidth="1"/>
    <col min="12545" max="12545" width="8.85546875" customWidth="1"/>
    <col min="12546" max="12546" width="10.85546875" customWidth="1"/>
    <col min="12547" max="12547" width="5.85546875" customWidth="1"/>
    <col min="12548" max="12548" width="9.7109375" customWidth="1"/>
    <col min="12549" max="12549" width="9.42578125" customWidth="1"/>
    <col min="12550" max="12550" width="16.140625" customWidth="1"/>
    <col min="12551" max="12551" width="9.28515625" customWidth="1"/>
    <col min="12552" max="12552" width="11.85546875" customWidth="1"/>
    <col min="12554" max="12554" width="11.140625" customWidth="1"/>
    <col min="12555" max="12555" width="13.140625" customWidth="1"/>
    <col min="12792" max="12792" width="9.140625" customWidth="1"/>
    <col min="12793" max="12793" width="9" customWidth="1"/>
    <col min="12794" max="12794" width="10.140625" customWidth="1"/>
    <col min="12795" max="12795" width="32.5703125" customWidth="1"/>
    <col min="12796" max="12796" width="7" customWidth="1"/>
    <col min="12797" max="12797" width="8.42578125" customWidth="1"/>
    <col min="12798" max="12798" width="8.28515625" customWidth="1"/>
    <col min="12799" max="12799" width="14.42578125" customWidth="1"/>
    <col min="12800" max="12800" width="7.140625" customWidth="1"/>
    <col min="12801" max="12801" width="8.85546875" customWidth="1"/>
    <col min="12802" max="12802" width="10.85546875" customWidth="1"/>
    <col min="12803" max="12803" width="5.85546875" customWidth="1"/>
    <col min="12804" max="12804" width="9.7109375" customWidth="1"/>
    <col min="12805" max="12805" width="9.42578125" customWidth="1"/>
    <col min="12806" max="12806" width="16.140625" customWidth="1"/>
    <col min="12807" max="12807" width="9.28515625" customWidth="1"/>
    <col min="12808" max="12808" width="11.85546875" customWidth="1"/>
    <col min="12810" max="12810" width="11.140625" customWidth="1"/>
    <col min="12811" max="12811" width="13.140625" customWidth="1"/>
    <col min="13048" max="13048" width="9.140625" customWidth="1"/>
    <col min="13049" max="13049" width="9" customWidth="1"/>
    <col min="13050" max="13050" width="10.140625" customWidth="1"/>
    <col min="13051" max="13051" width="32.5703125" customWidth="1"/>
    <col min="13052" max="13052" width="7" customWidth="1"/>
    <col min="13053" max="13053" width="8.42578125" customWidth="1"/>
    <col min="13054" max="13054" width="8.28515625" customWidth="1"/>
    <col min="13055" max="13055" width="14.42578125" customWidth="1"/>
    <col min="13056" max="13056" width="7.140625" customWidth="1"/>
    <col min="13057" max="13057" width="8.85546875" customWidth="1"/>
    <col min="13058" max="13058" width="10.85546875" customWidth="1"/>
    <col min="13059" max="13059" width="5.85546875" customWidth="1"/>
    <col min="13060" max="13060" width="9.7109375" customWidth="1"/>
    <col min="13061" max="13061" width="9.42578125" customWidth="1"/>
    <col min="13062" max="13062" width="16.140625" customWidth="1"/>
    <col min="13063" max="13063" width="9.28515625" customWidth="1"/>
    <col min="13064" max="13064" width="11.85546875" customWidth="1"/>
    <col min="13066" max="13066" width="11.140625" customWidth="1"/>
    <col min="13067" max="13067" width="13.140625" customWidth="1"/>
    <col min="13304" max="13304" width="9.140625" customWidth="1"/>
    <col min="13305" max="13305" width="9" customWidth="1"/>
    <col min="13306" max="13306" width="10.140625" customWidth="1"/>
    <col min="13307" max="13307" width="32.5703125" customWidth="1"/>
    <col min="13308" max="13308" width="7" customWidth="1"/>
    <col min="13309" max="13309" width="8.42578125" customWidth="1"/>
    <col min="13310" max="13310" width="8.28515625" customWidth="1"/>
    <col min="13311" max="13311" width="14.42578125" customWidth="1"/>
    <col min="13312" max="13312" width="7.140625" customWidth="1"/>
    <col min="13313" max="13313" width="8.85546875" customWidth="1"/>
    <col min="13314" max="13314" width="10.85546875" customWidth="1"/>
    <col min="13315" max="13315" width="5.85546875" customWidth="1"/>
    <col min="13316" max="13316" width="9.7109375" customWidth="1"/>
    <col min="13317" max="13317" width="9.42578125" customWidth="1"/>
    <col min="13318" max="13318" width="16.140625" customWidth="1"/>
    <col min="13319" max="13319" width="9.28515625" customWidth="1"/>
    <col min="13320" max="13320" width="11.85546875" customWidth="1"/>
    <col min="13322" max="13322" width="11.140625" customWidth="1"/>
    <col min="13323" max="13323" width="13.140625" customWidth="1"/>
    <col min="13560" max="13560" width="9.140625" customWidth="1"/>
    <col min="13561" max="13561" width="9" customWidth="1"/>
    <col min="13562" max="13562" width="10.140625" customWidth="1"/>
    <col min="13563" max="13563" width="32.5703125" customWidth="1"/>
    <col min="13564" max="13564" width="7" customWidth="1"/>
    <col min="13565" max="13565" width="8.42578125" customWidth="1"/>
    <col min="13566" max="13566" width="8.28515625" customWidth="1"/>
    <col min="13567" max="13567" width="14.42578125" customWidth="1"/>
    <col min="13568" max="13568" width="7.140625" customWidth="1"/>
    <col min="13569" max="13569" width="8.85546875" customWidth="1"/>
    <col min="13570" max="13570" width="10.85546875" customWidth="1"/>
    <col min="13571" max="13571" width="5.85546875" customWidth="1"/>
    <col min="13572" max="13572" width="9.7109375" customWidth="1"/>
    <col min="13573" max="13573" width="9.42578125" customWidth="1"/>
    <col min="13574" max="13574" width="16.140625" customWidth="1"/>
    <col min="13575" max="13575" width="9.28515625" customWidth="1"/>
    <col min="13576" max="13576" width="11.85546875" customWidth="1"/>
    <col min="13578" max="13578" width="11.140625" customWidth="1"/>
    <col min="13579" max="13579" width="13.140625" customWidth="1"/>
    <col min="13816" max="13816" width="9.140625" customWidth="1"/>
    <col min="13817" max="13817" width="9" customWidth="1"/>
    <col min="13818" max="13818" width="10.140625" customWidth="1"/>
    <col min="13819" max="13819" width="32.5703125" customWidth="1"/>
    <col min="13820" max="13820" width="7" customWidth="1"/>
    <col min="13821" max="13821" width="8.42578125" customWidth="1"/>
    <col min="13822" max="13822" width="8.28515625" customWidth="1"/>
    <col min="13823" max="13823" width="14.42578125" customWidth="1"/>
    <col min="13824" max="13824" width="7.140625" customWidth="1"/>
    <col min="13825" max="13825" width="8.85546875" customWidth="1"/>
    <col min="13826" max="13826" width="10.85546875" customWidth="1"/>
    <col min="13827" max="13827" width="5.85546875" customWidth="1"/>
    <col min="13828" max="13828" width="9.7109375" customWidth="1"/>
    <col min="13829" max="13829" width="9.42578125" customWidth="1"/>
    <col min="13830" max="13830" width="16.140625" customWidth="1"/>
    <col min="13831" max="13831" width="9.28515625" customWidth="1"/>
    <col min="13832" max="13832" width="11.85546875" customWidth="1"/>
    <col min="13834" max="13834" width="11.140625" customWidth="1"/>
    <col min="13835" max="13835" width="13.140625" customWidth="1"/>
    <col min="14072" max="14072" width="9.140625" customWidth="1"/>
    <col min="14073" max="14073" width="9" customWidth="1"/>
    <col min="14074" max="14074" width="10.140625" customWidth="1"/>
    <col min="14075" max="14075" width="32.5703125" customWidth="1"/>
    <col min="14076" max="14076" width="7" customWidth="1"/>
    <col min="14077" max="14077" width="8.42578125" customWidth="1"/>
    <col min="14078" max="14078" width="8.28515625" customWidth="1"/>
    <col min="14079" max="14079" width="14.42578125" customWidth="1"/>
    <col min="14080" max="14080" width="7.140625" customWidth="1"/>
    <col min="14081" max="14081" width="8.85546875" customWidth="1"/>
    <col min="14082" max="14082" width="10.85546875" customWidth="1"/>
    <col min="14083" max="14083" width="5.85546875" customWidth="1"/>
    <col min="14084" max="14084" width="9.7109375" customWidth="1"/>
    <col min="14085" max="14085" width="9.42578125" customWidth="1"/>
    <col min="14086" max="14086" width="16.140625" customWidth="1"/>
    <col min="14087" max="14087" width="9.28515625" customWidth="1"/>
    <col min="14088" max="14088" width="11.85546875" customWidth="1"/>
    <col min="14090" max="14090" width="11.140625" customWidth="1"/>
    <col min="14091" max="14091" width="13.140625" customWidth="1"/>
    <col min="14328" max="14328" width="9.140625" customWidth="1"/>
    <col min="14329" max="14329" width="9" customWidth="1"/>
    <col min="14330" max="14330" width="10.140625" customWidth="1"/>
    <col min="14331" max="14331" width="32.5703125" customWidth="1"/>
    <col min="14332" max="14332" width="7" customWidth="1"/>
    <col min="14333" max="14333" width="8.42578125" customWidth="1"/>
    <col min="14334" max="14334" width="8.28515625" customWidth="1"/>
    <col min="14335" max="14335" width="14.42578125" customWidth="1"/>
    <col min="14336" max="14336" width="7.140625" customWidth="1"/>
    <col min="14337" max="14337" width="8.85546875" customWidth="1"/>
    <col min="14338" max="14338" width="10.85546875" customWidth="1"/>
    <col min="14339" max="14339" width="5.85546875" customWidth="1"/>
    <col min="14340" max="14340" width="9.7109375" customWidth="1"/>
    <col min="14341" max="14341" width="9.42578125" customWidth="1"/>
    <col min="14342" max="14342" width="16.140625" customWidth="1"/>
    <col min="14343" max="14343" width="9.28515625" customWidth="1"/>
    <col min="14344" max="14344" width="11.85546875" customWidth="1"/>
    <col min="14346" max="14346" width="11.140625" customWidth="1"/>
    <col min="14347" max="14347" width="13.140625" customWidth="1"/>
    <col min="14584" max="14584" width="9.140625" customWidth="1"/>
    <col min="14585" max="14585" width="9" customWidth="1"/>
    <col min="14586" max="14586" width="10.140625" customWidth="1"/>
    <col min="14587" max="14587" width="32.5703125" customWidth="1"/>
    <col min="14588" max="14588" width="7" customWidth="1"/>
    <col min="14589" max="14589" width="8.42578125" customWidth="1"/>
    <col min="14590" max="14590" width="8.28515625" customWidth="1"/>
    <col min="14591" max="14591" width="14.42578125" customWidth="1"/>
    <col min="14592" max="14592" width="7.140625" customWidth="1"/>
    <col min="14593" max="14593" width="8.85546875" customWidth="1"/>
    <col min="14594" max="14594" width="10.85546875" customWidth="1"/>
    <col min="14595" max="14595" width="5.85546875" customWidth="1"/>
    <col min="14596" max="14596" width="9.7109375" customWidth="1"/>
    <col min="14597" max="14597" width="9.42578125" customWidth="1"/>
    <col min="14598" max="14598" width="16.140625" customWidth="1"/>
    <col min="14599" max="14599" width="9.28515625" customWidth="1"/>
    <col min="14600" max="14600" width="11.85546875" customWidth="1"/>
    <col min="14602" max="14602" width="11.140625" customWidth="1"/>
    <col min="14603" max="14603" width="13.140625" customWidth="1"/>
    <col min="14840" max="14840" width="9.140625" customWidth="1"/>
    <col min="14841" max="14841" width="9" customWidth="1"/>
    <col min="14842" max="14842" width="10.140625" customWidth="1"/>
    <col min="14843" max="14843" width="32.5703125" customWidth="1"/>
    <col min="14844" max="14844" width="7" customWidth="1"/>
    <col min="14845" max="14845" width="8.42578125" customWidth="1"/>
    <col min="14846" max="14846" width="8.28515625" customWidth="1"/>
    <col min="14847" max="14847" width="14.42578125" customWidth="1"/>
    <col min="14848" max="14848" width="7.140625" customWidth="1"/>
    <col min="14849" max="14849" width="8.85546875" customWidth="1"/>
    <col min="14850" max="14850" width="10.85546875" customWidth="1"/>
    <col min="14851" max="14851" width="5.85546875" customWidth="1"/>
    <col min="14852" max="14852" width="9.7109375" customWidth="1"/>
    <col min="14853" max="14853" width="9.42578125" customWidth="1"/>
    <col min="14854" max="14854" width="16.140625" customWidth="1"/>
    <col min="14855" max="14855" width="9.28515625" customWidth="1"/>
    <col min="14856" max="14856" width="11.85546875" customWidth="1"/>
    <col min="14858" max="14858" width="11.140625" customWidth="1"/>
    <col min="14859" max="14859" width="13.140625" customWidth="1"/>
    <col min="15096" max="15096" width="9.140625" customWidth="1"/>
    <col min="15097" max="15097" width="9" customWidth="1"/>
    <col min="15098" max="15098" width="10.140625" customWidth="1"/>
    <col min="15099" max="15099" width="32.5703125" customWidth="1"/>
    <col min="15100" max="15100" width="7" customWidth="1"/>
    <col min="15101" max="15101" width="8.42578125" customWidth="1"/>
    <col min="15102" max="15102" width="8.28515625" customWidth="1"/>
    <col min="15103" max="15103" width="14.42578125" customWidth="1"/>
    <col min="15104" max="15104" width="7.140625" customWidth="1"/>
    <col min="15105" max="15105" width="8.85546875" customWidth="1"/>
    <col min="15106" max="15106" width="10.85546875" customWidth="1"/>
    <col min="15107" max="15107" width="5.85546875" customWidth="1"/>
    <col min="15108" max="15108" width="9.7109375" customWidth="1"/>
    <col min="15109" max="15109" width="9.42578125" customWidth="1"/>
    <col min="15110" max="15110" width="16.140625" customWidth="1"/>
    <col min="15111" max="15111" width="9.28515625" customWidth="1"/>
    <col min="15112" max="15112" width="11.85546875" customWidth="1"/>
    <col min="15114" max="15114" width="11.140625" customWidth="1"/>
    <col min="15115" max="15115" width="13.140625" customWidth="1"/>
    <col min="15352" max="15352" width="9.140625" customWidth="1"/>
    <col min="15353" max="15353" width="9" customWidth="1"/>
    <col min="15354" max="15354" width="10.140625" customWidth="1"/>
    <col min="15355" max="15355" width="32.5703125" customWidth="1"/>
    <col min="15356" max="15356" width="7" customWidth="1"/>
    <col min="15357" max="15357" width="8.42578125" customWidth="1"/>
    <col min="15358" max="15358" width="8.28515625" customWidth="1"/>
    <col min="15359" max="15359" width="14.42578125" customWidth="1"/>
    <col min="15360" max="15360" width="7.140625" customWidth="1"/>
    <col min="15361" max="15361" width="8.85546875" customWidth="1"/>
    <col min="15362" max="15362" width="10.85546875" customWidth="1"/>
    <col min="15363" max="15363" width="5.85546875" customWidth="1"/>
    <col min="15364" max="15364" width="9.7109375" customWidth="1"/>
    <col min="15365" max="15365" width="9.42578125" customWidth="1"/>
    <col min="15366" max="15366" width="16.140625" customWidth="1"/>
    <col min="15367" max="15367" width="9.28515625" customWidth="1"/>
    <col min="15368" max="15368" width="11.85546875" customWidth="1"/>
    <col min="15370" max="15370" width="11.140625" customWidth="1"/>
    <col min="15371" max="15371" width="13.140625" customWidth="1"/>
    <col min="15608" max="15608" width="9.140625" customWidth="1"/>
    <col min="15609" max="15609" width="9" customWidth="1"/>
    <col min="15610" max="15610" width="10.140625" customWidth="1"/>
    <col min="15611" max="15611" width="32.5703125" customWidth="1"/>
    <col min="15612" max="15612" width="7" customWidth="1"/>
    <col min="15613" max="15613" width="8.42578125" customWidth="1"/>
    <col min="15614" max="15614" width="8.28515625" customWidth="1"/>
    <col min="15615" max="15615" width="14.42578125" customWidth="1"/>
    <col min="15616" max="15616" width="7.140625" customWidth="1"/>
    <col min="15617" max="15617" width="8.85546875" customWidth="1"/>
    <col min="15618" max="15618" width="10.85546875" customWidth="1"/>
    <col min="15619" max="15619" width="5.85546875" customWidth="1"/>
    <col min="15620" max="15620" width="9.7109375" customWidth="1"/>
    <col min="15621" max="15621" width="9.42578125" customWidth="1"/>
    <col min="15622" max="15622" width="16.140625" customWidth="1"/>
    <col min="15623" max="15623" width="9.28515625" customWidth="1"/>
    <col min="15624" max="15624" width="11.85546875" customWidth="1"/>
    <col min="15626" max="15626" width="11.140625" customWidth="1"/>
    <col min="15627" max="15627" width="13.140625" customWidth="1"/>
    <col min="15864" max="15864" width="9.140625" customWidth="1"/>
    <col min="15865" max="15865" width="9" customWidth="1"/>
    <col min="15866" max="15866" width="10.140625" customWidth="1"/>
    <col min="15867" max="15867" width="32.5703125" customWidth="1"/>
    <col min="15868" max="15868" width="7" customWidth="1"/>
    <col min="15869" max="15869" width="8.42578125" customWidth="1"/>
    <col min="15870" max="15870" width="8.28515625" customWidth="1"/>
    <col min="15871" max="15871" width="14.42578125" customWidth="1"/>
    <col min="15872" max="15872" width="7.140625" customWidth="1"/>
    <col min="15873" max="15873" width="8.85546875" customWidth="1"/>
    <col min="15874" max="15874" width="10.85546875" customWidth="1"/>
    <col min="15875" max="15875" width="5.85546875" customWidth="1"/>
    <col min="15876" max="15876" width="9.7109375" customWidth="1"/>
    <col min="15877" max="15877" width="9.42578125" customWidth="1"/>
    <col min="15878" max="15878" width="16.140625" customWidth="1"/>
    <col min="15879" max="15879" width="9.28515625" customWidth="1"/>
    <col min="15880" max="15880" width="11.85546875" customWidth="1"/>
    <col min="15882" max="15882" width="11.140625" customWidth="1"/>
    <col min="15883" max="15883" width="13.140625" customWidth="1"/>
    <col min="16120" max="16120" width="9.140625" customWidth="1"/>
    <col min="16121" max="16121" width="9" customWidth="1"/>
    <col min="16122" max="16122" width="10.140625" customWidth="1"/>
    <col min="16123" max="16123" width="32.5703125" customWidth="1"/>
    <col min="16124" max="16124" width="7" customWidth="1"/>
    <col min="16125" max="16125" width="8.42578125" customWidth="1"/>
    <col min="16126" max="16126" width="8.28515625" customWidth="1"/>
    <col min="16127" max="16127" width="14.42578125" customWidth="1"/>
    <col min="16128" max="16128" width="7.140625" customWidth="1"/>
    <col min="16129" max="16129" width="8.85546875" customWidth="1"/>
    <col min="16130" max="16130" width="10.85546875" customWidth="1"/>
    <col min="16131" max="16131" width="5.85546875" customWidth="1"/>
    <col min="16132" max="16132" width="9.7109375" customWidth="1"/>
    <col min="16133" max="16133" width="9.42578125" customWidth="1"/>
    <col min="16134" max="16134" width="16.140625" customWidth="1"/>
    <col min="16135" max="16135" width="9.28515625" customWidth="1"/>
    <col min="16136" max="16136" width="11.85546875" customWidth="1"/>
    <col min="16138" max="16138" width="11.140625" customWidth="1"/>
    <col min="16139" max="16139" width="13.140625" customWidth="1"/>
  </cols>
  <sheetData>
    <row r="1" spans="1:12">
      <c r="B1" s="609"/>
      <c r="D1" s="143"/>
      <c r="I1" s="7"/>
    </row>
    <row r="2" spans="1:12" ht="17.25" customHeight="1">
      <c r="A2" s="9" t="s">
        <v>0</v>
      </c>
      <c r="B2" s="10" t="s">
        <v>1</v>
      </c>
      <c r="C2" s="816"/>
      <c r="D2" s="816"/>
      <c r="E2" s="816"/>
      <c r="F2" s="816"/>
      <c r="G2" s="816"/>
      <c r="H2" s="816"/>
      <c r="I2" s="816"/>
      <c r="J2" s="816"/>
      <c r="K2" s="816"/>
      <c r="L2" s="816"/>
    </row>
    <row r="3" spans="1:12" ht="33.75" customHeight="1">
      <c r="A3" s="691" t="s">
        <v>5</v>
      </c>
      <c r="B3" s="11" t="s">
        <v>6</v>
      </c>
      <c r="C3" s="12" t="s">
        <v>7</v>
      </c>
      <c r="D3" s="13" t="s">
        <v>8</v>
      </c>
      <c r="E3" s="12" t="s">
        <v>9</v>
      </c>
      <c r="F3" s="12" t="s">
        <v>10</v>
      </c>
      <c r="G3" s="13" t="s">
        <v>11</v>
      </c>
      <c r="H3" s="14" t="s">
        <v>12</v>
      </c>
      <c r="I3" s="15" t="s">
        <v>13</v>
      </c>
      <c r="J3" s="692" t="s">
        <v>2</v>
      </c>
      <c r="K3" s="15" t="s">
        <v>3</v>
      </c>
      <c r="L3" s="15" t="s">
        <v>4</v>
      </c>
    </row>
    <row r="4" spans="1:12" s="20" customFormat="1">
      <c r="A4" s="16" t="s">
        <v>14</v>
      </c>
      <c r="B4" s="17">
        <v>2</v>
      </c>
      <c r="C4" s="16">
        <v>3</v>
      </c>
      <c r="D4" s="18">
        <v>4</v>
      </c>
      <c r="E4" s="16">
        <v>5</v>
      </c>
      <c r="F4" s="19">
        <v>6</v>
      </c>
      <c r="G4" s="18">
        <v>7</v>
      </c>
      <c r="H4" s="16">
        <v>8</v>
      </c>
      <c r="I4" s="16">
        <v>9</v>
      </c>
      <c r="J4" s="16">
        <v>10</v>
      </c>
      <c r="K4" s="16">
        <v>11</v>
      </c>
      <c r="L4" s="16">
        <v>12</v>
      </c>
    </row>
    <row r="5" spans="1:12" ht="255.75" customHeight="1">
      <c r="A5" s="21" t="s">
        <v>14</v>
      </c>
      <c r="B5" s="610" t="s">
        <v>15</v>
      </c>
      <c r="C5" s="21" t="s">
        <v>16</v>
      </c>
      <c r="D5" s="22">
        <f>4*4</f>
        <v>16</v>
      </c>
      <c r="E5" s="735"/>
      <c r="F5" s="23"/>
      <c r="G5" s="24"/>
      <c r="H5" s="25"/>
      <c r="I5" s="25"/>
      <c r="J5" s="26"/>
      <c r="K5" s="25"/>
      <c r="L5" s="25"/>
    </row>
    <row r="6" spans="1:12" ht="43.5" customHeight="1">
      <c r="A6" s="21" t="s">
        <v>17</v>
      </c>
      <c r="B6" s="160" t="s">
        <v>18</v>
      </c>
      <c r="C6" s="27" t="s">
        <v>19</v>
      </c>
      <c r="D6" s="28">
        <v>40</v>
      </c>
      <c r="E6" s="736"/>
      <c r="F6" s="29"/>
      <c r="G6" s="30"/>
      <c r="H6" s="31"/>
      <c r="I6" s="31"/>
      <c r="J6" s="32"/>
      <c r="K6" s="31"/>
      <c r="L6" s="31"/>
    </row>
    <row r="7" spans="1:12" ht="24.75">
      <c r="A7" s="21" t="s">
        <v>20</v>
      </c>
      <c r="B7" s="156" t="s">
        <v>21</v>
      </c>
      <c r="C7" s="27" t="s">
        <v>16</v>
      </c>
      <c r="D7" s="28">
        <f>2*4</f>
        <v>8</v>
      </c>
      <c r="E7" s="736"/>
      <c r="F7" s="29"/>
      <c r="G7" s="24"/>
      <c r="H7" s="25"/>
      <c r="I7" s="31"/>
      <c r="J7" s="26"/>
      <c r="K7" s="31"/>
      <c r="L7" s="31"/>
    </row>
    <row r="8" spans="1:12" ht="24.75">
      <c r="A8" s="21" t="s">
        <v>22</v>
      </c>
      <c r="B8" s="156" t="s">
        <v>23</v>
      </c>
      <c r="C8" s="27" t="s">
        <v>16</v>
      </c>
      <c r="D8" s="28">
        <v>4</v>
      </c>
      <c r="E8" s="736"/>
      <c r="F8" s="29"/>
      <c r="G8" s="24"/>
      <c r="H8" s="25"/>
      <c r="I8" s="31"/>
      <c r="J8" s="26"/>
      <c r="K8" s="31"/>
      <c r="L8" s="31"/>
    </row>
    <row r="9" spans="1:12" s="41" customFormat="1" ht="33">
      <c r="A9" s="33" t="s">
        <v>24</v>
      </c>
      <c r="B9" s="156" t="s">
        <v>25</v>
      </c>
      <c r="C9" s="34" t="s">
        <v>19</v>
      </c>
      <c r="D9" s="35">
        <v>3800</v>
      </c>
      <c r="E9" s="737"/>
      <c r="F9" s="36"/>
      <c r="G9" s="37"/>
      <c r="H9" s="38"/>
      <c r="I9" s="39"/>
      <c r="J9" s="40"/>
      <c r="K9" s="39"/>
      <c r="L9" s="39"/>
    </row>
    <row r="10" spans="1:12" ht="66.75" customHeight="1">
      <c r="A10" s="21" t="s">
        <v>26</v>
      </c>
      <c r="B10" s="160" t="s">
        <v>27</v>
      </c>
      <c r="C10" s="42" t="s">
        <v>19</v>
      </c>
      <c r="D10" s="43">
        <v>300</v>
      </c>
      <c r="E10" s="34"/>
      <c r="F10" s="44"/>
      <c r="G10" s="30"/>
      <c r="H10" s="45"/>
      <c r="I10" s="31"/>
      <c r="J10" s="46"/>
      <c r="K10" s="31"/>
      <c r="L10" s="31"/>
    </row>
    <row r="11" spans="1:12" ht="120" customHeight="1">
      <c r="A11" s="21" t="s">
        <v>28</v>
      </c>
      <c r="B11" s="156" t="s">
        <v>29</v>
      </c>
      <c r="C11" s="42" t="s">
        <v>19</v>
      </c>
      <c r="D11" s="43">
        <v>2000</v>
      </c>
      <c r="E11" s="34"/>
      <c r="F11" s="44"/>
      <c r="G11" s="30"/>
      <c r="H11" s="47"/>
      <c r="I11" s="48"/>
      <c r="J11" s="49"/>
      <c r="K11" s="48"/>
      <c r="L11" s="48"/>
    </row>
    <row r="12" spans="1:12" ht="90.75">
      <c r="A12" s="50" t="s">
        <v>30</v>
      </c>
      <c r="B12" s="51" t="s">
        <v>31</v>
      </c>
      <c r="C12" s="52" t="s">
        <v>19</v>
      </c>
      <c r="D12" s="53">
        <v>100</v>
      </c>
      <c r="E12" s="54"/>
      <c r="F12" s="50"/>
      <c r="G12" s="55"/>
      <c r="H12" s="56"/>
      <c r="I12" s="48"/>
      <c r="J12" s="49"/>
      <c r="K12" s="48"/>
      <c r="L12" s="48"/>
    </row>
    <row r="13" spans="1:12" ht="80.25" customHeight="1" thickBot="1">
      <c r="A13" s="27" t="s">
        <v>32</v>
      </c>
      <c r="B13" s="57" t="s">
        <v>33</v>
      </c>
      <c r="C13" s="42" t="s">
        <v>19</v>
      </c>
      <c r="D13" s="58">
        <v>130</v>
      </c>
      <c r="E13" s="34"/>
      <c r="F13" s="27"/>
      <c r="G13" s="30"/>
      <c r="H13" s="56"/>
      <c r="I13" s="48"/>
      <c r="J13" s="49"/>
      <c r="K13" s="48"/>
      <c r="L13" s="48"/>
    </row>
    <row r="14" spans="1:12" ht="15.75" thickBot="1">
      <c r="G14" s="817" t="s">
        <v>34</v>
      </c>
      <c r="H14" s="818"/>
      <c r="I14" s="59"/>
      <c r="J14" s="59"/>
      <c r="K14" s="59"/>
      <c r="L14" s="59"/>
    </row>
    <row r="15" spans="1:12">
      <c r="G15" s="60"/>
      <c r="I15" s="61"/>
      <c r="J15" s="61"/>
      <c r="K15" s="61"/>
      <c r="L15" s="61"/>
    </row>
    <row r="16" spans="1:12">
      <c r="G16" s="60"/>
      <c r="I16" s="61"/>
      <c r="J16" s="61"/>
      <c r="K16" s="61"/>
      <c r="L16" s="61"/>
    </row>
    <row r="17" spans="1:12">
      <c r="A17" s="62" t="s">
        <v>35</v>
      </c>
      <c r="B17" s="63" t="s">
        <v>36</v>
      </c>
      <c r="C17" s="809"/>
      <c r="D17" s="809"/>
      <c r="E17" s="809"/>
      <c r="F17" s="809"/>
      <c r="G17" s="809"/>
      <c r="H17" s="809"/>
      <c r="I17" s="809"/>
      <c r="J17" s="809"/>
      <c r="K17" s="809"/>
      <c r="L17" s="809"/>
    </row>
    <row r="18" spans="1:12" ht="33">
      <c r="A18" s="693" t="s">
        <v>5</v>
      </c>
      <c r="B18" s="64" t="s">
        <v>6</v>
      </c>
      <c r="C18" s="693" t="s">
        <v>7</v>
      </c>
      <c r="D18" s="65" t="s">
        <v>8</v>
      </c>
      <c r="E18" s="693" t="s">
        <v>9</v>
      </c>
      <c r="F18" s="693" t="s">
        <v>10</v>
      </c>
      <c r="G18" s="65" t="s">
        <v>11</v>
      </c>
      <c r="H18" s="66" t="s">
        <v>12</v>
      </c>
      <c r="I18" s="66" t="s">
        <v>13</v>
      </c>
      <c r="J18" s="693" t="s">
        <v>2</v>
      </c>
      <c r="K18" s="66" t="s">
        <v>3</v>
      </c>
      <c r="L18" s="66" t="s">
        <v>4</v>
      </c>
    </row>
    <row r="19" spans="1:12">
      <c r="A19" s="693">
        <v>1</v>
      </c>
      <c r="B19" s="693">
        <v>2</v>
      </c>
      <c r="C19" s="693">
        <v>3</v>
      </c>
      <c r="D19" s="65">
        <v>4</v>
      </c>
      <c r="E19" s="693">
        <v>5</v>
      </c>
      <c r="F19" s="693">
        <v>6</v>
      </c>
      <c r="G19" s="65">
        <v>7</v>
      </c>
      <c r="H19" s="693">
        <v>8</v>
      </c>
      <c r="I19" s="693">
        <v>9</v>
      </c>
      <c r="J19" s="693">
        <v>10</v>
      </c>
      <c r="K19" s="693">
        <v>11</v>
      </c>
      <c r="L19" s="693">
        <v>12</v>
      </c>
    </row>
    <row r="20" spans="1:12" ht="41.25">
      <c r="A20" s="52" t="s">
        <v>14</v>
      </c>
      <c r="B20" s="210" t="s">
        <v>37</v>
      </c>
      <c r="C20" s="52" t="s">
        <v>19</v>
      </c>
      <c r="D20" s="67">
        <v>600</v>
      </c>
      <c r="E20" s="54"/>
      <c r="F20" s="68"/>
      <c r="G20" s="69"/>
      <c r="H20" s="70"/>
      <c r="I20" s="71"/>
      <c r="J20" s="49"/>
      <c r="K20" s="71"/>
      <c r="L20" s="71"/>
    </row>
    <row r="21" spans="1:12" ht="42" thickBot="1">
      <c r="A21" s="42" t="s">
        <v>17</v>
      </c>
      <c r="B21" s="613" t="s">
        <v>38</v>
      </c>
      <c r="C21" s="42" t="s">
        <v>19</v>
      </c>
      <c r="D21" s="72">
        <v>300</v>
      </c>
      <c r="E21" s="34"/>
      <c r="F21" s="68"/>
      <c r="G21" s="69"/>
      <c r="H21" s="70"/>
      <c r="I21" s="71"/>
      <c r="J21" s="49"/>
      <c r="K21" s="71"/>
      <c r="L21" s="71"/>
    </row>
    <row r="22" spans="1:12" ht="15.75" customHeight="1" thickBot="1">
      <c r="A22" s="738"/>
      <c r="B22" s="614"/>
      <c r="C22" s="739"/>
      <c r="D22" s="740"/>
      <c r="E22" s="741"/>
      <c r="F22" s="739"/>
      <c r="G22" s="819" t="s">
        <v>34</v>
      </c>
      <c r="H22" s="819"/>
      <c r="I22" s="73"/>
      <c r="J22" s="73"/>
      <c r="K22" s="73"/>
      <c r="L22" s="73"/>
    </row>
    <row r="23" spans="1:12">
      <c r="G23" s="60"/>
      <c r="I23" s="61"/>
      <c r="J23" s="61"/>
      <c r="K23" s="61"/>
      <c r="L23" s="61"/>
    </row>
    <row r="25" spans="1:12" ht="21.75" customHeight="1">
      <c r="A25" s="9" t="s">
        <v>39</v>
      </c>
      <c r="B25" s="10" t="s">
        <v>40</v>
      </c>
      <c r="C25" s="814"/>
      <c r="D25" s="814"/>
      <c r="E25" s="814"/>
      <c r="F25" s="814"/>
      <c r="G25" s="814"/>
      <c r="H25" s="814"/>
      <c r="I25" s="814"/>
      <c r="J25" s="814"/>
      <c r="K25" s="814"/>
      <c r="L25" s="814"/>
    </row>
    <row r="26" spans="1:12" ht="33">
      <c r="A26" s="691" t="s">
        <v>5</v>
      </c>
      <c r="B26" s="11" t="s">
        <v>6</v>
      </c>
      <c r="C26" s="691" t="s">
        <v>7</v>
      </c>
      <c r="D26" s="74" t="s">
        <v>8</v>
      </c>
      <c r="E26" s="691" t="s">
        <v>9</v>
      </c>
      <c r="F26" s="691" t="s">
        <v>10</v>
      </c>
      <c r="G26" s="74" t="s">
        <v>11</v>
      </c>
      <c r="H26" s="14" t="s">
        <v>12</v>
      </c>
      <c r="I26" s="14" t="s">
        <v>13</v>
      </c>
      <c r="J26" s="691" t="s">
        <v>2</v>
      </c>
      <c r="K26" s="14" t="s">
        <v>3</v>
      </c>
      <c r="L26" s="14" t="s">
        <v>4</v>
      </c>
    </row>
    <row r="27" spans="1:12">
      <c r="A27" s="691">
        <v>1</v>
      </c>
      <c r="B27" s="75">
        <v>2</v>
      </c>
      <c r="C27" s="691">
        <v>3</v>
      </c>
      <c r="D27" s="74">
        <v>4</v>
      </c>
      <c r="E27" s="691">
        <v>5</v>
      </c>
      <c r="F27" s="691">
        <v>6</v>
      </c>
      <c r="G27" s="74">
        <v>7</v>
      </c>
      <c r="H27" s="691">
        <v>8</v>
      </c>
      <c r="I27" s="691">
        <v>9</v>
      </c>
      <c r="J27" s="691">
        <v>10</v>
      </c>
      <c r="K27" s="691">
        <v>11</v>
      </c>
      <c r="L27" s="691">
        <v>12</v>
      </c>
    </row>
    <row r="28" spans="1:12" ht="37.5" customHeight="1">
      <c r="A28" s="42" t="s">
        <v>14</v>
      </c>
      <c r="B28" s="57" t="s">
        <v>41</v>
      </c>
      <c r="C28" s="27" t="s">
        <v>42</v>
      </c>
      <c r="D28" s="72">
        <v>10</v>
      </c>
      <c r="E28" s="44">
        <v>20</v>
      </c>
      <c r="F28" s="27"/>
      <c r="G28" s="30"/>
      <c r="H28" s="76"/>
      <c r="I28" s="31"/>
      <c r="J28" s="32"/>
      <c r="K28" s="77"/>
      <c r="L28" s="77"/>
    </row>
    <row r="29" spans="1:12" ht="37.5" customHeight="1">
      <c r="A29" s="42" t="s">
        <v>17</v>
      </c>
      <c r="B29" s="57" t="s">
        <v>43</v>
      </c>
      <c r="C29" s="27" t="s">
        <v>42</v>
      </c>
      <c r="D29" s="72">
        <v>1</v>
      </c>
      <c r="E29" s="44">
        <v>20</v>
      </c>
      <c r="F29" s="27"/>
      <c r="G29" s="30"/>
      <c r="H29" s="76"/>
      <c r="I29" s="31"/>
      <c r="J29" s="32"/>
      <c r="K29" s="77"/>
      <c r="L29" s="77"/>
    </row>
    <row r="30" spans="1:12" ht="33">
      <c r="A30" s="42" t="s">
        <v>20</v>
      </c>
      <c r="B30" s="57" t="s">
        <v>44</v>
      </c>
      <c r="C30" s="27" t="s">
        <v>45</v>
      </c>
      <c r="D30" s="72">
        <v>3</v>
      </c>
      <c r="E30" s="44">
        <v>2</v>
      </c>
      <c r="F30" s="27"/>
      <c r="G30" s="30"/>
      <c r="H30" s="76"/>
      <c r="I30" s="31"/>
      <c r="J30" s="78"/>
      <c r="K30" s="77"/>
      <c r="L30" s="77"/>
    </row>
    <row r="31" spans="1:12">
      <c r="A31" s="52" t="s">
        <v>22</v>
      </c>
      <c r="B31" s="615" t="s">
        <v>46</v>
      </c>
      <c r="C31" s="50" t="s">
        <v>19</v>
      </c>
      <c r="D31" s="55">
        <v>2</v>
      </c>
      <c r="E31" s="79">
        <v>1</v>
      </c>
      <c r="F31" s="50"/>
      <c r="G31" s="55"/>
      <c r="H31" s="48"/>
      <c r="I31" s="31"/>
      <c r="J31" s="214"/>
      <c r="K31" s="77"/>
      <c r="L31" s="77"/>
    </row>
    <row r="32" spans="1:12" ht="44.25" customHeight="1" thickBot="1">
      <c r="A32" s="42">
        <v>5</v>
      </c>
      <c r="B32" s="57" t="s">
        <v>47</v>
      </c>
      <c r="C32" s="27" t="s">
        <v>45</v>
      </c>
      <c r="D32" s="30">
        <v>6</v>
      </c>
      <c r="E32" s="44">
        <v>10</v>
      </c>
      <c r="F32" s="27"/>
      <c r="G32" s="30"/>
      <c r="H32" s="31"/>
      <c r="I32" s="48"/>
      <c r="J32" s="78"/>
      <c r="K32" s="71"/>
      <c r="L32" s="71"/>
    </row>
    <row r="33" spans="1:12" ht="15.75" customHeight="1" thickBot="1">
      <c r="A33" s="80"/>
      <c r="B33" s="616"/>
      <c r="C33" s="82"/>
      <c r="D33" s="83"/>
      <c r="E33" s="84"/>
      <c r="F33" s="82"/>
      <c r="G33" s="819" t="s">
        <v>34</v>
      </c>
      <c r="H33" s="819"/>
      <c r="I33" s="85"/>
      <c r="J33" s="85"/>
      <c r="K33" s="85"/>
      <c r="L33" s="85"/>
    </row>
    <row r="34" spans="1:12">
      <c r="L34" s="690"/>
    </row>
    <row r="36" spans="1:12">
      <c r="A36" s="9" t="s">
        <v>48</v>
      </c>
      <c r="B36" s="10" t="s">
        <v>49</v>
      </c>
      <c r="C36" s="811"/>
      <c r="D36" s="811"/>
      <c r="E36" s="811"/>
      <c r="F36" s="811"/>
      <c r="G36" s="811"/>
      <c r="H36" s="811"/>
      <c r="I36" s="811"/>
      <c r="J36" s="811"/>
      <c r="K36" s="811"/>
      <c r="L36" s="811"/>
    </row>
    <row r="37" spans="1:12" ht="33">
      <c r="A37" s="691" t="s">
        <v>5</v>
      </c>
      <c r="B37" s="11" t="s">
        <v>6</v>
      </c>
      <c r="C37" s="691" t="s">
        <v>7</v>
      </c>
      <c r="D37" s="74" t="s">
        <v>8</v>
      </c>
      <c r="E37" s="691" t="s">
        <v>9</v>
      </c>
      <c r="F37" s="691" t="s">
        <v>10</v>
      </c>
      <c r="G37" s="74" t="s">
        <v>11</v>
      </c>
      <c r="H37" s="14" t="s">
        <v>12</v>
      </c>
      <c r="I37" s="14" t="s">
        <v>13</v>
      </c>
      <c r="J37" s="691" t="s">
        <v>2</v>
      </c>
      <c r="K37" s="14" t="s">
        <v>3</v>
      </c>
      <c r="L37" s="14" t="s">
        <v>4</v>
      </c>
    </row>
    <row r="38" spans="1:12">
      <c r="A38" s="691">
        <v>1</v>
      </c>
      <c r="B38" s="75">
        <v>2</v>
      </c>
      <c r="C38" s="691">
        <v>3</v>
      </c>
      <c r="D38" s="74">
        <v>4</v>
      </c>
      <c r="E38" s="691">
        <v>5</v>
      </c>
      <c r="F38" s="691">
        <v>6</v>
      </c>
      <c r="G38" s="74">
        <v>7</v>
      </c>
      <c r="H38" s="691">
        <v>8</v>
      </c>
      <c r="I38" s="691">
        <v>9</v>
      </c>
      <c r="J38" s="691">
        <v>10</v>
      </c>
      <c r="K38" s="691">
        <v>11</v>
      </c>
      <c r="L38" s="691">
        <v>12</v>
      </c>
    </row>
    <row r="39" spans="1:12" ht="81.75" customHeight="1" thickBot="1">
      <c r="A39" s="42" t="s">
        <v>14</v>
      </c>
      <c r="B39" s="57" t="s">
        <v>50</v>
      </c>
      <c r="C39" s="42" t="s">
        <v>19</v>
      </c>
      <c r="D39" s="72">
        <v>4</v>
      </c>
      <c r="E39" s="44"/>
      <c r="F39" s="27"/>
      <c r="G39" s="30"/>
      <c r="H39" s="76"/>
      <c r="I39" s="31"/>
      <c r="J39" s="32"/>
      <c r="K39" s="77"/>
      <c r="L39" s="77"/>
    </row>
    <row r="40" spans="1:12" ht="15.75" customHeight="1" thickBot="1">
      <c r="A40" s="80"/>
      <c r="B40" s="616"/>
      <c r="C40" s="86"/>
      <c r="D40" s="87"/>
      <c r="E40" s="88"/>
      <c r="F40" s="86"/>
      <c r="G40" s="812" t="s">
        <v>34</v>
      </c>
      <c r="H40" s="812"/>
      <c r="I40" s="73"/>
      <c r="J40" s="89"/>
      <c r="K40" s="85"/>
      <c r="L40" s="90"/>
    </row>
    <row r="43" spans="1:12">
      <c r="A43" s="9" t="s">
        <v>51</v>
      </c>
      <c r="B43" s="10" t="s">
        <v>52</v>
      </c>
      <c r="C43" s="811"/>
      <c r="D43" s="811"/>
      <c r="E43" s="811"/>
      <c r="F43" s="811"/>
      <c r="G43" s="811"/>
      <c r="H43" s="811"/>
      <c r="I43" s="811"/>
      <c r="J43" s="811"/>
      <c r="K43" s="811"/>
      <c r="L43" s="811"/>
    </row>
    <row r="44" spans="1:12" ht="33">
      <c r="A44" s="691" t="s">
        <v>5</v>
      </c>
      <c r="B44" s="11" t="s">
        <v>6</v>
      </c>
      <c r="C44" s="691" t="s">
        <v>7</v>
      </c>
      <c r="D44" s="74" t="s">
        <v>8</v>
      </c>
      <c r="E44" s="691" t="s">
        <v>9</v>
      </c>
      <c r="F44" s="691" t="s">
        <v>10</v>
      </c>
      <c r="G44" s="74" t="s">
        <v>11</v>
      </c>
      <c r="H44" s="14" t="s">
        <v>12</v>
      </c>
      <c r="I44" s="14" t="s">
        <v>13</v>
      </c>
      <c r="J44" s="691" t="s">
        <v>2</v>
      </c>
      <c r="K44" s="14" t="s">
        <v>3</v>
      </c>
      <c r="L44" s="14" t="s">
        <v>4</v>
      </c>
    </row>
    <row r="45" spans="1:12">
      <c r="A45" s="691">
        <v>1</v>
      </c>
      <c r="B45" s="75">
        <v>2</v>
      </c>
      <c r="C45" s="691">
        <v>3</v>
      </c>
      <c r="D45" s="74">
        <v>4</v>
      </c>
      <c r="E45" s="691">
        <v>5</v>
      </c>
      <c r="F45" s="691">
        <v>6</v>
      </c>
      <c r="G45" s="74">
        <v>7</v>
      </c>
      <c r="H45" s="691">
        <v>8</v>
      </c>
      <c r="I45" s="691">
        <v>9</v>
      </c>
      <c r="J45" s="691">
        <v>10</v>
      </c>
      <c r="K45" s="691">
        <v>11</v>
      </c>
      <c r="L45" s="691">
        <v>12</v>
      </c>
    </row>
    <row r="46" spans="1:12" ht="33">
      <c r="A46" s="42" t="s">
        <v>14</v>
      </c>
      <c r="B46" s="57" t="s">
        <v>53</v>
      </c>
      <c r="C46" s="42" t="s">
        <v>19</v>
      </c>
      <c r="D46" s="72">
        <v>15</v>
      </c>
      <c r="E46" s="44"/>
      <c r="F46" s="27"/>
      <c r="G46" s="91"/>
      <c r="H46" s="77"/>
      <c r="I46" s="77"/>
      <c r="J46" s="32"/>
      <c r="K46" s="77"/>
      <c r="L46" s="77"/>
    </row>
    <row r="47" spans="1:12" ht="87" customHeight="1">
      <c r="A47" s="42" t="s">
        <v>17</v>
      </c>
      <c r="B47" s="57" t="s">
        <v>54</v>
      </c>
      <c r="C47" s="42" t="s">
        <v>19</v>
      </c>
      <c r="D47" s="72">
        <v>1000</v>
      </c>
      <c r="E47" s="44"/>
      <c r="F47" s="27"/>
      <c r="G47" s="91"/>
      <c r="H47" s="77"/>
      <c r="I47" s="77"/>
      <c r="J47" s="32"/>
      <c r="K47" s="77"/>
      <c r="L47" s="77"/>
    </row>
    <row r="48" spans="1:12" ht="30" customHeight="1">
      <c r="A48" s="42" t="s">
        <v>20</v>
      </c>
      <c r="B48" s="57" t="s">
        <v>55</v>
      </c>
      <c r="C48" s="42" t="s">
        <v>19</v>
      </c>
      <c r="D48" s="72">
        <v>60</v>
      </c>
      <c r="E48" s="34"/>
      <c r="F48" s="27"/>
      <c r="G48" s="92"/>
      <c r="H48" s="93"/>
      <c r="I48" s="77"/>
      <c r="J48" s="32"/>
      <c r="K48" s="77"/>
      <c r="L48" s="77"/>
    </row>
    <row r="49" spans="1:12" ht="39" customHeight="1">
      <c r="A49" s="42" t="s">
        <v>22</v>
      </c>
      <c r="B49" s="57" t="s">
        <v>56</v>
      </c>
      <c r="C49" s="42" t="s">
        <v>19</v>
      </c>
      <c r="D49" s="72">
        <v>5000</v>
      </c>
      <c r="E49" s="34"/>
      <c r="F49" s="27"/>
      <c r="G49" s="92"/>
      <c r="H49" s="93"/>
      <c r="I49" s="77"/>
      <c r="J49" s="32"/>
      <c r="K49" s="77"/>
      <c r="L49" s="77"/>
    </row>
    <row r="50" spans="1:12">
      <c r="A50" s="42" t="s">
        <v>24</v>
      </c>
      <c r="B50" s="57" t="s">
        <v>57</v>
      </c>
      <c r="C50" s="42" t="s">
        <v>19</v>
      </c>
      <c r="D50" s="72">
        <v>10</v>
      </c>
      <c r="E50" s="34"/>
      <c r="F50" s="27"/>
      <c r="G50" s="92"/>
      <c r="H50" s="93"/>
      <c r="I50" s="77"/>
      <c r="J50" s="32"/>
      <c r="K50" s="77"/>
      <c r="L50" s="77"/>
    </row>
    <row r="51" spans="1:12">
      <c r="A51" s="42" t="s">
        <v>26</v>
      </c>
      <c r="B51" s="156" t="s">
        <v>58</v>
      </c>
      <c r="C51" s="42" t="s">
        <v>19</v>
      </c>
      <c r="D51" s="72">
        <v>40</v>
      </c>
      <c r="E51" s="34"/>
      <c r="F51" s="27"/>
      <c r="G51" s="92"/>
      <c r="H51" s="93"/>
      <c r="I51" s="77"/>
      <c r="J51" s="32"/>
      <c r="K51" s="77"/>
      <c r="L51" s="77"/>
    </row>
    <row r="52" spans="1:12" ht="29.25" customHeight="1">
      <c r="A52" s="42" t="s">
        <v>28</v>
      </c>
      <c r="B52" s="156" t="s">
        <v>59</v>
      </c>
      <c r="C52" s="42" t="s">
        <v>19</v>
      </c>
      <c r="D52" s="72">
        <v>2</v>
      </c>
      <c r="E52" s="34"/>
      <c r="F52" s="27"/>
      <c r="G52" s="92"/>
      <c r="H52" s="93"/>
      <c r="I52" s="77"/>
      <c r="J52" s="32"/>
      <c r="K52" s="77"/>
      <c r="L52" s="77"/>
    </row>
    <row r="53" spans="1:12" ht="69" customHeight="1">
      <c r="A53" s="42" t="s">
        <v>30</v>
      </c>
      <c r="B53" s="156" t="s">
        <v>60</v>
      </c>
      <c r="C53" s="42" t="s">
        <v>19</v>
      </c>
      <c r="D53" s="72">
        <v>100</v>
      </c>
      <c r="E53" s="34"/>
      <c r="F53" s="27"/>
      <c r="G53" s="92"/>
      <c r="H53" s="93"/>
      <c r="I53" s="77"/>
      <c r="J53" s="78"/>
      <c r="K53" s="71"/>
      <c r="L53" s="71"/>
    </row>
    <row r="54" spans="1:12" ht="33.75" customHeight="1">
      <c r="A54" s="42" t="s">
        <v>32</v>
      </c>
      <c r="B54" s="57" t="s">
        <v>61</v>
      </c>
      <c r="C54" s="34" t="s">
        <v>19</v>
      </c>
      <c r="D54" s="35">
        <v>600</v>
      </c>
      <c r="E54" s="34"/>
      <c r="F54" s="44"/>
      <c r="G54" s="94"/>
      <c r="H54" s="95"/>
      <c r="I54" s="77"/>
      <c r="J54" s="96"/>
      <c r="K54" s="97"/>
      <c r="L54" s="97"/>
    </row>
    <row r="55" spans="1:12" ht="36" customHeight="1">
      <c r="A55" s="42" t="s">
        <v>62</v>
      </c>
      <c r="B55" s="57" t="s">
        <v>63</v>
      </c>
      <c r="C55" s="34" t="s">
        <v>19</v>
      </c>
      <c r="D55" s="35">
        <v>600</v>
      </c>
      <c r="E55" s="34"/>
      <c r="F55" s="44"/>
      <c r="G55" s="94"/>
      <c r="H55" s="95"/>
      <c r="I55" s="77"/>
      <c r="J55" s="96"/>
      <c r="K55" s="97"/>
      <c r="L55" s="97"/>
    </row>
    <row r="56" spans="1:12" ht="36" customHeight="1">
      <c r="A56" s="42" t="s">
        <v>64</v>
      </c>
      <c r="B56" s="57" t="s">
        <v>65</v>
      </c>
      <c r="C56" s="34" t="s">
        <v>19</v>
      </c>
      <c r="D56" s="35">
        <v>250</v>
      </c>
      <c r="E56" s="34"/>
      <c r="F56" s="44"/>
      <c r="G56" s="94"/>
      <c r="H56" s="95"/>
      <c r="I56" s="77"/>
      <c r="J56" s="96"/>
      <c r="K56" s="97"/>
      <c r="L56" s="97"/>
    </row>
    <row r="57" spans="1:12" ht="39" customHeight="1">
      <c r="A57" s="42" t="s">
        <v>66</v>
      </c>
      <c r="B57" s="57" t="s">
        <v>67</v>
      </c>
      <c r="C57" s="44" t="s">
        <v>19</v>
      </c>
      <c r="D57" s="98">
        <v>150</v>
      </c>
      <c r="E57" s="44"/>
      <c r="F57" s="44"/>
      <c r="G57" s="99"/>
      <c r="H57" s="100"/>
      <c r="I57" s="77"/>
      <c r="J57" s="96"/>
      <c r="K57" s="97"/>
      <c r="L57" s="97"/>
    </row>
    <row r="58" spans="1:12" s="490" customFormat="1" ht="39" customHeight="1">
      <c r="A58" s="194" t="s">
        <v>68</v>
      </c>
      <c r="B58" s="57" t="s">
        <v>686</v>
      </c>
      <c r="C58" s="175" t="s">
        <v>19</v>
      </c>
      <c r="D58" s="347">
        <v>20</v>
      </c>
      <c r="E58" s="44"/>
      <c r="F58" s="44"/>
      <c r="G58" s="99"/>
      <c r="H58" s="100"/>
      <c r="I58" s="77"/>
      <c r="J58" s="96"/>
      <c r="K58" s="97"/>
      <c r="L58" s="97"/>
    </row>
    <row r="59" spans="1:12" ht="87" customHeight="1">
      <c r="A59" s="42" t="s">
        <v>70</v>
      </c>
      <c r="B59" s="617" t="s">
        <v>69</v>
      </c>
      <c r="C59" s="42" t="s">
        <v>19</v>
      </c>
      <c r="D59" s="72">
        <v>120</v>
      </c>
      <c r="E59" s="34"/>
      <c r="F59" s="27"/>
      <c r="G59" s="92"/>
      <c r="H59" s="93"/>
      <c r="I59" s="77"/>
      <c r="J59" s="101"/>
      <c r="K59" s="77"/>
      <c r="L59" s="77"/>
    </row>
    <row r="60" spans="1:12" ht="83.25" customHeight="1" thickBot="1">
      <c r="A60" s="42" t="s">
        <v>118</v>
      </c>
      <c r="B60" s="57" t="s">
        <v>71</v>
      </c>
      <c r="C60" s="27" t="s">
        <v>19</v>
      </c>
      <c r="D60" s="102">
        <v>5</v>
      </c>
      <c r="E60" s="34"/>
      <c r="F60" s="44"/>
      <c r="G60" s="91"/>
      <c r="H60" s="93"/>
      <c r="I60" s="77"/>
      <c r="J60" s="32"/>
      <c r="K60" s="77"/>
      <c r="L60" s="77"/>
    </row>
    <row r="61" spans="1:12" ht="15.75" customHeight="1" thickBot="1">
      <c r="A61" s="84"/>
      <c r="B61" s="616"/>
      <c r="C61" s="103"/>
      <c r="D61" s="104"/>
      <c r="E61" s="103"/>
      <c r="F61" s="105"/>
      <c r="G61" s="813" t="s">
        <v>34</v>
      </c>
      <c r="H61" s="813"/>
      <c r="I61" s="85"/>
      <c r="J61" s="85"/>
      <c r="K61" s="85"/>
      <c r="L61" s="85"/>
    </row>
    <row r="62" spans="1:12">
      <c r="A62" s="84"/>
      <c r="B62" s="616"/>
      <c r="C62" s="103"/>
      <c r="D62" s="104"/>
      <c r="E62" s="103"/>
      <c r="F62" s="105"/>
      <c r="G62" s="106"/>
      <c r="H62" s="696"/>
      <c r="I62" s="107"/>
      <c r="J62" s="80"/>
      <c r="K62" s="108"/>
      <c r="L62" s="109"/>
    </row>
    <row r="63" spans="1:12">
      <c r="A63" s="82"/>
      <c r="B63" s="618"/>
      <c r="C63" s="80"/>
      <c r="D63" s="83"/>
      <c r="E63" s="103"/>
      <c r="F63" s="82"/>
      <c r="G63" s="83"/>
      <c r="H63" s="110"/>
      <c r="I63" s="111"/>
      <c r="J63" s="80"/>
      <c r="K63" s="111"/>
      <c r="L63" s="111"/>
    </row>
    <row r="64" spans="1:12" ht="17.25" customHeight="1">
      <c r="A64" s="62" t="s">
        <v>72</v>
      </c>
      <c r="B64" s="112" t="s">
        <v>73</v>
      </c>
      <c r="C64" s="814"/>
      <c r="D64" s="814"/>
      <c r="E64" s="814"/>
      <c r="F64" s="814"/>
      <c r="G64" s="814"/>
      <c r="H64" s="814"/>
      <c r="I64" s="814"/>
      <c r="J64" s="814"/>
      <c r="K64" s="814"/>
      <c r="L64" s="814"/>
    </row>
    <row r="65" spans="1:12" ht="33">
      <c r="A65" s="691" t="s">
        <v>5</v>
      </c>
      <c r="B65" s="11" t="s">
        <v>6</v>
      </c>
      <c r="C65" s="691" t="s">
        <v>7</v>
      </c>
      <c r="D65" s="74" t="s">
        <v>8</v>
      </c>
      <c r="E65" s="691" t="s">
        <v>9</v>
      </c>
      <c r="F65" s="691" t="s">
        <v>10</v>
      </c>
      <c r="G65" s="74" t="s">
        <v>11</v>
      </c>
      <c r="H65" s="14" t="s">
        <v>12</v>
      </c>
      <c r="I65" s="14" t="s">
        <v>13</v>
      </c>
      <c r="J65" s="691" t="s">
        <v>2</v>
      </c>
      <c r="K65" s="14" t="s">
        <v>3</v>
      </c>
      <c r="L65" s="14" t="s">
        <v>4</v>
      </c>
    </row>
    <row r="66" spans="1:12">
      <c r="A66" s="691">
        <v>1</v>
      </c>
      <c r="B66" s="75">
        <v>2</v>
      </c>
      <c r="C66" s="691">
        <v>3</v>
      </c>
      <c r="D66" s="74">
        <v>4</v>
      </c>
      <c r="E66" s="691">
        <v>5</v>
      </c>
      <c r="F66" s="691">
        <v>6</v>
      </c>
      <c r="G66" s="74">
        <v>7</v>
      </c>
      <c r="H66" s="691">
        <v>8</v>
      </c>
      <c r="I66" s="691">
        <v>9</v>
      </c>
      <c r="J66" s="691">
        <v>10</v>
      </c>
      <c r="K66" s="691">
        <v>11</v>
      </c>
      <c r="L66" s="691">
        <v>12</v>
      </c>
    </row>
    <row r="67" spans="1:12" ht="82.5">
      <c r="A67" s="27" t="s">
        <v>14</v>
      </c>
      <c r="B67" s="57" t="s">
        <v>74</v>
      </c>
      <c r="C67" s="42" t="s">
        <v>19</v>
      </c>
      <c r="D67" s="113">
        <v>10</v>
      </c>
      <c r="E67" s="34"/>
      <c r="F67" s="27"/>
      <c r="G67" s="114"/>
      <c r="H67" s="93"/>
      <c r="I67" s="77"/>
      <c r="J67" s="49"/>
      <c r="K67" s="77"/>
      <c r="L67" s="77"/>
    </row>
    <row r="68" spans="1:12" ht="87.75" customHeight="1">
      <c r="A68" s="27" t="s">
        <v>17</v>
      </c>
      <c r="B68" s="57" t="s">
        <v>75</v>
      </c>
      <c r="C68" s="42" t="s">
        <v>19</v>
      </c>
      <c r="D68" s="113">
        <v>3</v>
      </c>
      <c r="E68" s="34"/>
      <c r="F68" s="27"/>
      <c r="G68" s="114"/>
      <c r="H68" s="93"/>
      <c r="I68" s="77"/>
      <c r="J68" s="49"/>
      <c r="K68" s="77"/>
      <c r="L68" s="77"/>
    </row>
    <row r="69" spans="1:12" ht="91.5" customHeight="1">
      <c r="A69" s="27" t="s">
        <v>20</v>
      </c>
      <c r="B69" s="619" t="s">
        <v>741</v>
      </c>
      <c r="C69" s="42" t="s">
        <v>19</v>
      </c>
      <c r="D69" s="72">
        <v>20</v>
      </c>
      <c r="E69" s="34"/>
      <c r="F69" s="115"/>
      <c r="G69" s="114"/>
      <c r="H69" s="93"/>
      <c r="I69" s="77"/>
      <c r="J69" s="49"/>
      <c r="K69" s="77"/>
      <c r="L69" s="77"/>
    </row>
    <row r="70" spans="1:12" ht="88.5" customHeight="1">
      <c r="A70" s="27" t="s">
        <v>22</v>
      </c>
      <c r="B70" s="619" t="s">
        <v>740</v>
      </c>
      <c r="C70" s="42" t="s">
        <v>19</v>
      </c>
      <c r="D70" s="30">
        <v>2</v>
      </c>
      <c r="E70" s="34"/>
      <c r="F70" s="115"/>
      <c r="G70" s="114"/>
      <c r="H70" s="93"/>
      <c r="I70" s="77"/>
      <c r="J70" s="49"/>
      <c r="K70" s="77"/>
      <c r="L70" s="77"/>
    </row>
    <row r="71" spans="1:12" ht="34.5" customHeight="1">
      <c r="A71" s="27" t="s">
        <v>24</v>
      </c>
      <c r="B71" s="619" t="s">
        <v>76</v>
      </c>
      <c r="C71" s="42" t="s">
        <v>19</v>
      </c>
      <c r="D71" s="30">
        <v>2</v>
      </c>
      <c r="E71" s="34"/>
      <c r="F71" s="27"/>
      <c r="G71" s="114"/>
      <c r="H71" s="93"/>
      <c r="I71" s="77"/>
      <c r="J71" s="49"/>
      <c r="K71" s="77"/>
      <c r="L71" s="77"/>
    </row>
    <row r="72" spans="1:12" ht="90.75" customHeight="1">
      <c r="A72" s="27" t="s">
        <v>26</v>
      </c>
      <c r="B72" s="619" t="s">
        <v>77</v>
      </c>
      <c r="C72" s="42" t="s">
        <v>19</v>
      </c>
      <c r="D72" s="30">
        <v>1</v>
      </c>
      <c r="E72" s="34"/>
      <c r="F72" s="27"/>
      <c r="G72" s="114"/>
      <c r="H72" s="93"/>
      <c r="I72" s="77"/>
      <c r="J72" s="49"/>
      <c r="K72" s="77"/>
      <c r="L72" s="77"/>
    </row>
    <row r="73" spans="1:12" ht="80.25" customHeight="1" thickBot="1">
      <c r="A73" s="27" t="s">
        <v>28</v>
      </c>
      <c r="B73" s="619" t="s">
        <v>78</v>
      </c>
      <c r="C73" s="42" t="s">
        <v>19</v>
      </c>
      <c r="D73" s="72">
        <v>45</v>
      </c>
      <c r="E73" s="34"/>
      <c r="F73" s="27"/>
      <c r="G73" s="114"/>
      <c r="H73" s="93"/>
      <c r="I73" s="77"/>
      <c r="J73" s="101"/>
      <c r="K73" s="77"/>
      <c r="L73" s="77"/>
    </row>
    <row r="74" spans="1:12" ht="15.75" customHeight="1" thickBot="1">
      <c r="G74" s="815" t="s">
        <v>34</v>
      </c>
      <c r="H74" s="815"/>
      <c r="I74" s="85"/>
      <c r="J74" s="85"/>
      <c r="K74" s="85"/>
      <c r="L74" s="85"/>
    </row>
    <row r="75" spans="1:12">
      <c r="A75" s="82"/>
      <c r="B75" s="618"/>
      <c r="C75" s="80"/>
      <c r="D75" s="106"/>
      <c r="E75" s="103"/>
      <c r="F75" s="82"/>
      <c r="G75" s="83"/>
      <c r="H75" s="110"/>
      <c r="I75" s="111"/>
      <c r="J75" s="80"/>
      <c r="K75" s="111"/>
      <c r="L75" s="111"/>
    </row>
    <row r="77" spans="1:12" ht="17.25" customHeight="1">
      <c r="A77" s="62" t="s">
        <v>79</v>
      </c>
      <c r="B77" s="112" t="s">
        <v>80</v>
      </c>
      <c r="C77" s="814"/>
      <c r="D77" s="814"/>
      <c r="E77" s="814"/>
      <c r="F77" s="814"/>
      <c r="G77" s="814"/>
      <c r="H77" s="814"/>
      <c r="I77" s="814"/>
      <c r="J77" s="814"/>
      <c r="K77" s="814"/>
      <c r="L77" s="814"/>
    </row>
    <row r="78" spans="1:12" ht="33">
      <c r="A78" s="691" t="s">
        <v>5</v>
      </c>
      <c r="B78" s="11" t="s">
        <v>6</v>
      </c>
      <c r="C78" s="691" t="s">
        <v>7</v>
      </c>
      <c r="D78" s="74" t="s">
        <v>8</v>
      </c>
      <c r="E78" s="691" t="s">
        <v>9</v>
      </c>
      <c r="F78" s="691" t="s">
        <v>10</v>
      </c>
      <c r="G78" s="74" t="s">
        <v>11</v>
      </c>
      <c r="H78" s="14" t="s">
        <v>12</v>
      </c>
      <c r="I78" s="14" t="s">
        <v>13</v>
      </c>
      <c r="J78" s="691" t="s">
        <v>2</v>
      </c>
      <c r="K78" s="14" t="s">
        <v>3</v>
      </c>
      <c r="L78" s="14" t="s">
        <v>4</v>
      </c>
    </row>
    <row r="79" spans="1:12">
      <c r="A79" s="691">
        <v>1</v>
      </c>
      <c r="B79" s="75">
        <v>2</v>
      </c>
      <c r="C79" s="691">
        <v>3</v>
      </c>
      <c r="D79" s="74">
        <v>4</v>
      </c>
      <c r="E79" s="691">
        <v>5</v>
      </c>
      <c r="F79" s="691">
        <v>6</v>
      </c>
      <c r="G79" s="74">
        <v>7</v>
      </c>
      <c r="H79" s="691">
        <v>8</v>
      </c>
      <c r="I79" s="691">
        <v>9</v>
      </c>
      <c r="J79" s="691">
        <v>10</v>
      </c>
      <c r="K79" s="691">
        <v>11</v>
      </c>
      <c r="L79" s="691">
        <v>12</v>
      </c>
    </row>
    <row r="80" spans="1:12" ht="49.5">
      <c r="A80" s="44" t="s">
        <v>14</v>
      </c>
      <c r="B80" s="620" t="s">
        <v>81</v>
      </c>
      <c r="C80" s="42" t="s">
        <v>82</v>
      </c>
      <c r="D80" s="116">
        <v>50</v>
      </c>
      <c r="E80" s="117"/>
      <c r="F80" s="117"/>
      <c r="G80" s="118"/>
      <c r="H80" s="119"/>
      <c r="I80" s="120"/>
      <c r="J80" s="101"/>
      <c r="K80" s="77"/>
      <c r="L80" s="77"/>
    </row>
    <row r="81" spans="1:12" ht="16.5">
      <c r="A81" s="44" t="s">
        <v>17</v>
      </c>
      <c r="B81" s="620" t="s">
        <v>83</v>
      </c>
      <c r="C81" s="42" t="s">
        <v>19</v>
      </c>
      <c r="D81" s="121">
        <v>2</v>
      </c>
      <c r="E81" s="122"/>
      <c r="F81" s="122"/>
      <c r="G81" s="123"/>
      <c r="H81" s="124"/>
      <c r="I81" s="120"/>
      <c r="J81" s="101"/>
      <c r="K81" s="77"/>
      <c r="L81" s="77"/>
    </row>
    <row r="82" spans="1:12" ht="98.25" customHeight="1">
      <c r="A82" s="44" t="s">
        <v>20</v>
      </c>
      <c r="B82" s="620" t="s">
        <v>84</v>
      </c>
      <c r="C82" s="42" t="s">
        <v>16</v>
      </c>
      <c r="D82" s="121">
        <v>4</v>
      </c>
      <c r="E82" s="125"/>
      <c r="F82" s="125"/>
      <c r="G82" s="126"/>
      <c r="H82" s="127"/>
      <c r="I82" s="120"/>
      <c r="J82" s="101"/>
      <c r="K82" s="77"/>
      <c r="L82" s="77"/>
    </row>
    <row r="83" spans="1:12" ht="67.5" customHeight="1">
      <c r="A83" s="44" t="s">
        <v>22</v>
      </c>
      <c r="B83" s="621" t="s">
        <v>85</v>
      </c>
      <c r="C83" s="42" t="s">
        <v>16</v>
      </c>
      <c r="D83" s="116">
        <v>20</v>
      </c>
      <c r="E83" s="128"/>
      <c r="F83" s="128"/>
      <c r="G83" s="98"/>
      <c r="H83" s="129"/>
      <c r="I83" s="120"/>
      <c r="J83" s="101"/>
      <c r="K83" s="77"/>
      <c r="L83" s="77"/>
    </row>
    <row r="84" spans="1:12" ht="66">
      <c r="A84" s="44" t="s">
        <v>24</v>
      </c>
      <c r="B84" s="620" t="s">
        <v>86</v>
      </c>
      <c r="C84" s="42" t="s">
        <v>16</v>
      </c>
      <c r="D84" s="116">
        <v>4</v>
      </c>
      <c r="E84" s="128"/>
      <c r="F84" s="128"/>
      <c r="G84" s="98"/>
      <c r="H84" s="129"/>
      <c r="I84" s="120"/>
      <c r="J84" s="101"/>
      <c r="K84" s="77"/>
      <c r="L84" s="77"/>
    </row>
    <row r="85" spans="1:12" ht="49.5" customHeight="1">
      <c r="A85" s="44" t="s">
        <v>26</v>
      </c>
      <c r="B85" s="620" t="s">
        <v>87</v>
      </c>
      <c r="C85" s="42" t="s">
        <v>19</v>
      </c>
      <c r="D85" s="116">
        <v>10</v>
      </c>
      <c r="E85" s="128"/>
      <c r="F85" s="128"/>
      <c r="G85" s="98"/>
      <c r="H85" s="129"/>
      <c r="I85" s="120"/>
      <c r="J85" s="101"/>
      <c r="K85" s="77"/>
      <c r="L85" s="77"/>
    </row>
    <row r="86" spans="1:12" ht="82.5" customHeight="1">
      <c r="A86" s="44" t="s">
        <v>28</v>
      </c>
      <c r="B86" s="620" t="s">
        <v>88</v>
      </c>
      <c r="C86" s="42" t="s">
        <v>19</v>
      </c>
      <c r="D86" s="116">
        <v>1800</v>
      </c>
      <c r="E86" s="130"/>
      <c r="F86" s="130"/>
      <c r="G86" s="35"/>
      <c r="H86" s="131"/>
      <c r="I86" s="120"/>
      <c r="J86" s="101"/>
      <c r="K86" s="77"/>
      <c r="L86" s="77"/>
    </row>
    <row r="87" spans="1:12" ht="79.5" customHeight="1">
      <c r="A87" s="44" t="s">
        <v>30</v>
      </c>
      <c r="B87" s="622" t="s">
        <v>89</v>
      </c>
      <c r="C87" s="52" t="s">
        <v>19</v>
      </c>
      <c r="D87" s="121">
        <v>150</v>
      </c>
      <c r="E87" s="132"/>
      <c r="F87" s="132"/>
      <c r="G87" s="133"/>
      <c r="H87" s="134"/>
      <c r="I87" s="120"/>
      <c r="J87" s="49"/>
      <c r="K87" s="71"/>
      <c r="L87" s="71"/>
    </row>
    <row r="88" spans="1:12" ht="34.5" customHeight="1">
      <c r="A88" s="585" t="s">
        <v>32</v>
      </c>
      <c r="B88" s="791" t="s">
        <v>90</v>
      </c>
      <c r="C88" s="602" t="s">
        <v>19</v>
      </c>
      <c r="D88" s="792">
        <v>1500</v>
      </c>
      <c r="E88" s="572"/>
      <c r="F88" s="793"/>
      <c r="G88" s="603"/>
      <c r="H88" s="794"/>
      <c r="I88" s="795"/>
      <c r="J88" s="796"/>
      <c r="K88" s="797"/>
      <c r="L88" s="797"/>
    </row>
    <row r="89" spans="1:12" ht="69" customHeight="1">
      <c r="A89" s="44" t="s">
        <v>62</v>
      </c>
      <c r="B89" s="622" t="s">
        <v>91</v>
      </c>
      <c r="C89" s="52" t="s">
        <v>82</v>
      </c>
      <c r="D89" s="67">
        <f>10</f>
        <v>10</v>
      </c>
      <c r="E89" s="54"/>
      <c r="F89" s="135"/>
      <c r="G89" s="136"/>
      <c r="H89" s="137"/>
      <c r="I89" s="120"/>
      <c r="J89" s="49"/>
      <c r="K89" s="71"/>
      <c r="L89" s="71"/>
    </row>
    <row r="90" spans="1:12" ht="129.75" customHeight="1" thickBot="1">
      <c r="A90" s="44" t="s">
        <v>64</v>
      </c>
      <c r="B90" s="620" t="s">
        <v>92</v>
      </c>
      <c r="C90" s="138" t="s">
        <v>19</v>
      </c>
      <c r="D90" s="72">
        <v>400</v>
      </c>
      <c r="E90" s="34"/>
      <c r="F90" s="139"/>
      <c r="G90" s="113"/>
      <c r="H90" s="47"/>
      <c r="I90" s="120"/>
      <c r="J90" s="49"/>
      <c r="K90" s="71"/>
      <c r="L90" s="71"/>
    </row>
    <row r="91" spans="1:12" ht="15.75" customHeight="1" thickBot="1">
      <c r="A91" s="88"/>
      <c r="B91" s="616"/>
      <c r="C91" s="103"/>
      <c r="D91" s="104"/>
      <c r="E91" s="103"/>
      <c r="F91" s="105"/>
      <c r="G91" s="819" t="s">
        <v>34</v>
      </c>
      <c r="H91" s="819"/>
      <c r="I91" s="73"/>
      <c r="J91" s="73"/>
      <c r="K91" s="73"/>
      <c r="L91" s="73"/>
    </row>
    <row r="92" spans="1:12" s="147" customFormat="1">
      <c r="A92" s="140"/>
      <c r="B92" s="141"/>
      <c r="C92" s="142"/>
      <c r="D92" s="143"/>
      <c r="E92" s="144"/>
      <c r="F92" s="145"/>
      <c r="G92" s="143"/>
      <c r="H92" s="146"/>
      <c r="I92" s="142"/>
      <c r="J92" s="142"/>
      <c r="K92" s="142"/>
      <c r="L92" s="142"/>
    </row>
    <row r="94" spans="1:12" ht="17.25" customHeight="1">
      <c r="A94" s="62" t="s">
        <v>93</v>
      </c>
      <c r="B94" s="10" t="s">
        <v>94</v>
      </c>
      <c r="C94" s="814"/>
      <c r="D94" s="814"/>
      <c r="E94" s="814"/>
      <c r="F94" s="814"/>
      <c r="G94" s="814"/>
      <c r="H94" s="814"/>
      <c r="I94" s="814"/>
      <c r="J94" s="814"/>
      <c r="K94" s="814"/>
      <c r="L94" s="814"/>
    </row>
    <row r="95" spans="1:12" ht="33">
      <c r="A95" s="691" t="s">
        <v>5</v>
      </c>
      <c r="B95" s="11" t="s">
        <v>6</v>
      </c>
      <c r="C95" s="691" t="s">
        <v>7</v>
      </c>
      <c r="D95" s="74" t="s">
        <v>8</v>
      </c>
      <c r="E95" s="691" t="s">
        <v>9</v>
      </c>
      <c r="F95" s="691" t="s">
        <v>10</v>
      </c>
      <c r="G95" s="74" t="s">
        <v>11</v>
      </c>
      <c r="H95" s="14" t="s">
        <v>12</v>
      </c>
      <c r="I95" s="14" t="s">
        <v>13</v>
      </c>
      <c r="J95" s="691" t="s">
        <v>2</v>
      </c>
      <c r="K95" s="14" t="s">
        <v>3</v>
      </c>
      <c r="L95" s="14" t="s">
        <v>4</v>
      </c>
    </row>
    <row r="96" spans="1:12">
      <c r="A96" s="691">
        <v>1</v>
      </c>
      <c r="B96" s="75">
        <v>2</v>
      </c>
      <c r="C96" s="691">
        <v>3</v>
      </c>
      <c r="D96" s="74">
        <v>4</v>
      </c>
      <c r="E96" s="691">
        <v>5</v>
      </c>
      <c r="F96" s="691">
        <v>6</v>
      </c>
      <c r="G96" s="74">
        <v>7</v>
      </c>
      <c r="H96" s="691">
        <v>8</v>
      </c>
      <c r="I96" s="691">
        <v>9</v>
      </c>
      <c r="J96" s="691">
        <v>10</v>
      </c>
      <c r="K96" s="691">
        <v>11</v>
      </c>
      <c r="L96" s="691">
        <v>12</v>
      </c>
    </row>
    <row r="97" spans="1:12" ht="63.75" customHeight="1">
      <c r="A97" s="27" t="s">
        <v>14</v>
      </c>
      <c r="B97" s="619" t="s">
        <v>95</v>
      </c>
      <c r="C97" s="42" t="s">
        <v>19</v>
      </c>
      <c r="D97" s="148">
        <v>10</v>
      </c>
      <c r="E97" s="34"/>
      <c r="F97" s="44"/>
      <c r="G97" s="72"/>
      <c r="H97" s="93"/>
      <c r="I97" s="149"/>
      <c r="J97" s="101"/>
      <c r="K97" s="77"/>
      <c r="L97" s="77"/>
    </row>
    <row r="98" spans="1:12" ht="64.5" customHeight="1">
      <c r="A98" s="27" t="s">
        <v>17</v>
      </c>
      <c r="B98" s="619" t="s">
        <v>96</v>
      </c>
      <c r="C98" s="34" t="s">
        <v>19</v>
      </c>
      <c r="D98" s="148">
        <v>50</v>
      </c>
      <c r="E98" s="34"/>
      <c r="F98" s="44"/>
      <c r="G98" s="72"/>
      <c r="H98" s="93"/>
      <c r="I98" s="149"/>
      <c r="J98" s="101"/>
      <c r="K98" s="77"/>
      <c r="L98" s="77"/>
    </row>
    <row r="99" spans="1:12" ht="51.75" customHeight="1">
      <c r="A99" s="27" t="s">
        <v>20</v>
      </c>
      <c r="B99" s="619" t="s">
        <v>97</v>
      </c>
      <c r="C99" s="34" t="s">
        <v>19</v>
      </c>
      <c r="D99" s="148">
        <v>150</v>
      </c>
      <c r="E99" s="34"/>
      <c r="F99" s="44"/>
      <c r="G99" s="72"/>
      <c r="H99" s="93"/>
      <c r="I99" s="149"/>
      <c r="J99" s="101"/>
      <c r="K99" s="77"/>
      <c r="L99" s="77"/>
    </row>
    <row r="100" spans="1:12" ht="30" customHeight="1">
      <c r="A100" s="27" t="s">
        <v>22</v>
      </c>
      <c r="B100" s="57" t="s">
        <v>99</v>
      </c>
      <c r="C100" s="42" t="s">
        <v>19</v>
      </c>
      <c r="D100" s="148">
        <v>20</v>
      </c>
      <c r="E100" s="34"/>
      <c r="F100" s="44"/>
      <c r="G100" s="72"/>
      <c r="H100" s="93"/>
      <c r="I100" s="149"/>
      <c r="J100" s="101"/>
      <c r="K100" s="77"/>
      <c r="L100" s="77"/>
    </row>
    <row r="101" spans="1:12" ht="36.75" customHeight="1">
      <c r="A101" s="27" t="s">
        <v>24</v>
      </c>
      <c r="B101" s="57" t="s">
        <v>100</v>
      </c>
      <c r="C101" s="42" t="s">
        <v>19</v>
      </c>
      <c r="D101" s="148">
        <f>1500*2</f>
        <v>3000</v>
      </c>
      <c r="E101" s="34"/>
      <c r="F101" s="44"/>
      <c r="G101" s="72"/>
      <c r="H101" s="93"/>
      <c r="I101" s="149"/>
      <c r="J101" s="101"/>
      <c r="K101" s="77"/>
      <c r="L101" s="77"/>
    </row>
    <row r="102" spans="1:12" ht="25.5" thickBot="1">
      <c r="A102" s="27" t="s">
        <v>26</v>
      </c>
      <c r="B102" s="57" t="s">
        <v>101</v>
      </c>
      <c r="C102" s="42" t="s">
        <v>19</v>
      </c>
      <c r="D102" s="148">
        <v>50</v>
      </c>
      <c r="E102" s="34"/>
      <c r="F102" s="44"/>
      <c r="G102" s="72"/>
      <c r="H102" s="93"/>
      <c r="I102" s="149"/>
      <c r="J102" s="49"/>
      <c r="K102" s="71"/>
      <c r="L102" s="71"/>
    </row>
    <row r="103" spans="1:12" ht="15.75" customHeight="1" thickBot="1">
      <c r="A103" s="84"/>
      <c r="B103" s="616"/>
      <c r="C103" s="103"/>
      <c r="D103" s="104"/>
      <c r="E103" s="103"/>
      <c r="F103" s="105"/>
      <c r="G103" s="819" t="s">
        <v>34</v>
      </c>
      <c r="H103" s="819"/>
      <c r="I103" s="85"/>
      <c r="J103" s="85"/>
      <c r="K103" s="85"/>
      <c r="L103" s="85"/>
    </row>
    <row r="104" spans="1:12" ht="15.75" customHeight="1">
      <c r="A104" s="84"/>
      <c r="B104" s="616"/>
      <c r="C104" s="103"/>
      <c r="D104" s="104"/>
      <c r="E104" s="103"/>
      <c r="F104" s="105"/>
      <c r="G104" s="153"/>
      <c r="H104" s="154"/>
      <c r="I104" s="155"/>
      <c r="J104" s="155"/>
      <c r="K104" s="155"/>
      <c r="L104" s="155"/>
    </row>
    <row r="106" spans="1:12" ht="17.25" customHeight="1">
      <c r="A106" s="62" t="s">
        <v>102</v>
      </c>
      <c r="B106" s="112" t="s">
        <v>103</v>
      </c>
      <c r="C106" s="814"/>
      <c r="D106" s="814"/>
      <c r="E106" s="814"/>
      <c r="F106" s="814"/>
      <c r="G106" s="814"/>
      <c r="H106" s="814"/>
      <c r="I106" s="814"/>
      <c r="J106" s="814"/>
      <c r="K106" s="814"/>
      <c r="L106" s="814"/>
    </row>
    <row r="107" spans="1:12" ht="33">
      <c r="A107" s="691" t="s">
        <v>5</v>
      </c>
      <c r="B107" s="11" t="s">
        <v>6</v>
      </c>
      <c r="C107" s="691" t="s">
        <v>7</v>
      </c>
      <c r="D107" s="74" t="s">
        <v>8</v>
      </c>
      <c r="E107" s="691" t="s">
        <v>9</v>
      </c>
      <c r="F107" s="691" t="s">
        <v>10</v>
      </c>
      <c r="G107" s="74" t="s">
        <v>11</v>
      </c>
      <c r="H107" s="14" t="s">
        <v>12</v>
      </c>
      <c r="I107" s="14" t="s">
        <v>13</v>
      </c>
      <c r="J107" s="691" t="s">
        <v>2</v>
      </c>
      <c r="K107" s="14" t="s">
        <v>3</v>
      </c>
      <c r="L107" s="14" t="s">
        <v>4</v>
      </c>
    </row>
    <row r="108" spans="1:12">
      <c r="A108" s="691">
        <v>1</v>
      </c>
      <c r="B108" s="75">
        <v>2</v>
      </c>
      <c r="C108" s="691">
        <v>3</v>
      </c>
      <c r="D108" s="74">
        <v>4</v>
      </c>
      <c r="E108" s="691">
        <v>5</v>
      </c>
      <c r="F108" s="691">
        <v>6</v>
      </c>
      <c r="G108" s="74">
        <v>7</v>
      </c>
      <c r="H108" s="691">
        <v>8</v>
      </c>
      <c r="I108" s="691">
        <v>9</v>
      </c>
      <c r="J108" s="691">
        <v>10</v>
      </c>
      <c r="K108" s="691">
        <v>11</v>
      </c>
      <c r="L108" s="691">
        <v>12</v>
      </c>
    </row>
    <row r="109" spans="1:12" ht="90.75">
      <c r="A109" s="42" t="s">
        <v>14</v>
      </c>
      <c r="B109" s="156" t="s">
        <v>104</v>
      </c>
      <c r="C109" s="42" t="s">
        <v>19</v>
      </c>
      <c r="D109" s="72">
        <v>20</v>
      </c>
      <c r="E109" s="34"/>
      <c r="F109" s="157"/>
      <c r="G109" s="158"/>
      <c r="H109" s="159"/>
      <c r="I109" s="77"/>
      <c r="J109" s="101"/>
      <c r="K109" s="31"/>
      <c r="L109" s="31"/>
    </row>
    <row r="110" spans="1:12" ht="82.5">
      <c r="A110" s="42" t="s">
        <v>17</v>
      </c>
      <c r="B110" s="160" t="s">
        <v>105</v>
      </c>
      <c r="C110" s="161" t="s">
        <v>19</v>
      </c>
      <c r="D110" s="162">
        <v>1000</v>
      </c>
      <c r="E110" s="44"/>
      <c r="F110" s="163"/>
      <c r="G110" s="164"/>
      <c r="H110" s="159"/>
      <c r="I110" s="77"/>
      <c r="J110" s="101"/>
      <c r="K110" s="31"/>
      <c r="L110" s="31"/>
    </row>
    <row r="111" spans="1:12" ht="57.75">
      <c r="A111" s="42" t="s">
        <v>20</v>
      </c>
      <c r="B111" s="160" t="s">
        <v>106</v>
      </c>
      <c r="C111" s="161" t="s">
        <v>19</v>
      </c>
      <c r="D111" s="162">
        <f>20+10+10</f>
        <v>40</v>
      </c>
      <c r="E111" s="44"/>
      <c r="F111" s="163"/>
      <c r="G111" s="164"/>
      <c r="H111" s="159"/>
      <c r="I111" s="77"/>
      <c r="J111" s="101"/>
      <c r="K111" s="31"/>
      <c r="L111" s="31"/>
    </row>
    <row r="112" spans="1:12" ht="57.75">
      <c r="A112" s="42" t="s">
        <v>22</v>
      </c>
      <c r="B112" s="160" t="s">
        <v>107</v>
      </c>
      <c r="C112" s="161" t="s">
        <v>19</v>
      </c>
      <c r="D112" s="162">
        <v>10</v>
      </c>
      <c r="E112" s="44"/>
      <c r="F112" s="163"/>
      <c r="G112" s="164"/>
      <c r="H112" s="159"/>
      <c r="I112" s="77"/>
      <c r="J112" s="101"/>
      <c r="K112" s="31"/>
      <c r="L112" s="31"/>
    </row>
    <row r="113" spans="1:12" ht="49.5">
      <c r="A113" s="42" t="s">
        <v>24</v>
      </c>
      <c r="B113" s="160" t="s">
        <v>108</v>
      </c>
      <c r="C113" s="161" t="s">
        <v>19</v>
      </c>
      <c r="D113" s="162">
        <v>50</v>
      </c>
      <c r="E113" s="44"/>
      <c r="F113" s="163"/>
      <c r="G113" s="164"/>
      <c r="H113" s="159"/>
      <c r="I113" s="77"/>
      <c r="J113" s="101"/>
      <c r="K113" s="31"/>
      <c r="L113" s="31"/>
    </row>
    <row r="114" spans="1:12" ht="57.75">
      <c r="A114" s="42" t="s">
        <v>26</v>
      </c>
      <c r="B114" s="160" t="s">
        <v>109</v>
      </c>
      <c r="C114" s="161" t="s">
        <v>19</v>
      </c>
      <c r="D114" s="162">
        <v>40</v>
      </c>
      <c r="E114" s="44"/>
      <c r="F114" s="163"/>
      <c r="G114" s="164"/>
      <c r="H114" s="159"/>
      <c r="I114" s="77"/>
      <c r="J114" s="101"/>
      <c r="K114" s="31"/>
      <c r="L114" s="31"/>
    </row>
    <row r="115" spans="1:12" ht="49.5">
      <c r="A115" s="42" t="s">
        <v>28</v>
      </c>
      <c r="B115" s="156" t="s">
        <v>110</v>
      </c>
      <c r="C115" s="161" t="s">
        <v>19</v>
      </c>
      <c r="D115" s="113">
        <v>250</v>
      </c>
      <c r="E115" s="44"/>
      <c r="F115" s="68"/>
      <c r="G115" s="69"/>
      <c r="H115" s="159"/>
      <c r="I115" s="77"/>
      <c r="J115" s="101"/>
      <c r="K115" s="31"/>
      <c r="L115" s="31"/>
    </row>
    <row r="116" spans="1:12" ht="41.25">
      <c r="A116" s="42" t="s">
        <v>30</v>
      </c>
      <c r="B116" s="156" t="s">
        <v>111</v>
      </c>
      <c r="C116" s="161" t="s">
        <v>19</v>
      </c>
      <c r="D116" s="162">
        <v>40</v>
      </c>
      <c r="E116" s="44"/>
      <c r="F116" s="68"/>
      <c r="G116" s="69"/>
      <c r="H116" s="159"/>
      <c r="I116" s="77"/>
      <c r="J116" s="101"/>
      <c r="K116" s="31"/>
      <c r="L116" s="31"/>
    </row>
    <row r="117" spans="1:12" ht="42" customHeight="1">
      <c r="A117" s="42" t="s">
        <v>32</v>
      </c>
      <c r="B117" s="156" t="s">
        <v>112</v>
      </c>
      <c r="C117" s="42" t="s">
        <v>19</v>
      </c>
      <c r="D117" s="72">
        <v>30</v>
      </c>
      <c r="E117" s="34"/>
      <c r="F117" s="165"/>
      <c r="G117" s="166"/>
      <c r="H117" s="159"/>
      <c r="I117" s="77"/>
      <c r="J117" s="101"/>
      <c r="K117" s="31"/>
      <c r="L117" s="31"/>
    </row>
    <row r="118" spans="1:12" ht="54.75" customHeight="1">
      <c r="A118" s="42" t="s">
        <v>62</v>
      </c>
      <c r="B118" s="156" t="s">
        <v>113</v>
      </c>
      <c r="C118" s="42" t="s">
        <v>19</v>
      </c>
      <c r="D118" s="72">
        <v>150</v>
      </c>
      <c r="E118" s="34"/>
      <c r="F118" s="165"/>
      <c r="G118" s="166"/>
      <c r="H118" s="159"/>
      <c r="I118" s="77"/>
      <c r="J118" s="101"/>
      <c r="K118" s="31"/>
      <c r="L118" s="31"/>
    </row>
    <row r="119" spans="1:12">
      <c r="A119" s="42" t="s">
        <v>64</v>
      </c>
      <c r="B119" s="156" t="s">
        <v>114</v>
      </c>
      <c r="C119" s="34" t="s">
        <v>19</v>
      </c>
      <c r="D119" s="113">
        <v>200</v>
      </c>
      <c r="E119" s="34"/>
      <c r="F119" s="165"/>
      <c r="G119" s="166"/>
      <c r="H119" s="159"/>
      <c r="I119" s="77"/>
      <c r="J119" s="101"/>
      <c r="K119" s="31"/>
      <c r="L119" s="31"/>
    </row>
    <row r="120" spans="1:12" ht="37.5" customHeight="1">
      <c r="A120" s="42" t="s">
        <v>66</v>
      </c>
      <c r="B120" s="156" t="s">
        <v>115</v>
      </c>
      <c r="C120" s="42" t="s">
        <v>19</v>
      </c>
      <c r="D120" s="72">
        <v>120</v>
      </c>
      <c r="E120" s="44"/>
      <c r="F120" s="167"/>
      <c r="G120" s="168"/>
      <c r="H120" s="159"/>
      <c r="I120" s="77"/>
      <c r="J120" s="101"/>
      <c r="K120" s="31"/>
      <c r="L120" s="31"/>
    </row>
    <row r="121" spans="1:12" ht="45.75" customHeight="1">
      <c r="A121" s="42" t="s">
        <v>68</v>
      </c>
      <c r="B121" s="169" t="s">
        <v>116</v>
      </c>
      <c r="C121" s="170" t="s">
        <v>19</v>
      </c>
      <c r="D121" s="171">
        <v>80</v>
      </c>
      <c r="E121" s="125"/>
      <c r="F121" s="167"/>
      <c r="G121" s="168"/>
      <c r="H121" s="172"/>
      <c r="I121" s="77"/>
      <c r="J121" s="173"/>
      <c r="K121" s="31"/>
      <c r="L121" s="31"/>
    </row>
    <row r="122" spans="1:12" ht="51" customHeight="1">
      <c r="A122" s="42" t="s">
        <v>70</v>
      </c>
      <c r="B122" s="156" t="s">
        <v>117</v>
      </c>
      <c r="C122" s="174" t="s">
        <v>19</v>
      </c>
      <c r="D122" s="28">
        <v>90</v>
      </c>
      <c r="E122" s="128"/>
      <c r="F122" s="167"/>
      <c r="G122" s="168"/>
      <c r="H122" s="172"/>
      <c r="I122" s="77"/>
      <c r="J122" s="173"/>
      <c r="K122" s="31"/>
      <c r="L122" s="31"/>
    </row>
    <row r="123" spans="1:12" ht="41.25">
      <c r="A123" s="42" t="s">
        <v>118</v>
      </c>
      <c r="B123" s="156" t="s">
        <v>119</v>
      </c>
      <c r="C123" s="34" t="s">
        <v>19</v>
      </c>
      <c r="D123" s="35">
        <v>20</v>
      </c>
      <c r="E123" s="34"/>
      <c r="F123" s="175"/>
      <c r="G123" s="176"/>
      <c r="H123" s="177"/>
      <c r="I123" s="97"/>
      <c r="J123" s="96"/>
      <c r="K123" s="31"/>
      <c r="L123" s="31"/>
    </row>
    <row r="124" spans="1:12" ht="44.25" customHeight="1" thickBot="1">
      <c r="A124" s="42" t="s">
        <v>120</v>
      </c>
      <c r="B124" s="623" t="s">
        <v>121</v>
      </c>
      <c r="C124" s="34" t="s">
        <v>122</v>
      </c>
      <c r="D124" s="35">
        <v>30</v>
      </c>
      <c r="E124" s="34"/>
      <c r="F124" s="167"/>
      <c r="G124" s="168"/>
      <c r="H124" s="159"/>
      <c r="I124" s="178"/>
      <c r="J124" s="179"/>
      <c r="K124" s="48"/>
      <c r="L124" s="48"/>
    </row>
    <row r="125" spans="1:12" ht="16.5" thickTop="1" thickBot="1">
      <c r="A125" s="103"/>
      <c r="B125" s="624"/>
      <c r="C125" s="103"/>
      <c r="D125" s="180"/>
      <c r="E125" s="103"/>
      <c r="F125" s="103"/>
      <c r="G125" s="821" t="s">
        <v>34</v>
      </c>
      <c r="H125" s="821"/>
      <c r="I125" s="181"/>
      <c r="J125" s="181"/>
      <c r="K125" s="181"/>
      <c r="L125" s="181"/>
    </row>
    <row r="126" spans="1:12" ht="15.75" thickTop="1">
      <c r="A126" s="103"/>
      <c r="B126" s="624"/>
      <c r="C126" s="103"/>
      <c r="D126" s="180"/>
      <c r="E126" s="103"/>
      <c r="F126" s="103"/>
      <c r="G126" s="182"/>
      <c r="H126" s="183"/>
      <c r="I126" s="155"/>
      <c r="J126" s="155"/>
      <c r="K126" s="155"/>
      <c r="L126" s="155"/>
    </row>
    <row r="127" spans="1:12">
      <c r="A127" s="184"/>
      <c r="B127" s="625"/>
      <c r="C127" s="185"/>
      <c r="D127" s="186"/>
      <c r="E127" s="185"/>
      <c r="F127" s="187"/>
      <c r="G127" s="188"/>
      <c r="H127" s="189"/>
      <c r="I127" s="190"/>
      <c r="J127" s="191"/>
      <c r="K127" s="192"/>
      <c r="L127" s="193"/>
    </row>
    <row r="128" spans="1:12" ht="17.25" customHeight="1">
      <c r="A128" s="62" t="s">
        <v>123</v>
      </c>
      <c r="B128" s="112" t="s">
        <v>124</v>
      </c>
      <c r="C128" s="814"/>
      <c r="D128" s="814"/>
      <c r="E128" s="814"/>
      <c r="F128" s="814"/>
      <c r="G128" s="814"/>
      <c r="H128" s="814"/>
      <c r="I128" s="814"/>
      <c r="J128" s="814"/>
      <c r="K128" s="814"/>
      <c r="L128" s="814"/>
    </row>
    <row r="129" spans="1:12" ht="35.25" customHeight="1">
      <c r="A129" s="691" t="s">
        <v>5</v>
      </c>
      <c r="B129" s="11" t="s">
        <v>6</v>
      </c>
      <c r="C129" s="691" t="s">
        <v>7</v>
      </c>
      <c r="D129" s="74" t="s">
        <v>8</v>
      </c>
      <c r="E129" s="691" t="s">
        <v>9</v>
      </c>
      <c r="F129" s="691" t="s">
        <v>10</v>
      </c>
      <c r="G129" s="74" t="s">
        <v>11</v>
      </c>
      <c r="H129" s="14" t="s">
        <v>12</v>
      </c>
      <c r="I129" s="14" t="s">
        <v>13</v>
      </c>
      <c r="J129" s="691" t="s">
        <v>2</v>
      </c>
      <c r="K129" s="14" t="s">
        <v>3</v>
      </c>
      <c r="L129" s="14" t="s">
        <v>4</v>
      </c>
    </row>
    <row r="130" spans="1:12">
      <c r="A130" s="691">
        <v>1</v>
      </c>
      <c r="B130" s="75">
        <v>2</v>
      </c>
      <c r="C130" s="691">
        <v>3</v>
      </c>
      <c r="D130" s="74">
        <v>4</v>
      </c>
      <c r="E130" s="691">
        <v>5</v>
      </c>
      <c r="F130" s="691">
        <v>6</v>
      </c>
      <c r="G130" s="74">
        <v>7</v>
      </c>
      <c r="H130" s="691">
        <v>8</v>
      </c>
      <c r="I130" s="691">
        <v>9</v>
      </c>
      <c r="J130" s="691">
        <v>10</v>
      </c>
      <c r="K130" s="691">
        <v>11</v>
      </c>
      <c r="L130" s="691">
        <v>12</v>
      </c>
    </row>
    <row r="131" spans="1:12" ht="48.75" customHeight="1">
      <c r="A131" s="194" t="s">
        <v>14</v>
      </c>
      <c r="B131" s="156" t="s">
        <v>125</v>
      </c>
      <c r="C131" s="194" t="s">
        <v>19</v>
      </c>
      <c r="D131" s="195">
        <v>10</v>
      </c>
      <c r="E131" s="196"/>
      <c r="F131" s="197"/>
      <c r="G131" s="198"/>
      <c r="H131" s="159"/>
      <c r="I131" s="199"/>
      <c r="J131" s="200"/>
      <c r="K131" s="201"/>
      <c r="L131" s="201"/>
    </row>
    <row r="132" spans="1:12" ht="27" customHeight="1">
      <c r="A132" s="194" t="s">
        <v>17</v>
      </c>
      <c r="B132" s="57" t="s">
        <v>126</v>
      </c>
      <c r="C132" s="196" t="s">
        <v>19</v>
      </c>
      <c r="D132" s="58">
        <v>200</v>
      </c>
      <c r="E132" s="196"/>
      <c r="F132" s="202"/>
      <c r="G132" s="164"/>
      <c r="H132" s="159"/>
      <c r="I132" s="199"/>
      <c r="J132" s="203"/>
      <c r="K132" s="201"/>
      <c r="L132" s="201"/>
    </row>
    <row r="133" spans="1:12" ht="42" customHeight="1">
      <c r="A133" s="194" t="s">
        <v>20</v>
      </c>
      <c r="B133" s="57" t="s">
        <v>127</v>
      </c>
      <c r="C133" s="196" t="s">
        <v>19</v>
      </c>
      <c r="D133" s="58">
        <v>1</v>
      </c>
      <c r="E133" s="196"/>
      <c r="F133" s="204"/>
      <c r="G133" s="205"/>
      <c r="H133" s="711"/>
      <c r="I133" s="199"/>
      <c r="J133" s="203"/>
      <c r="K133" s="201"/>
      <c r="L133" s="201"/>
    </row>
    <row r="134" spans="1:12" ht="48.75" customHeight="1">
      <c r="A134" s="194" t="s">
        <v>22</v>
      </c>
      <c r="B134" s="57" t="s">
        <v>128</v>
      </c>
      <c r="C134" s="196" t="s">
        <v>19</v>
      </c>
      <c r="D134" s="58">
        <v>1300</v>
      </c>
      <c r="E134" s="196"/>
      <c r="F134" s="202"/>
      <c r="G134" s="164"/>
      <c r="H134" s="159"/>
      <c r="I134" s="199"/>
      <c r="J134" s="206"/>
      <c r="K134" s="201"/>
      <c r="L134" s="201"/>
    </row>
    <row r="135" spans="1:12" ht="21.75" customHeight="1">
      <c r="A135" s="194" t="s">
        <v>24</v>
      </c>
      <c r="B135" s="57" t="s">
        <v>129</v>
      </c>
      <c r="C135" s="207" t="s">
        <v>19</v>
      </c>
      <c r="D135" s="208">
        <v>500</v>
      </c>
      <c r="E135" s="196"/>
      <c r="F135" s="197"/>
      <c r="G135" s="198"/>
      <c r="H135" s="159"/>
      <c r="I135" s="199"/>
      <c r="J135" s="209"/>
      <c r="K135" s="201"/>
      <c r="L135" s="201"/>
    </row>
    <row r="136" spans="1:12" ht="33">
      <c r="A136" s="194" t="s">
        <v>26</v>
      </c>
      <c r="B136" s="210" t="s">
        <v>130</v>
      </c>
      <c r="C136" s="211" t="s">
        <v>19</v>
      </c>
      <c r="D136" s="53">
        <v>30</v>
      </c>
      <c r="E136" s="211"/>
      <c r="F136" s="167"/>
      <c r="G136" s="168"/>
      <c r="H136" s="159"/>
      <c r="I136" s="199"/>
      <c r="J136" s="206"/>
      <c r="K136" s="201"/>
      <c r="L136" s="201"/>
    </row>
    <row r="137" spans="1:12" ht="49.5" customHeight="1">
      <c r="A137" s="194" t="s">
        <v>28</v>
      </c>
      <c r="B137" s="156" t="s">
        <v>131</v>
      </c>
      <c r="C137" s="212" t="s">
        <v>19</v>
      </c>
      <c r="D137" s="213">
        <v>30</v>
      </c>
      <c r="E137" s="211"/>
      <c r="F137" s="167"/>
      <c r="G137" s="168"/>
      <c r="H137" s="159"/>
      <c r="I137" s="199"/>
      <c r="J137" s="214"/>
      <c r="K137" s="201"/>
      <c r="L137" s="201"/>
    </row>
    <row r="138" spans="1:12" ht="18" customHeight="1">
      <c r="A138" s="194" t="s">
        <v>30</v>
      </c>
      <c r="B138" s="57" t="s">
        <v>132</v>
      </c>
      <c r="C138" s="207" t="s">
        <v>19</v>
      </c>
      <c r="D138" s="208">
        <v>10</v>
      </c>
      <c r="E138" s="196"/>
      <c r="F138" s="202"/>
      <c r="G138" s="164"/>
      <c r="H138" s="712"/>
      <c r="I138" s="199"/>
      <c r="J138" s="209"/>
      <c r="K138" s="201"/>
      <c r="L138" s="201"/>
    </row>
    <row r="139" spans="1:12" ht="30.75" customHeight="1">
      <c r="A139" s="194" t="s">
        <v>32</v>
      </c>
      <c r="B139" s="215" t="s">
        <v>133</v>
      </c>
      <c r="C139" s="196" t="s">
        <v>19</v>
      </c>
      <c r="D139" s="58">
        <v>10</v>
      </c>
      <c r="E139" s="196"/>
      <c r="F139" s="167"/>
      <c r="G139" s="168"/>
      <c r="H139" s="159"/>
      <c r="I139" s="199"/>
      <c r="J139" s="206"/>
      <c r="K139" s="201"/>
      <c r="L139" s="201"/>
    </row>
    <row r="140" spans="1:12" ht="57" customHeight="1" thickBot="1">
      <c r="A140" s="194" t="s">
        <v>62</v>
      </c>
      <c r="B140" s="57" t="s">
        <v>134</v>
      </c>
      <c r="C140" s="194" t="s">
        <v>19</v>
      </c>
      <c r="D140" s="195">
        <v>60</v>
      </c>
      <c r="E140" s="196"/>
      <c r="F140" s="167"/>
      <c r="G140" s="168"/>
      <c r="H140" s="159"/>
      <c r="I140" s="199"/>
      <c r="J140" s="216"/>
      <c r="K140" s="201"/>
      <c r="L140" s="201"/>
    </row>
    <row r="141" spans="1:12" ht="15.75" customHeight="1" thickBot="1">
      <c r="G141" s="819" t="s">
        <v>34</v>
      </c>
      <c r="H141" s="819"/>
      <c r="I141" s="85"/>
      <c r="J141" s="85"/>
      <c r="K141" s="85"/>
      <c r="L141" s="85"/>
    </row>
    <row r="142" spans="1:12">
      <c r="G142" s="106"/>
      <c r="H142" s="696"/>
      <c r="I142" s="107"/>
      <c r="J142" s="107"/>
      <c r="K142" s="107"/>
      <c r="L142" s="107"/>
    </row>
    <row r="144" spans="1:12">
      <c r="A144" s="62" t="s">
        <v>135</v>
      </c>
      <c r="B144" s="112" t="s">
        <v>136</v>
      </c>
      <c r="C144" s="811"/>
      <c r="D144" s="811"/>
      <c r="E144" s="811"/>
      <c r="F144" s="811"/>
      <c r="G144" s="811"/>
      <c r="H144" s="811"/>
      <c r="I144" s="811"/>
      <c r="J144" s="811"/>
      <c r="K144" s="811"/>
      <c r="L144" s="811"/>
    </row>
    <row r="145" spans="1:12" ht="27" customHeight="1">
      <c r="A145" s="691" t="s">
        <v>5</v>
      </c>
      <c r="B145" s="691" t="s">
        <v>6</v>
      </c>
      <c r="C145" s="691" t="s">
        <v>7</v>
      </c>
      <c r="D145" s="74" t="s">
        <v>8</v>
      </c>
      <c r="E145" s="691" t="s">
        <v>9</v>
      </c>
      <c r="F145" s="691" t="s">
        <v>10</v>
      </c>
      <c r="G145" s="74" t="s">
        <v>11</v>
      </c>
      <c r="H145" s="14" t="s">
        <v>12</v>
      </c>
      <c r="I145" s="14" t="s">
        <v>13</v>
      </c>
      <c r="J145" s="691" t="s">
        <v>2</v>
      </c>
      <c r="K145" s="14" t="s">
        <v>3</v>
      </c>
      <c r="L145" s="14" t="s">
        <v>4</v>
      </c>
    </row>
    <row r="146" spans="1:12">
      <c r="A146" s="691">
        <v>1</v>
      </c>
      <c r="B146" s="75">
        <v>2</v>
      </c>
      <c r="C146" s="691">
        <v>3</v>
      </c>
      <c r="D146" s="74">
        <v>4</v>
      </c>
      <c r="E146" s="691">
        <v>5</v>
      </c>
      <c r="F146" s="691">
        <v>6</v>
      </c>
      <c r="G146" s="74">
        <v>7</v>
      </c>
      <c r="H146" s="691">
        <v>8</v>
      </c>
      <c r="I146" s="691">
        <v>9</v>
      </c>
      <c r="J146" s="691">
        <v>10</v>
      </c>
      <c r="K146" s="691">
        <v>11</v>
      </c>
      <c r="L146" s="691">
        <v>12</v>
      </c>
    </row>
    <row r="147" spans="1:12" ht="98.25" customHeight="1">
      <c r="A147" s="194" t="s">
        <v>14</v>
      </c>
      <c r="B147" s="156" t="s">
        <v>137</v>
      </c>
      <c r="C147" s="194" t="s">
        <v>19</v>
      </c>
      <c r="D147" s="195">
        <v>10</v>
      </c>
      <c r="E147" s="196"/>
      <c r="F147" s="27"/>
      <c r="G147" s="30"/>
      <c r="H147" s="217"/>
      <c r="I147" s="218"/>
      <c r="J147" s="219"/>
      <c r="K147" s="218"/>
      <c r="L147" s="218"/>
    </row>
    <row r="148" spans="1:12" ht="63.75" customHeight="1">
      <c r="A148" s="194" t="s">
        <v>17</v>
      </c>
      <c r="B148" s="156" t="s">
        <v>138</v>
      </c>
      <c r="C148" s="194" t="s">
        <v>19</v>
      </c>
      <c r="D148" s="195">
        <v>100</v>
      </c>
      <c r="E148" s="196"/>
      <c r="F148" s="27"/>
      <c r="G148" s="30"/>
      <c r="H148" s="217"/>
      <c r="I148" s="218"/>
      <c r="J148" s="219"/>
      <c r="K148" s="218"/>
      <c r="L148" s="218"/>
    </row>
    <row r="149" spans="1:12" ht="82.5">
      <c r="A149" s="194" t="s">
        <v>20</v>
      </c>
      <c r="B149" s="156" t="s">
        <v>139</v>
      </c>
      <c r="C149" s="194" t="s">
        <v>19</v>
      </c>
      <c r="D149" s="195">
        <v>1000</v>
      </c>
      <c r="E149" s="196"/>
      <c r="F149" s="27"/>
      <c r="G149" s="30"/>
      <c r="H149" s="217"/>
      <c r="I149" s="218"/>
      <c r="J149" s="219"/>
      <c r="K149" s="218"/>
      <c r="L149" s="218"/>
    </row>
    <row r="150" spans="1:12" ht="98.25" customHeight="1">
      <c r="A150" s="194" t="s">
        <v>22</v>
      </c>
      <c r="B150" s="156" t="s">
        <v>140</v>
      </c>
      <c r="C150" s="194" t="s">
        <v>19</v>
      </c>
      <c r="D150" s="195">
        <f>3000*4</f>
        <v>12000</v>
      </c>
      <c r="E150" s="196"/>
      <c r="F150" s="27"/>
      <c r="G150" s="30"/>
      <c r="H150" s="217"/>
      <c r="I150" s="218"/>
      <c r="J150" s="219"/>
      <c r="K150" s="218"/>
      <c r="L150" s="218"/>
    </row>
    <row r="151" spans="1:12" ht="63" customHeight="1">
      <c r="A151" s="194" t="s">
        <v>24</v>
      </c>
      <c r="B151" s="156" t="s">
        <v>141</v>
      </c>
      <c r="C151" s="194" t="s">
        <v>19</v>
      </c>
      <c r="D151" s="195">
        <v>2000</v>
      </c>
      <c r="E151" s="175"/>
      <c r="F151" s="27"/>
      <c r="G151" s="30"/>
      <c r="H151" s="220"/>
      <c r="I151" s="218"/>
      <c r="J151" s="219"/>
      <c r="K151" s="218"/>
      <c r="L151" s="218"/>
    </row>
    <row r="152" spans="1:12" ht="24.75">
      <c r="A152" s="194" t="s">
        <v>26</v>
      </c>
      <c r="B152" s="156" t="s">
        <v>142</v>
      </c>
      <c r="C152" s="194" t="s">
        <v>19</v>
      </c>
      <c r="D152" s="195">
        <f>25*4</f>
        <v>100</v>
      </c>
      <c r="E152" s="196"/>
      <c r="F152" s="221"/>
      <c r="G152" s="30"/>
      <c r="H152" s="151"/>
      <c r="I152" s="199"/>
      <c r="J152" s="216"/>
      <c r="K152" s="199"/>
      <c r="L152" s="199"/>
    </row>
    <row r="153" spans="1:12" ht="27" customHeight="1">
      <c r="A153" s="194" t="s">
        <v>28</v>
      </c>
      <c r="B153" s="215" t="s">
        <v>143</v>
      </c>
      <c r="C153" s="196" t="s">
        <v>19</v>
      </c>
      <c r="D153" s="58">
        <v>100</v>
      </c>
      <c r="E153" s="196"/>
      <c r="F153" s="44"/>
      <c r="G153" s="37"/>
      <c r="H153" s="151"/>
      <c r="I153" s="222"/>
      <c r="J153" s="206"/>
      <c r="K153" s="222"/>
      <c r="L153" s="218"/>
    </row>
    <row r="154" spans="1:12" ht="122.25" customHeight="1">
      <c r="A154" s="194" t="s">
        <v>30</v>
      </c>
      <c r="B154" s="156" t="s">
        <v>144</v>
      </c>
      <c r="C154" s="196" t="s">
        <v>19</v>
      </c>
      <c r="D154" s="58">
        <v>1500</v>
      </c>
      <c r="E154" s="196"/>
      <c r="F154" s="44"/>
      <c r="G154" s="37"/>
      <c r="H154" s="151"/>
      <c r="I154" s="222"/>
      <c r="J154" s="206"/>
      <c r="K154" s="222"/>
      <c r="L154" s="218"/>
    </row>
    <row r="155" spans="1:12" ht="103.5" customHeight="1">
      <c r="A155" s="194" t="s">
        <v>32</v>
      </c>
      <c r="B155" s="156" t="s">
        <v>145</v>
      </c>
      <c r="C155" s="196" t="s">
        <v>19</v>
      </c>
      <c r="D155" s="58">
        <v>100</v>
      </c>
      <c r="E155" s="196"/>
      <c r="F155" s="44"/>
      <c r="G155" s="37"/>
      <c r="H155" s="151"/>
      <c r="I155" s="222"/>
      <c r="J155" s="206"/>
      <c r="K155" s="222"/>
      <c r="L155" s="218"/>
    </row>
    <row r="156" spans="1:12" ht="63.75" customHeight="1" thickBot="1">
      <c r="A156" s="194" t="s">
        <v>62</v>
      </c>
      <c r="B156" s="156" t="s">
        <v>146</v>
      </c>
      <c r="C156" s="175" t="s">
        <v>19</v>
      </c>
      <c r="D156" s="176">
        <v>1000</v>
      </c>
      <c r="E156" s="175"/>
      <c r="F156" s="44"/>
      <c r="G156" s="99"/>
      <c r="H156" s="97"/>
      <c r="I156" s="223"/>
      <c r="J156" s="224"/>
      <c r="K156" s="225"/>
      <c r="L156" s="218"/>
    </row>
    <row r="157" spans="1:12" ht="15.75" customHeight="1" thickBot="1">
      <c r="A157" s="226"/>
      <c r="B157" s="626"/>
      <c r="C157" s="226"/>
      <c r="D157" s="87"/>
      <c r="E157" s="227"/>
      <c r="F157" s="228"/>
      <c r="G157" s="819" t="s">
        <v>34</v>
      </c>
      <c r="H157" s="819"/>
      <c r="I157" s="85"/>
      <c r="J157" s="85"/>
      <c r="K157" s="85"/>
      <c r="L157" s="85"/>
    </row>
    <row r="158" spans="1:12" s="231" customFormat="1" ht="37.5" customHeight="1">
      <c r="A158" s="80"/>
      <c r="B158" s="616"/>
      <c r="C158" s="80"/>
      <c r="D158" s="83"/>
      <c r="E158" s="103"/>
      <c r="F158" s="229"/>
      <c r="G158" s="83"/>
      <c r="H158" s="183"/>
      <c r="I158" s="695"/>
      <c r="J158" s="230"/>
      <c r="K158" s="695"/>
      <c r="L158" s="695"/>
    </row>
    <row r="159" spans="1:12" s="231" customFormat="1">
      <c r="A159" s="80"/>
      <c r="B159" s="616"/>
      <c r="C159" s="80"/>
      <c r="D159" s="83"/>
      <c r="E159" s="103"/>
      <c r="F159" s="229"/>
      <c r="G159" s="83"/>
      <c r="H159" s="183"/>
      <c r="I159" s="695"/>
      <c r="J159" s="230"/>
      <c r="K159" s="695"/>
      <c r="L159" s="695"/>
    </row>
    <row r="160" spans="1:12">
      <c r="A160" s="62" t="s">
        <v>147</v>
      </c>
      <c r="B160" s="112" t="s">
        <v>148</v>
      </c>
      <c r="C160" s="811"/>
      <c r="D160" s="811"/>
      <c r="E160" s="811"/>
      <c r="F160" s="811"/>
      <c r="G160" s="811"/>
      <c r="H160" s="811"/>
      <c r="I160" s="811"/>
      <c r="J160" s="811"/>
      <c r="K160" s="811"/>
      <c r="L160" s="811"/>
    </row>
    <row r="161" spans="1:12" ht="33">
      <c r="A161" s="691" t="s">
        <v>5</v>
      </c>
      <c r="B161" s="691" t="s">
        <v>6</v>
      </c>
      <c r="C161" s="691" t="s">
        <v>7</v>
      </c>
      <c r="D161" s="74" t="s">
        <v>8</v>
      </c>
      <c r="E161" s="691" t="s">
        <v>9</v>
      </c>
      <c r="F161" s="691" t="s">
        <v>10</v>
      </c>
      <c r="G161" s="74" t="s">
        <v>11</v>
      </c>
      <c r="H161" s="14" t="s">
        <v>12</v>
      </c>
      <c r="I161" s="14" t="s">
        <v>13</v>
      </c>
      <c r="J161" s="691" t="s">
        <v>2</v>
      </c>
      <c r="K161" s="14" t="s">
        <v>3</v>
      </c>
      <c r="L161" s="14" t="s">
        <v>4</v>
      </c>
    </row>
    <row r="162" spans="1:12">
      <c r="A162" s="691">
        <v>1</v>
      </c>
      <c r="B162" s="75">
        <v>2</v>
      </c>
      <c r="C162" s="691">
        <v>3</v>
      </c>
      <c r="D162" s="74">
        <v>4</v>
      </c>
      <c r="E162" s="691">
        <v>5</v>
      </c>
      <c r="F162" s="691">
        <v>6</v>
      </c>
      <c r="G162" s="74">
        <v>7</v>
      </c>
      <c r="H162" s="691">
        <v>8</v>
      </c>
      <c r="I162" s="691">
        <v>9</v>
      </c>
      <c r="J162" s="691">
        <v>10</v>
      </c>
      <c r="K162" s="691">
        <v>11</v>
      </c>
      <c r="L162" s="691">
        <v>12</v>
      </c>
    </row>
    <row r="163" spans="1:12" ht="83.25" customHeight="1">
      <c r="A163" s="42" t="s">
        <v>14</v>
      </c>
      <c r="B163" s="542" t="s">
        <v>149</v>
      </c>
      <c r="C163" s="232" t="s">
        <v>19</v>
      </c>
      <c r="D163" s="233">
        <v>2</v>
      </c>
      <c r="E163" s="234"/>
      <c r="F163" s="37"/>
      <c r="G163" s="113"/>
      <c r="H163" s="159"/>
      <c r="I163" s="97"/>
      <c r="J163" s="96"/>
      <c r="K163" s="97"/>
      <c r="L163" s="97"/>
    </row>
    <row r="164" spans="1:12" ht="59.25" customHeight="1">
      <c r="A164" s="42" t="s">
        <v>17</v>
      </c>
      <c r="B164" s="156" t="s">
        <v>150</v>
      </c>
      <c r="C164" s="34" t="s">
        <v>19</v>
      </c>
      <c r="D164" s="113">
        <v>1200</v>
      </c>
      <c r="E164" s="34"/>
      <c r="F164" s="37"/>
      <c r="G164" s="113"/>
      <c r="H164" s="159"/>
      <c r="I164" s="97"/>
      <c r="J164" s="96"/>
      <c r="K164" s="97"/>
      <c r="L164" s="97"/>
    </row>
    <row r="165" spans="1:12" ht="74.25" customHeight="1">
      <c r="A165" s="42" t="s">
        <v>20</v>
      </c>
      <c r="B165" s="156" t="s">
        <v>151</v>
      </c>
      <c r="C165" s="34" t="s">
        <v>19</v>
      </c>
      <c r="D165" s="113">
        <v>200</v>
      </c>
      <c r="E165" s="34"/>
      <c r="F165" s="37"/>
      <c r="G165" s="113"/>
      <c r="H165" s="159"/>
      <c r="I165" s="97"/>
      <c r="J165" s="96"/>
      <c r="K165" s="97"/>
      <c r="L165" s="97"/>
    </row>
    <row r="166" spans="1:12" ht="48" customHeight="1" thickBot="1">
      <c r="A166" s="42" t="s">
        <v>22</v>
      </c>
      <c r="B166" s="156" t="s">
        <v>152</v>
      </c>
      <c r="C166" s="27" t="s">
        <v>153</v>
      </c>
      <c r="D166" s="30">
        <v>100</v>
      </c>
      <c r="E166" s="34"/>
      <c r="F166" s="37"/>
      <c r="G166" s="30"/>
      <c r="H166" s="159"/>
      <c r="I166" s="178"/>
      <c r="J166" s="78"/>
      <c r="K166" s="178"/>
      <c r="L166" s="178"/>
    </row>
    <row r="167" spans="1:12" ht="21.75" customHeight="1" thickBot="1">
      <c r="A167" s="226"/>
      <c r="B167" s="627"/>
      <c r="C167" s="86"/>
      <c r="D167" s="235"/>
      <c r="E167" s="227"/>
      <c r="F167" s="236"/>
      <c r="G167" s="820" t="s">
        <v>34</v>
      </c>
      <c r="H167" s="820"/>
      <c r="I167" s="85"/>
      <c r="J167" s="85"/>
      <c r="K167" s="85"/>
      <c r="L167" s="85"/>
    </row>
    <row r="168" spans="1:12" s="231" customFormat="1" ht="27" customHeight="1">
      <c r="A168" s="80"/>
      <c r="B168" s="624"/>
      <c r="C168" s="82"/>
      <c r="D168" s="106"/>
      <c r="E168" s="103"/>
      <c r="F168" s="237"/>
      <c r="G168" s="106"/>
      <c r="H168" s="155"/>
      <c r="I168" s="238"/>
      <c r="J168" s="239"/>
      <c r="K168" s="238"/>
      <c r="L168" s="238"/>
    </row>
    <row r="169" spans="1:12" s="231" customFormat="1" ht="21" customHeight="1">
      <c r="A169" s="80"/>
      <c r="B169" s="624"/>
      <c r="C169" s="82"/>
      <c r="D169" s="106"/>
      <c r="E169" s="103"/>
      <c r="F169" s="237"/>
      <c r="G169" s="106"/>
      <c r="H169" s="155"/>
      <c r="I169" s="238"/>
      <c r="J169" s="239"/>
      <c r="K169" s="238"/>
      <c r="L169" s="238"/>
    </row>
    <row r="170" spans="1:12" ht="18" customHeight="1">
      <c r="A170" s="62" t="s">
        <v>154</v>
      </c>
      <c r="B170" s="10" t="s">
        <v>155</v>
      </c>
      <c r="C170" s="811"/>
      <c r="D170" s="811"/>
      <c r="E170" s="811"/>
      <c r="F170" s="811"/>
      <c r="G170" s="811"/>
      <c r="H170" s="811"/>
      <c r="I170" s="811"/>
      <c r="J170" s="811"/>
      <c r="K170" s="811"/>
      <c r="L170" s="811"/>
    </row>
    <row r="171" spans="1:12" ht="19.5" customHeight="1">
      <c r="A171" s="691" t="s">
        <v>5</v>
      </c>
      <c r="B171" s="11" t="s">
        <v>6</v>
      </c>
      <c r="C171" s="691" t="s">
        <v>7</v>
      </c>
      <c r="D171" s="74" t="s">
        <v>8</v>
      </c>
      <c r="E171" s="691" t="s">
        <v>9</v>
      </c>
      <c r="F171" s="691" t="s">
        <v>10</v>
      </c>
      <c r="G171" s="74" t="s">
        <v>11</v>
      </c>
      <c r="H171" s="14" t="s">
        <v>12</v>
      </c>
      <c r="I171" s="14" t="s">
        <v>13</v>
      </c>
      <c r="J171" s="691" t="s">
        <v>2</v>
      </c>
      <c r="K171" s="14" t="s">
        <v>3</v>
      </c>
      <c r="L171" s="14" t="s">
        <v>4</v>
      </c>
    </row>
    <row r="172" spans="1:12" ht="19.5" customHeight="1">
      <c r="A172" s="691">
        <v>1</v>
      </c>
      <c r="B172" s="75">
        <v>2</v>
      </c>
      <c r="C172" s="691">
        <v>3</v>
      </c>
      <c r="D172" s="74">
        <v>4</v>
      </c>
      <c r="E172" s="691">
        <v>5</v>
      </c>
      <c r="F172" s="691">
        <v>6</v>
      </c>
      <c r="G172" s="74">
        <v>7</v>
      </c>
      <c r="H172" s="691">
        <v>8</v>
      </c>
      <c r="I172" s="691">
        <v>9</v>
      </c>
      <c r="J172" s="691">
        <v>10</v>
      </c>
      <c r="K172" s="691">
        <v>11</v>
      </c>
      <c r="L172" s="691">
        <v>12</v>
      </c>
    </row>
    <row r="173" spans="1:12" ht="63" customHeight="1">
      <c r="A173" s="42" t="s">
        <v>14</v>
      </c>
      <c r="B173" s="156" t="s">
        <v>156</v>
      </c>
      <c r="C173" s="42" t="s">
        <v>19</v>
      </c>
      <c r="D173" s="28">
        <f>175*2</f>
        <v>350</v>
      </c>
      <c r="E173" s="34"/>
      <c r="F173" s="27"/>
      <c r="G173" s="72"/>
      <c r="H173" s="217"/>
      <c r="I173" s="71"/>
      <c r="J173" s="101"/>
      <c r="K173" s="77"/>
      <c r="L173" s="71"/>
    </row>
    <row r="174" spans="1:12" ht="33">
      <c r="A174" s="42" t="s">
        <v>17</v>
      </c>
      <c r="B174" s="156" t="s">
        <v>157</v>
      </c>
      <c r="C174" s="27" t="s">
        <v>19</v>
      </c>
      <c r="D174" s="102">
        <v>30000</v>
      </c>
      <c r="E174" s="34"/>
      <c r="F174" s="27"/>
      <c r="G174" s="30"/>
      <c r="H174" s="217"/>
      <c r="I174" s="71"/>
      <c r="J174" s="78"/>
      <c r="K174" s="77"/>
      <c r="L174" s="71"/>
    </row>
    <row r="175" spans="1:12" ht="36" customHeight="1">
      <c r="A175" s="42" t="s">
        <v>20</v>
      </c>
      <c r="B175" s="156" t="s">
        <v>158</v>
      </c>
      <c r="C175" s="42" t="s">
        <v>19</v>
      </c>
      <c r="D175" s="28">
        <v>1500</v>
      </c>
      <c r="E175" s="34"/>
      <c r="F175" s="27"/>
      <c r="G175" s="30"/>
      <c r="H175" s="217"/>
      <c r="I175" s="71"/>
      <c r="J175" s="32"/>
      <c r="K175" s="77"/>
      <c r="L175" s="71"/>
    </row>
    <row r="176" spans="1:12" ht="137.25" customHeight="1">
      <c r="A176" s="42" t="s">
        <v>22</v>
      </c>
      <c r="B176" s="156" t="s">
        <v>159</v>
      </c>
      <c r="C176" s="42" t="s">
        <v>19</v>
      </c>
      <c r="D176" s="28">
        <v>6</v>
      </c>
      <c r="E176" s="34"/>
      <c r="F176" s="27"/>
      <c r="G176" s="30"/>
      <c r="H176" s="217"/>
      <c r="I176" s="71"/>
      <c r="J176" s="78"/>
      <c r="K176" s="71"/>
      <c r="L176" s="71"/>
    </row>
    <row r="177" spans="1:12" ht="148.5">
      <c r="A177" s="42" t="s">
        <v>24</v>
      </c>
      <c r="B177" s="156" t="s">
        <v>160</v>
      </c>
      <c r="C177" s="42" t="s">
        <v>161</v>
      </c>
      <c r="D177" s="28">
        <v>1</v>
      </c>
      <c r="E177" s="34"/>
      <c r="F177" s="27"/>
      <c r="G177" s="30"/>
      <c r="H177" s="93"/>
      <c r="I177" s="77"/>
      <c r="J177" s="101"/>
      <c r="K177" s="77"/>
      <c r="L177" s="77"/>
    </row>
    <row r="178" spans="1:12" ht="58.5" thickBot="1">
      <c r="A178" s="42" t="s">
        <v>26</v>
      </c>
      <c r="B178" s="156" t="s">
        <v>162</v>
      </c>
      <c r="C178" s="42" t="s">
        <v>16</v>
      </c>
      <c r="D178" s="28">
        <v>2</v>
      </c>
      <c r="E178" s="34"/>
      <c r="F178" s="27"/>
      <c r="G178" s="30"/>
      <c r="H178" s="93"/>
      <c r="I178" s="77"/>
      <c r="J178" s="101"/>
      <c r="K178" s="77"/>
      <c r="L178" s="77"/>
    </row>
    <row r="179" spans="1:12" ht="15.75" customHeight="1" thickBot="1">
      <c r="A179" s="80"/>
      <c r="B179" s="626"/>
      <c r="C179" s="226"/>
      <c r="D179" s="87"/>
      <c r="E179" s="227"/>
      <c r="F179" s="86"/>
      <c r="G179" s="824" t="s">
        <v>34</v>
      </c>
      <c r="H179" s="824"/>
      <c r="I179" s="73"/>
      <c r="J179" s="73"/>
      <c r="K179" s="73"/>
      <c r="L179" s="73"/>
    </row>
    <row r="180" spans="1:12">
      <c r="A180" s="80"/>
      <c r="B180" s="616"/>
      <c r="C180" s="80"/>
      <c r="D180" s="83"/>
      <c r="E180" s="103"/>
      <c r="F180" s="82"/>
      <c r="G180" s="106"/>
      <c r="H180" s="696"/>
      <c r="I180" s="107"/>
      <c r="J180" s="80"/>
      <c r="K180" s="108"/>
      <c r="L180" s="107"/>
    </row>
    <row r="182" spans="1:12">
      <c r="A182" s="62" t="s">
        <v>163</v>
      </c>
      <c r="B182" s="112" t="s">
        <v>164</v>
      </c>
      <c r="C182" s="811"/>
      <c r="D182" s="811"/>
      <c r="E182" s="811"/>
      <c r="F182" s="811"/>
      <c r="G182" s="811"/>
      <c r="H182" s="811"/>
      <c r="I182" s="811"/>
      <c r="J182" s="811"/>
      <c r="K182" s="811"/>
      <c r="L182" s="811"/>
    </row>
    <row r="183" spans="1:12" ht="33">
      <c r="A183" s="691" t="s">
        <v>5</v>
      </c>
      <c r="B183" s="11" t="s">
        <v>6</v>
      </c>
      <c r="C183" s="691" t="s">
        <v>7</v>
      </c>
      <c r="D183" s="74" t="s">
        <v>8</v>
      </c>
      <c r="E183" s="691" t="s">
        <v>9</v>
      </c>
      <c r="F183" s="691" t="s">
        <v>10</v>
      </c>
      <c r="G183" s="74" t="s">
        <v>11</v>
      </c>
      <c r="H183" s="14" t="s">
        <v>12</v>
      </c>
      <c r="I183" s="14" t="s">
        <v>13</v>
      </c>
      <c r="J183" s="691" t="s">
        <v>2</v>
      </c>
      <c r="K183" s="14" t="s">
        <v>3</v>
      </c>
      <c r="L183" s="14" t="s">
        <v>4</v>
      </c>
    </row>
    <row r="184" spans="1:12">
      <c r="A184" s="691">
        <v>1</v>
      </c>
      <c r="B184" s="75">
        <v>2</v>
      </c>
      <c r="C184" s="691">
        <v>3</v>
      </c>
      <c r="D184" s="74">
        <v>4</v>
      </c>
      <c r="E184" s="691">
        <v>5</v>
      </c>
      <c r="F184" s="691">
        <v>6</v>
      </c>
      <c r="G184" s="74">
        <v>7</v>
      </c>
      <c r="H184" s="691">
        <v>8</v>
      </c>
      <c r="I184" s="691">
        <v>9</v>
      </c>
      <c r="J184" s="691">
        <v>10</v>
      </c>
      <c r="K184" s="691">
        <v>11</v>
      </c>
      <c r="L184" s="691">
        <v>12</v>
      </c>
    </row>
    <row r="185" spans="1:12" ht="101.25" customHeight="1">
      <c r="A185" s="42" t="s">
        <v>14</v>
      </c>
      <c r="B185" s="57" t="s">
        <v>165</v>
      </c>
      <c r="C185" s="42" t="s">
        <v>19</v>
      </c>
      <c r="D185" s="72">
        <v>200</v>
      </c>
      <c r="E185" s="34"/>
      <c r="F185" s="27"/>
      <c r="G185" s="72"/>
      <c r="H185" s="93"/>
      <c r="I185" s="77"/>
      <c r="J185" s="101"/>
      <c r="K185" s="77"/>
      <c r="L185" s="77"/>
    </row>
    <row r="186" spans="1:12" ht="41.25" customHeight="1" thickBot="1">
      <c r="A186" s="42" t="s">
        <v>17</v>
      </c>
      <c r="B186" s="57" t="s">
        <v>166</v>
      </c>
      <c r="C186" s="42" t="s">
        <v>19</v>
      </c>
      <c r="D186" s="72">
        <v>25</v>
      </c>
      <c r="E186" s="34"/>
      <c r="F186" s="27"/>
      <c r="G186" s="72"/>
      <c r="H186" s="151"/>
      <c r="I186" s="77"/>
      <c r="J186" s="101"/>
      <c r="K186" s="77"/>
      <c r="L186" s="77"/>
    </row>
    <row r="187" spans="1:12" ht="15.75" customHeight="1" thickBot="1">
      <c r="A187" s="84"/>
      <c r="B187" s="616"/>
      <c r="C187" s="103"/>
      <c r="D187" s="104"/>
      <c r="E187" s="103"/>
      <c r="F187" s="105"/>
      <c r="G187" s="824" t="s">
        <v>34</v>
      </c>
      <c r="H187" s="824"/>
      <c r="I187" s="85"/>
      <c r="J187" s="85"/>
      <c r="K187" s="85"/>
      <c r="L187" s="85"/>
    </row>
    <row r="190" spans="1:12">
      <c r="A190" s="62" t="s">
        <v>167</v>
      </c>
      <c r="B190" s="112" t="s">
        <v>168</v>
      </c>
      <c r="C190" s="811"/>
      <c r="D190" s="811"/>
      <c r="E190" s="811"/>
      <c r="F190" s="811"/>
      <c r="G190" s="811"/>
      <c r="H190" s="811"/>
      <c r="I190" s="811"/>
      <c r="J190" s="811"/>
      <c r="K190" s="811"/>
      <c r="L190" s="811"/>
    </row>
    <row r="191" spans="1:12" ht="33">
      <c r="A191" s="691" t="s">
        <v>5</v>
      </c>
      <c r="B191" s="11" t="s">
        <v>6</v>
      </c>
      <c r="C191" s="691" t="s">
        <v>7</v>
      </c>
      <c r="D191" s="74" t="s">
        <v>8</v>
      </c>
      <c r="E191" s="691" t="s">
        <v>9</v>
      </c>
      <c r="F191" s="691" t="s">
        <v>10</v>
      </c>
      <c r="G191" s="74" t="s">
        <v>11</v>
      </c>
      <c r="H191" s="14" t="s">
        <v>12</v>
      </c>
      <c r="I191" s="14" t="s">
        <v>13</v>
      </c>
      <c r="J191" s="691" t="s">
        <v>2</v>
      </c>
      <c r="K191" s="14" t="s">
        <v>3</v>
      </c>
      <c r="L191" s="14" t="s">
        <v>4</v>
      </c>
    </row>
    <row r="192" spans="1:12">
      <c r="A192" s="691">
        <v>1</v>
      </c>
      <c r="B192" s="11">
        <v>2</v>
      </c>
      <c r="C192" s="691">
        <v>3</v>
      </c>
      <c r="D192" s="74">
        <v>4</v>
      </c>
      <c r="E192" s="691">
        <v>5</v>
      </c>
      <c r="F192" s="691">
        <v>6</v>
      </c>
      <c r="G192" s="74">
        <v>7</v>
      </c>
      <c r="H192" s="691">
        <v>8</v>
      </c>
      <c r="I192" s="691">
        <v>9</v>
      </c>
      <c r="J192" s="691">
        <v>10</v>
      </c>
      <c r="K192" s="691">
        <v>11</v>
      </c>
      <c r="L192" s="691">
        <v>12</v>
      </c>
    </row>
    <row r="193" spans="1:12" ht="163.5" customHeight="1">
      <c r="A193" s="42" t="s">
        <v>14</v>
      </c>
      <c r="B193" s="156" t="s">
        <v>169</v>
      </c>
      <c r="C193" s="42" t="s">
        <v>19</v>
      </c>
      <c r="D193" s="113">
        <v>500</v>
      </c>
      <c r="E193" s="34"/>
      <c r="F193" s="27"/>
      <c r="G193" s="72"/>
      <c r="H193" s="93"/>
      <c r="I193" s="77"/>
      <c r="J193" s="101"/>
      <c r="K193" s="77"/>
      <c r="L193" s="77"/>
    </row>
    <row r="194" spans="1:12" ht="120" customHeight="1">
      <c r="A194" s="42" t="s">
        <v>17</v>
      </c>
      <c r="B194" s="156" t="s">
        <v>170</v>
      </c>
      <c r="C194" s="42" t="s">
        <v>742</v>
      </c>
      <c r="D194" s="113">
        <v>10</v>
      </c>
      <c r="E194" s="34"/>
      <c r="F194" s="27"/>
      <c r="G194" s="72"/>
      <c r="H194" s="93"/>
      <c r="I194" s="77"/>
      <c r="J194" s="101"/>
      <c r="K194" s="77"/>
      <c r="L194" s="77"/>
    </row>
    <row r="195" spans="1:12" ht="132">
      <c r="A195" s="42" t="s">
        <v>20</v>
      </c>
      <c r="B195" s="156" t="s">
        <v>171</v>
      </c>
      <c r="C195" s="42" t="s">
        <v>19</v>
      </c>
      <c r="D195" s="113">
        <v>60</v>
      </c>
      <c r="E195" s="34"/>
      <c r="F195" s="27"/>
      <c r="G195" s="72"/>
      <c r="H195" s="93"/>
      <c r="I195" s="77"/>
      <c r="J195" s="101"/>
      <c r="K195" s="77"/>
      <c r="L195" s="77"/>
    </row>
    <row r="196" spans="1:12" ht="134.25" customHeight="1" thickBot="1">
      <c r="A196" s="42" t="s">
        <v>22</v>
      </c>
      <c r="B196" s="156" t="s">
        <v>172</v>
      </c>
      <c r="C196" s="42" t="s">
        <v>19</v>
      </c>
      <c r="D196" s="113">
        <v>20</v>
      </c>
      <c r="E196" s="34"/>
      <c r="F196" s="27"/>
      <c r="G196" s="72"/>
      <c r="H196" s="93"/>
      <c r="I196" s="77"/>
      <c r="J196" s="101"/>
      <c r="K196" s="77"/>
      <c r="L196" s="77"/>
    </row>
    <row r="197" spans="1:12" ht="15.75" customHeight="1" thickBot="1">
      <c r="G197" s="824" t="s">
        <v>34</v>
      </c>
      <c r="H197" s="824"/>
      <c r="I197" s="85"/>
      <c r="J197" s="85"/>
      <c r="K197" s="85"/>
      <c r="L197" s="85"/>
    </row>
    <row r="200" spans="1:12" ht="17.25" customHeight="1">
      <c r="A200" s="62" t="s">
        <v>173</v>
      </c>
      <c r="B200" s="112" t="s">
        <v>174</v>
      </c>
      <c r="C200" s="814"/>
      <c r="D200" s="814"/>
      <c r="E200" s="814"/>
      <c r="F200" s="814"/>
      <c r="G200" s="814"/>
      <c r="H200" s="814"/>
      <c r="I200" s="814"/>
      <c r="J200" s="814"/>
      <c r="K200" s="814"/>
      <c r="L200" s="814"/>
    </row>
    <row r="201" spans="1:12" ht="21" customHeight="1">
      <c r="A201" s="691" t="s">
        <v>5</v>
      </c>
      <c r="B201" s="11" t="s">
        <v>6</v>
      </c>
      <c r="C201" s="691" t="s">
        <v>7</v>
      </c>
      <c r="D201" s="74" t="s">
        <v>8</v>
      </c>
      <c r="E201" s="691" t="s">
        <v>9</v>
      </c>
      <c r="F201" s="691" t="s">
        <v>10</v>
      </c>
      <c r="G201" s="74" t="s">
        <v>11</v>
      </c>
      <c r="H201" s="14" t="s">
        <v>12</v>
      </c>
      <c r="I201" s="14" t="s">
        <v>13</v>
      </c>
      <c r="J201" s="691" t="s">
        <v>2</v>
      </c>
      <c r="K201" s="14" t="s">
        <v>3</v>
      </c>
      <c r="L201" s="240" t="s">
        <v>4</v>
      </c>
    </row>
    <row r="202" spans="1:12">
      <c r="A202" s="691">
        <v>1</v>
      </c>
      <c r="B202" s="691">
        <v>2</v>
      </c>
      <c r="C202" s="691">
        <v>3</v>
      </c>
      <c r="D202" s="74">
        <v>4</v>
      </c>
      <c r="E202" s="691">
        <v>5</v>
      </c>
      <c r="F202" s="691">
        <v>6</v>
      </c>
      <c r="G202" s="74">
        <v>7</v>
      </c>
      <c r="H202" s="691">
        <v>8</v>
      </c>
      <c r="I202" s="691">
        <v>9</v>
      </c>
      <c r="J202" s="691">
        <v>10</v>
      </c>
      <c r="K202" s="691">
        <v>11</v>
      </c>
      <c r="L202" s="240">
        <v>12</v>
      </c>
    </row>
    <row r="203" spans="1:12">
      <c r="A203" s="161" t="s">
        <v>14</v>
      </c>
      <c r="B203" s="156" t="s">
        <v>175</v>
      </c>
      <c r="C203" s="42" t="s">
        <v>122</v>
      </c>
      <c r="D203" s="72">
        <v>1</v>
      </c>
      <c r="E203" s="34"/>
      <c r="F203" s="29"/>
      <c r="G203" s="162"/>
      <c r="H203" s="93"/>
      <c r="I203" s="77"/>
      <c r="J203" s="241"/>
      <c r="K203" s="77"/>
      <c r="L203" s="77"/>
    </row>
    <row r="204" spans="1:12" ht="17.25" thickBot="1">
      <c r="A204" s="161" t="s">
        <v>17</v>
      </c>
      <c r="B204" s="156" t="s">
        <v>176</v>
      </c>
      <c r="C204" s="42" t="s">
        <v>122</v>
      </c>
      <c r="D204" s="72">
        <v>1</v>
      </c>
      <c r="E204" s="34"/>
      <c r="F204" s="29"/>
      <c r="G204" s="162"/>
      <c r="H204" s="242"/>
      <c r="I204" s="71"/>
      <c r="J204" s="243"/>
      <c r="K204" s="77"/>
      <c r="L204" s="71"/>
    </row>
    <row r="205" spans="1:12" ht="15.75" customHeight="1" thickBot="1">
      <c r="G205" s="822" t="s">
        <v>34</v>
      </c>
      <c r="H205" s="822"/>
      <c r="I205" s="85"/>
      <c r="J205" s="89"/>
      <c r="K205" s="85"/>
      <c r="L205" s="85"/>
    </row>
    <row r="206" spans="1:12">
      <c r="G206" s="244"/>
      <c r="H206" s="245"/>
      <c r="I206" s="107"/>
      <c r="J206" s="107"/>
      <c r="K206" s="107"/>
      <c r="L206" s="107"/>
    </row>
    <row r="207" spans="1:12">
      <c r="A207" s="738"/>
      <c r="C207" s="739"/>
      <c r="D207" s="740"/>
      <c r="E207" s="742"/>
      <c r="F207" s="739"/>
      <c r="G207" s="743"/>
      <c r="H207" s="739"/>
      <c r="I207" s="739"/>
      <c r="J207" s="739"/>
      <c r="K207" s="739"/>
      <c r="L207" s="739"/>
    </row>
    <row r="208" spans="1:12" ht="17.25" customHeight="1">
      <c r="A208" s="62" t="s">
        <v>177</v>
      </c>
      <c r="B208" s="112" t="s">
        <v>178</v>
      </c>
      <c r="C208" s="814"/>
      <c r="D208" s="814"/>
      <c r="E208" s="814"/>
      <c r="F208" s="814"/>
      <c r="G208" s="814"/>
      <c r="H208" s="814"/>
      <c r="I208" s="814"/>
      <c r="J208" s="814"/>
      <c r="K208" s="814"/>
      <c r="L208" s="814"/>
    </row>
    <row r="209" spans="1:12" ht="33">
      <c r="A209" s="691" t="s">
        <v>5</v>
      </c>
      <c r="B209" s="11" t="s">
        <v>6</v>
      </c>
      <c r="C209" s="691" t="s">
        <v>7</v>
      </c>
      <c r="D209" s="74" t="s">
        <v>8</v>
      </c>
      <c r="E209" s="691" t="s">
        <v>9</v>
      </c>
      <c r="F209" s="691" t="s">
        <v>10</v>
      </c>
      <c r="G209" s="74" t="s">
        <v>11</v>
      </c>
      <c r="H209" s="14" t="s">
        <v>12</v>
      </c>
      <c r="I209" s="14" t="s">
        <v>13</v>
      </c>
      <c r="J209" s="691" t="s">
        <v>2</v>
      </c>
      <c r="K209" s="14" t="s">
        <v>3</v>
      </c>
      <c r="L209" s="14" t="s">
        <v>4</v>
      </c>
    </row>
    <row r="210" spans="1:12">
      <c r="A210" s="691">
        <v>1</v>
      </c>
      <c r="B210" s="75">
        <v>2</v>
      </c>
      <c r="C210" s="691">
        <v>3</v>
      </c>
      <c r="D210" s="74">
        <v>4</v>
      </c>
      <c r="E210" s="691">
        <v>5</v>
      </c>
      <c r="F210" s="691">
        <v>6</v>
      </c>
      <c r="G210" s="74">
        <v>7</v>
      </c>
      <c r="H210" s="691">
        <v>8</v>
      </c>
      <c r="I210" s="691">
        <v>9</v>
      </c>
      <c r="J210" s="691">
        <v>10</v>
      </c>
      <c r="K210" s="691">
        <v>11</v>
      </c>
      <c r="L210" s="691">
        <v>12</v>
      </c>
    </row>
    <row r="211" spans="1:12" ht="33">
      <c r="A211" s="27" t="s">
        <v>14</v>
      </c>
      <c r="B211" s="156" t="s">
        <v>179</v>
      </c>
      <c r="C211" s="27" t="s">
        <v>19</v>
      </c>
      <c r="D211" s="30">
        <v>6</v>
      </c>
      <c r="E211" s="34"/>
      <c r="F211" s="44"/>
      <c r="G211" s="30"/>
      <c r="H211" s="246"/>
      <c r="I211" s="31"/>
      <c r="J211" s="32"/>
      <c r="K211" s="31"/>
      <c r="L211" s="31"/>
    </row>
    <row r="212" spans="1:12" ht="74.25">
      <c r="A212" s="27" t="s">
        <v>17</v>
      </c>
      <c r="B212" s="57" t="s">
        <v>180</v>
      </c>
      <c r="C212" s="27" t="s">
        <v>19</v>
      </c>
      <c r="D212" s="30">
        <v>20</v>
      </c>
      <c r="E212" s="34"/>
      <c r="F212" s="247"/>
      <c r="G212" s="30"/>
      <c r="H212" s="246"/>
      <c r="I212" s="31"/>
      <c r="J212" s="32"/>
      <c r="K212" s="31"/>
      <c r="L212" s="31"/>
    </row>
    <row r="213" spans="1:12" ht="61.5" customHeight="1">
      <c r="A213" s="27" t="s">
        <v>20</v>
      </c>
      <c r="B213" s="57" t="s">
        <v>181</v>
      </c>
      <c r="C213" s="27" t="s">
        <v>19</v>
      </c>
      <c r="D213" s="30">
        <v>60</v>
      </c>
      <c r="E213" s="34"/>
      <c r="F213" s="247"/>
      <c r="G213" s="30"/>
      <c r="H213" s="246"/>
      <c r="I213" s="31"/>
      <c r="J213" s="32"/>
      <c r="K213" s="31"/>
      <c r="L213" s="31"/>
    </row>
    <row r="214" spans="1:12">
      <c r="A214" s="27" t="s">
        <v>22</v>
      </c>
      <c r="B214" s="156" t="s">
        <v>182</v>
      </c>
      <c r="C214" s="27" t="s">
        <v>19</v>
      </c>
      <c r="D214" s="102">
        <v>10</v>
      </c>
      <c r="E214" s="34"/>
      <c r="F214" s="247"/>
      <c r="G214" s="30"/>
      <c r="H214" s="246"/>
      <c r="I214" s="31"/>
      <c r="J214" s="32"/>
      <c r="K214" s="31"/>
      <c r="L214" s="31"/>
    </row>
    <row r="215" spans="1:12" ht="24.75">
      <c r="A215" s="27" t="s">
        <v>24</v>
      </c>
      <c r="B215" s="57" t="s">
        <v>183</v>
      </c>
      <c r="C215" s="42" t="s">
        <v>19</v>
      </c>
      <c r="D215" s="28">
        <v>15</v>
      </c>
      <c r="E215" s="34"/>
      <c r="F215" s="221"/>
      <c r="G215" s="72"/>
      <c r="H215" s="248"/>
      <c r="I215" s="31"/>
      <c r="J215" s="101"/>
      <c r="K215" s="31"/>
      <c r="L215" s="31"/>
    </row>
    <row r="216" spans="1:12" ht="35.25" customHeight="1">
      <c r="A216" s="27" t="s">
        <v>26</v>
      </c>
      <c r="B216" s="156" t="s">
        <v>184</v>
      </c>
      <c r="C216" s="27" t="s">
        <v>19</v>
      </c>
      <c r="D216" s="102">
        <v>10</v>
      </c>
      <c r="E216" s="34"/>
      <c r="F216" s="34"/>
      <c r="G216" s="30"/>
      <c r="H216" s="246"/>
      <c r="I216" s="31"/>
      <c r="J216" s="32"/>
      <c r="K216" s="31"/>
      <c r="L216" s="31"/>
    </row>
    <row r="217" spans="1:12">
      <c r="A217" s="27" t="s">
        <v>28</v>
      </c>
      <c r="B217" s="156" t="s">
        <v>185</v>
      </c>
      <c r="C217" s="27" t="s">
        <v>19</v>
      </c>
      <c r="D217" s="102">
        <v>3</v>
      </c>
      <c r="E217" s="34"/>
      <c r="F217" s="34"/>
      <c r="G217" s="30"/>
      <c r="H217" s="246"/>
      <c r="I217" s="31"/>
      <c r="J217" s="78"/>
      <c r="K217" s="48"/>
      <c r="L217" s="48"/>
    </row>
    <row r="218" spans="1:12" ht="24.75">
      <c r="A218" s="27" t="s">
        <v>30</v>
      </c>
      <c r="B218" s="156" t="s">
        <v>186</v>
      </c>
      <c r="C218" s="249" t="s">
        <v>19</v>
      </c>
      <c r="D218" s="250">
        <v>10</v>
      </c>
      <c r="E218" s="249"/>
      <c r="F218" s="33"/>
      <c r="G218" s="251"/>
      <c r="H218" s="252"/>
      <c r="I218" s="31"/>
      <c r="J218" s="253"/>
      <c r="K218" s="254"/>
      <c r="L218" s="254"/>
    </row>
    <row r="219" spans="1:12">
      <c r="A219" s="27" t="s">
        <v>32</v>
      </c>
      <c r="B219" s="156" t="s">
        <v>187</v>
      </c>
      <c r="C219" s="42" t="s">
        <v>188</v>
      </c>
      <c r="D219" s="28">
        <v>670</v>
      </c>
      <c r="E219" s="34"/>
      <c r="F219" s="221"/>
      <c r="G219" s="92"/>
      <c r="H219" s="255"/>
      <c r="I219" s="31"/>
      <c r="J219" s="101"/>
      <c r="K219" s="77"/>
      <c r="L219" s="77"/>
    </row>
    <row r="220" spans="1:12">
      <c r="A220" s="27" t="s">
        <v>62</v>
      </c>
      <c r="B220" s="156" t="s">
        <v>189</v>
      </c>
      <c r="C220" s="34" t="s">
        <v>19</v>
      </c>
      <c r="D220" s="35">
        <v>1000</v>
      </c>
      <c r="E220" s="34"/>
      <c r="F220" s="44"/>
      <c r="G220" s="94"/>
      <c r="H220" s="223"/>
      <c r="I220" s="31"/>
      <c r="J220" s="96"/>
      <c r="K220" s="97"/>
      <c r="L220" s="97"/>
    </row>
    <row r="221" spans="1:12" s="490" customFormat="1" ht="16.5">
      <c r="A221" s="27" t="s">
        <v>64</v>
      </c>
      <c r="B221" s="156" t="s">
        <v>612</v>
      </c>
      <c r="C221" s="34" t="s">
        <v>19</v>
      </c>
      <c r="D221" s="35">
        <v>400</v>
      </c>
      <c r="E221" s="34"/>
      <c r="F221" s="34"/>
      <c r="G221" s="461"/>
      <c r="H221" s="38"/>
      <c r="I221" s="76"/>
      <c r="J221" s="96"/>
      <c r="K221" s="76"/>
      <c r="L221" s="464"/>
    </row>
    <row r="222" spans="1:12" s="490" customFormat="1" ht="16.5">
      <c r="A222" s="27" t="s">
        <v>66</v>
      </c>
      <c r="B222" s="156" t="s">
        <v>613</v>
      </c>
      <c r="C222" s="34" t="s">
        <v>19</v>
      </c>
      <c r="D222" s="35">
        <v>1500</v>
      </c>
      <c r="E222" s="34"/>
      <c r="F222" s="34"/>
      <c r="G222" s="461"/>
      <c r="H222" s="38"/>
      <c r="I222" s="76"/>
      <c r="J222" s="96"/>
      <c r="K222" s="76"/>
      <c r="L222" s="464"/>
    </row>
    <row r="223" spans="1:12">
      <c r="A223" s="27" t="s">
        <v>68</v>
      </c>
      <c r="B223" s="156" t="s">
        <v>190</v>
      </c>
      <c r="C223" s="34" t="s">
        <v>19</v>
      </c>
      <c r="D223" s="35">
        <v>10</v>
      </c>
      <c r="E223" s="34"/>
      <c r="F223" s="44"/>
      <c r="G223" s="94"/>
      <c r="H223" s="223"/>
      <c r="I223" s="31"/>
      <c r="J223" s="96"/>
      <c r="K223" s="97"/>
      <c r="L223" s="97"/>
    </row>
    <row r="224" spans="1:12">
      <c r="A224" s="27" t="s">
        <v>70</v>
      </c>
      <c r="B224" s="57" t="s">
        <v>191</v>
      </c>
      <c r="C224" s="34" t="s">
        <v>45</v>
      </c>
      <c r="D224" s="35">
        <v>30</v>
      </c>
      <c r="E224" s="34"/>
      <c r="F224" s="44"/>
      <c r="G224" s="94"/>
      <c r="H224" s="223"/>
      <c r="I224" s="31"/>
      <c r="J224" s="40"/>
      <c r="K224" s="178"/>
      <c r="L224" s="178"/>
    </row>
    <row r="225" spans="1:12" ht="15.75" thickBot="1">
      <c r="A225" s="27" t="s">
        <v>118</v>
      </c>
      <c r="B225" s="215" t="s">
        <v>192</v>
      </c>
      <c r="C225" s="42" t="s">
        <v>19</v>
      </c>
      <c r="D225" s="72">
        <v>15</v>
      </c>
      <c r="E225" s="34"/>
      <c r="F225" s="27"/>
      <c r="G225" s="92"/>
      <c r="H225" s="255"/>
      <c r="I225" s="31"/>
      <c r="J225" s="49"/>
      <c r="K225" s="71"/>
      <c r="L225" s="71"/>
    </row>
    <row r="226" spans="1:12" ht="15.75" customHeight="1" thickBot="1">
      <c r="A226" s="80"/>
      <c r="B226" s="616"/>
      <c r="C226" s="82"/>
      <c r="D226" s="83"/>
      <c r="E226" s="84"/>
      <c r="F226" s="82"/>
      <c r="G226" s="819" t="s">
        <v>34</v>
      </c>
      <c r="H226" s="819"/>
      <c r="I226" s="85"/>
      <c r="J226" s="85"/>
      <c r="K226" s="85"/>
      <c r="L226" s="85"/>
    </row>
    <row r="227" spans="1:12" ht="15.75" customHeight="1">
      <c r="A227" s="80"/>
      <c r="B227" s="616"/>
      <c r="C227" s="82"/>
      <c r="D227" s="83"/>
      <c r="E227" s="84"/>
      <c r="F227" s="82"/>
      <c r="G227" s="153"/>
      <c r="H227" s="154"/>
      <c r="I227" s="155"/>
      <c r="J227" s="155"/>
      <c r="K227" s="155"/>
      <c r="L227" s="155"/>
    </row>
    <row r="229" spans="1:12" ht="17.25" customHeight="1">
      <c r="A229" s="62" t="s">
        <v>193</v>
      </c>
      <c r="B229" s="63" t="s">
        <v>194</v>
      </c>
      <c r="C229" s="823"/>
      <c r="D229" s="823"/>
      <c r="E229" s="823"/>
      <c r="F229" s="823"/>
      <c r="G229" s="823"/>
      <c r="H229" s="823"/>
      <c r="I229" s="823"/>
      <c r="J229" s="823"/>
      <c r="K229" s="823"/>
      <c r="L229" s="823"/>
    </row>
    <row r="230" spans="1:12" ht="20.25" customHeight="1">
      <c r="A230" s="693" t="s">
        <v>5</v>
      </c>
      <c r="B230" s="64" t="s">
        <v>6</v>
      </c>
      <c r="C230" s="693" t="s">
        <v>7</v>
      </c>
      <c r="D230" s="65" t="s">
        <v>8</v>
      </c>
      <c r="E230" s="693" t="s">
        <v>9</v>
      </c>
      <c r="F230" s="693" t="s">
        <v>10</v>
      </c>
      <c r="G230" s="65" t="s">
        <v>11</v>
      </c>
      <c r="H230" s="66" t="s">
        <v>12</v>
      </c>
      <c r="I230" s="66" t="s">
        <v>13</v>
      </c>
      <c r="J230" s="693" t="s">
        <v>2</v>
      </c>
      <c r="K230" s="66" t="s">
        <v>3</v>
      </c>
      <c r="L230" s="66" t="s">
        <v>4</v>
      </c>
    </row>
    <row r="231" spans="1:12">
      <c r="A231" s="693">
        <v>1</v>
      </c>
      <c r="B231" s="256">
        <v>2</v>
      </c>
      <c r="C231" s="693">
        <v>3</v>
      </c>
      <c r="D231" s="65">
        <v>4</v>
      </c>
      <c r="E231" s="693">
        <v>5</v>
      </c>
      <c r="F231" s="693">
        <v>6</v>
      </c>
      <c r="G231" s="65">
        <v>7</v>
      </c>
      <c r="H231" s="693">
        <v>8</v>
      </c>
      <c r="I231" s="693">
        <v>9</v>
      </c>
      <c r="J231" s="693">
        <v>10</v>
      </c>
      <c r="K231" s="693">
        <v>11</v>
      </c>
      <c r="L231" s="693">
        <v>12</v>
      </c>
    </row>
    <row r="232" spans="1:12" ht="30.75" customHeight="1">
      <c r="A232" s="27" t="s">
        <v>14</v>
      </c>
      <c r="B232" s="57" t="s">
        <v>195</v>
      </c>
      <c r="C232" s="27" t="s">
        <v>19</v>
      </c>
      <c r="D232" s="37">
        <f>27*120</f>
        <v>3240</v>
      </c>
      <c r="E232" s="34"/>
      <c r="F232" s="44"/>
      <c r="G232" s="91"/>
      <c r="H232" s="93"/>
      <c r="I232" s="77"/>
      <c r="J232" s="32"/>
      <c r="K232" s="77"/>
      <c r="L232" s="77"/>
    </row>
    <row r="233" spans="1:12" ht="16.5">
      <c r="A233" s="27" t="s">
        <v>17</v>
      </c>
      <c r="B233" s="156" t="s">
        <v>747</v>
      </c>
      <c r="C233" s="42" t="s">
        <v>19</v>
      </c>
      <c r="D233" s="113">
        <v>10000</v>
      </c>
      <c r="E233" s="34"/>
      <c r="F233" s="44"/>
      <c r="G233" s="92"/>
      <c r="H233" s="93"/>
      <c r="I233" s="77"/>
      <c r="J233" s="101"/>
      <c r="K233" s="77"/>
      <c r="L233" s="77"/>
    </row>
    <row r="234" spans="1:12">
      <c r="A234" s="27" t="s">
        <v>20</v>
      </c>
      <c r="B234" s="57" t="s">
        <v>196</v>
      </c>
      <c r="C234" s="27" t="s">
        <v>19</v>
      </c>
      <c r="D234" s="37">
        <v>60</v>
      </c>
      <c r="E234" s="34"/>
      <c r="F234" s="44"/>
      <c r="G234" s="91"/>
      <c r="H234" s="93"/>
      <c r="I234" s="77"/>
      <c r="J234" s="32"/>
      <c r="K234" s="77"/>
      <c r="L234" s="77"/>
    </row>
    <row r="235" spans="1:12" ht="45.75" customHeight="1">
      <c r="A235" s="27" t="s">
        <v>22</v>
      </c>
      <c r="B235" s="629" t="s">
        <v>197</v>
      </c>
      <c r="C235" s="27" t="s">
        <v>45</v>
      </c>
      <c r="D235" s="37">
        <v>40</v>
      </c>
      <c r="E235" s="34"/>
      <c r="F235" s="44"/>
      <c r="G235" s="91"/>
      <c r="H235" s="93"/>
      <c r="I235" s="77"/>
      <c r="J235" s="32"/>
      <c r="K235" s="77"/>
      <c r="L235" s="77"/>
    </row>
    <row r="236" spans="1:12" ht="38.25" customHeight="1">
      <c r="A236" s="27" t="s">
        <v>24</v>
      </c>
      <c r="B236" s="156" t="s">
        <v>198</v>
      </c>
      <c r="C236" s="42" t="s">
        <v>19</v>
      </c>
      <c r="D236" s="113">
        <v>300</v>
      </c>
      <c r="E236" s="34"/>
      <c r="F236" s="44"/>
      <c r="G236" s="257"/>
      <c r="H236" s="258"/>
      <c r="I236" s="71"/>
      <c r="J236" s="49"/>
      <c r="K236" s="71"/>
      <c r="L236" s="71"/>
    </row>
    <row r="237" spans="1:12" ht="15.75" thickBot="1">
      <c r="A237" s="27" t="s">
        <v>26</v>
      </c>
      <c r="B237" s="156" t="s">
        <v>199</v>
      </c>
      <c r="C237" s="27" t="s">
        <v>729</v>
      </c>
      <c r="D237" s="30">
        <v>80</v>
      </c>
      <c r="E237" s="44"/>
      <c r="F237" s="27"/>
      <c r="G237" s="91"/>
      <c r="H237" s="149"/>
      <c r="I237" s="259"/>
      <c r="J237" s="260"/>
      <c r="K237" s="261"/>
      <c r="L237" s="261"/>
    </row>
    <row r="238" spans="1:12" ht="15.75" customHeight="1" thickBot="1">
      <c r="A238" s="86"/>
      <c r="B238" s="627"/>
      <c r="C238" s="226"/>
      <c r="D238" s="262"/>
      <c r="E238" s="227"/>
      <c r="F238" s="88"/>
      <c r="G238" s="824" t="s">
        <v>34</v>
      </c>
      <c r="H238" s="824"/>
      <c r="I238" s="85"/>
      <c r="J238" s="85"/>
      <c r="K238" s="85"/>
      <c r="L238" s="85"/>
    </row>
    <row r="239" spans="1:12">
      <c r="A239" s="82"/>
      <c r="B239" s="624"/>
      <c r="C239" s="80"/>
      <c r="D239" s="104"/>
      <c r="E239" s="103"/>
      <c r="F239" s="84"/>
      <c r="G239" s="263"/>
      <c r="H239" s="155"/>
      <c r="I239" s="695"/>
      <c r="J239" s="230"/>
      <c r="K239" s="695"/>
      <c r="L239" s="695"/>
    </row>
    <row r="240" spans="1:12">
      <c r="A240" s="738"/>
      <c r="C240" s="264"/>
      <c r="D240" s="265"/>
      <c r="E240" s="741"/>
      <c r="F240" s="739"/>
      <c r="G240" s="743"/>
      <c r="H240" s="738"/>
      <c r="I240" s="739"/>
      <c r="J240" s="738"/>
      <c r="K240" s="739"/>
      <c r="L240" s="264"/>
    </row>
    <row r="241" spans="1:12">
      <c r="A241" s="62" t="s">
        <v>200</v>
      </c>
      <c r="B241" s="63" t="s">
        <v>201</v>
      </c>
      <c r="C241" s="825"/>
      <c r="D241" s="825"/>
      <c r="E241" s="825"/>
      <c r="F241" s="825"/>
      <c r="G241" s="825"/>
      <c r="H241" s="825"/>
      <c r="I241" s="825"/>
      <c r="J241" s="825"/>
      <c r="K241" s="825"/>
      <c r="L241" s="825"/>
    </row>
    <row r="242" spans="1:12" ht="18.75" customHeight="1">
      <c r="A242" s="693" t="s">
        <v>5</v>
      </c>
      <c r="B242" s="64" t="s">
        <v>6</v>
      </c>
      <c r="C242" s="693" t="s">
        <v>7</v>
      </c>
      <c r="D242" s="65" t="s">
        <v>8</v>
      </c>
      <c r="E242" s="266" t="s">
        <v>9</v>
      </c>
      <c r="F242" s="266" t="s">
        <v>10</v>
      </c>
      <c r="G242" s="65" t="s">
        <v>11</v>
      </c>
      <c r="H242" s="66" t="s">
        <v>12</v>
      </c>
      <c r="I242" s="267" t="s">
        <v>13</v>
      </c>
      <c r="J242" s="693" t="s">
        <v>2</v>
      </c>
      <c r="K242" s="267" t="s">
        <v>3</v>
      </c>
      <c r="L242" s="66" t="s">
        <v>4</v>
      </c>
    </row>
    <row r="243" spans="1:12">
      <c r="A243" s="693">
        <v>1</v>
      </c>
      <c r="B243" s="268">
        <v>2</v>
      </c>
      <c r="C243" s="693">
        <v>3</v>
      </c>
      <c r="D243" s="65">
        <v>4</v>
      </c>
      <c r="E243" s="266">
        <v>5</v>
      </c>
      <c r="F243" s="266">
        <v>6</v>
      </c>
      <c r="G243" s="65">
        <v>7</v>
      </c>
      <c r="H243" s="693">
        <v>8</v>
      </c>
      <c r="I243" s="266">
        <v>9</v>
      </c>
      <c r="J243" s="693">
        <v>10</v>
      </c>
      <c r="K243" s="266">
        <v>11</v>
      </c>
      <c r="L243" s="693">
        <v>12</v>
      </c>
    </row>
    <row r="244" spans="1:12" ht="33.75" customHeight="1">
      <c r="A244" s="27" t="s">
        <v>14</v>
      </c>
      <c r="B244" s="57" t="s">
        <v>202</v>
      </c>
      <c r="C244" s="42" t="s">
        <v>19</v>
      </c>
      <c r="D244" s="113">
        <v>20</v>
      </c>
      <c r="E244" s="269"/>
      <c r="F244" s="27"/>
      <c r="G244" s="72"/>
      <c r="H244" s="93"/>
      <c r="I244" s="77"/>
      <c r="J244" s="101"/>
      <c r="K244" s="77"/>
      <c r="L244" s="77"/>
    </row>
    <row r="245" spans="1:12" ht="41.25">
      <c r="A245" s="27" t="s">
        <v>17</v>
      </c>
      <c r="B245" s="57" t="s">
        <v>203</v>
      </c>
      <c r="C245" s="42" t="s">
        <v>19</v>
      </c>
      <c r="D245" s="113">
        <v>200</v>
      </c>
      <c r="E245" s="269"/>
      <c r="F245" s="27"/>
      <c r="G245" s="72"/>
      <c r="H245" s="93"/>
      <c r="I245" s="77"/>
      <c r="J245" s="101"/>
      <c r="K245" s="77"/>
      <c r="L245" s="77"/>
    </row>
    <row r="246" spans="1:12" ht="115.5">
      <c r="A246" s="27" t="s">
        <v>20</v>
      </c>
      <c r="B246" s="156" t="s">
        <v>204</v>
      </c>
      <c r="C246" s="42" t="s">
        <v>19</v>
      </c>
      <c r="D246" s="270">
        <v>260</v>
      </c>
      <c r="E246" s="34"/>
      <c r="F246" s="44"/>
      <c r="G246" s="72"/>
      <c r="H246" s="151"/>
      <c r="I246" s="77"/>
      <c r="J246" s="101"/>
      <c r="K246" s="77"/>
      <c r="L246" s="77"/>
    </row>
    <row r="247" spans="1:12" ht="99.75" customHeight="1" thickBot="1">
      <c r="A247" s="27" t="s">
        <v>22</v>
      </c>
      <c r="B247" s="156" t="s">
        <v>205</v>
      </c>
      <c r="C247" s="42" t="s">
        <v>19</v>
      </c>
      <c r="D247" s="270">
        <v>10</v>
      </c>
      <c r="E247" s="34"/>
      <c r="F247" s="44"/>
      <c r="G247" s="72"/>
      <c r="H247" s="93"/>
      <c r="I247" s="71"/>
      <c r="J247" s="49"/>
      <c r="K247" s="71"/>
      <c r="L247" s="71"/>
    </row>
    <row r="248" spans="1:12" ht="15.75" customHeight="1" thickBot="1">
      <c r="A248" s="84"/>
      <c r="B248" s="616"/>
      <c r="C248" s="103"/>
      <c r="D248" s="104"/>
      <c r="E248" s="271"/>
      <c r="F248" s="272"/>
      <c r="G248" s="824" t="s">
        <v>34</v>
      </c>
      <c r="H248" s="824"/>
      <c r="I248" s="73"/>
      <c r="J248" s="73"/>
      <c r="K248" s="73"/>
      <c r="L248" s="73"/>
    </row>
    <row r="249" spans="1:12">
      <c r="A249" s="84"/>
      <c r="B249" s="616"/>
      <c r="C249" s="103"/>
      <c r="D249" s="104"/>
      <c r="E249" s="271"/>
      <c r="F249" s="272"/>
      <c r="G249" s="106"/>
      <c r="H249" s="696"/>
      <c r="I249" s="273"/>
      <c r="J249" s="80"/>
      <c r="K249" s="274"/>
      <c r="L249" s="109"/>
    </row>
    <row r="250" spans="1:12">
      <c r="A250" s="84"/>
      <c r="B250" s="616"/>
      <c r="C250" s="103"/>
      <c r="D250" s="104"/>
      <c r="E250" s="271"/>
      <c r="F250" s="272"/>
      <c r="G250" s="106"/>
      <c r="H250" s="696"/>
      <c r="I250" s="273"/>
      <c r="J250" s="80"/>
      <c r="K250" s="274"/>
      <c r="L250" s="109"/>
    </row>
    <row r="251" spans="1:12">
      <c r="A251" s="62" t="s">
        <v>206</v>
      </c>
      <c r="B251" s="63" t="s">
        <v>207</v>
      </c>
      <c r="C251" s="825"/>
      <c r="D251" s="825"/>
      <c r="E251" s="825"/>
      <c r="F251" s="825"/>
      <c r="G251" s="825"/>
      <c r="H251" s="825"/>
      <c r="I251" s="825"/>
      <c r="J251" s="825"/>
      <c r="K251" s="825"/>
      <c r="L251" s="825"/>
    </row>
    <row r="252" spans="1:12" ht="23.25" customHeight="1">
      <c r="A252" s="693" t="s">
        <v>5</v>
      </c>
      <c r="B252" s="64" t="s">
        <v>6</v>
      </c>
      <c r="C252" s="693" t="s">
        <v>7</v>
      </c>
      <c r="D252" s="65" t="s">
        <v>8</v>
      </c>
      <c r="E252" s="266" t="s">
        <v>9</v>
      </c>
      <c r="F252" s="266" t="s">
        <v>10</v>
      </c>
      <c r="G252" s="65" t="s">
        <v>11</v>
      </c>
      <c r="H252" s="66" t="s">
        <v>12</v>
      </c>
      <c r="I252" s="267" t="s">
        <v>13</v>
      </c>
      <c r="J252" s="693" t="s">
        <v>2</v>
      </c>
      <c r="K252" s="267" t="s">
        <v>3</v>
      </c>
      <c r="L252" s="66" t="s">
        <v>4</v>
      </c>
    </row>
    <row r="253" spans="1:12">
      <c r="A253" s="693">
        <v>1</v>
      </c>
      <c r="B253" s="256">
        <v>2</v>
      </c>
      <c r="C253" s="693">
        <v>3</v>
      </c>
      <c r="D253" s="65">
        <v>4</v>
      </c>
      <c r="E253" s="266">
        <v>5</v>
      </c>
      <c r="F253" s="266">
        <v>6</v>
      </c>
      <c r="G253" s="65">
        <v>7</v>
      </c>
      <c r="H253" s="693">
        <v>8</v>
      </c>
      <c r="I253" s="266">
        <v>9</v>
      </c>
      <c r="J253" s="693">
        <v>10</v>
      </c>
      <c r="K253" s="266">
        <v>11</v>
      </c>
      <c r="L253" s="693">
        <v>12</v>
      </c>
    </row>
    <row r="254" spans="1:12" ht="36" customHeight="1">
      <c r="A254" s="27" t="s">
        <v>14</v>
      </c>
      <c r="B254" s="57" t="s">
        <v>208</v>
      </c>
      <c r="C254" s="42" t="s">
        <v>19</v>
      </c>
      <c r="D254" s="113">
        <v>5</v>
      </c>
      <c r="E254" s="269"/>
      <c r="F254" s="115"/>
      <c r="G254" s="92"/>
      <c r="H254" s="93"/>
      <c r="I254" s="77"/>
      <c r="J254" s="101"/>
      <c r="K254" s="77"/>
      <c r="L254" s="77"/>
    </row>
    <row r="255" spans="1:12" ht="49.5">
      <c r="A255" s="27" t="s">
        <v>17</v>
      </c>
      <c r="B255" s="57" t="s">
        <v>209</v>
      </c>
      <c r="C255" s="42" t="s">
        <v>19</v>
      </c>
      <c r="D255" s="113">
        <v>40</v>
      </c>
      <c r="E255" s="269"/>
      <c r="F255" s="42"/>
      <c r="G255" s="92"/>
      <c r="H255" s="93"/>
      <c r="I255" s="77"/>
      <c r="J255" s="101"/>
      <c r="K255" s="77"/>
      <c r="L255" s="77"/>
    </row>
    <row r="256" spans="1:12" ht="16.5">
      <c r="A256" s="27" t="s">
        <v>20</v>
      </c>
      <c r="B256" s="57" t="s">
        <v>210</v>
      </c>
      <c r="C256" s="42" t="s">
        <v>19</v>
      </c>
      <c r="D256" s="113">
        <f>32</f>
        <v>32</v>
      </c>
      <c r="E256" s="269"/>
      <c r="F256" s="115"/>
      <c r="G256" s="92"/>
      <c r="H256" s="93"/>
      <c r="I256" s="275"/>
      <c r="J256" s="101"/>
      <c r="K256" s="275"/>
      <c r="L256" s="77"/>
    </row>
    <row r="257" spans="1:12" ht="17.25" thickBot="1">
      <c r="A257" s="27" t="s">
        <v>22</v>
      </c>
      <c r="B257" s="57" t="s">
        <v>211</v>
      </c>
      <c r="C257" s="42" t="s">
        <v>19</v>
      </c>
      <c r="D257" s="113">
        <v>24</v>
      </c>
      <c r="E257" s="269"/>
      <c r="F257" s="115"/>
      <c r="G257" s="92"/>
      <c r="H257" s="93"/>
      <c r="I257" s="275"/>
      <c r="J257" s="101"/>
      <c r="K257" s="275"/>
      <c r="L257" s="77"/>
    </row>
    <row r="258" spans="1:12" ht="15.75" customHeight="1" thickBot="1">
      <c r="A258" s="84"/>
      <c r="B258" s="616"/>
      <c r="C258" s="103"/>
      <c r="D258" s="104"/>
      <c r="E258" s="271"/>
      <c r="F258" s="272"/>
      <c r="G258" s="815" t="s">
        <v>34</v>
      </c>
      <c r="H258" s="815"/>
      <c r="I258" s="85"/>
      <c r="J258" s="85"/>
      <c r="K258" s="85"/>
      <c r="L258" s="85"/>
    </row>
    <row r="259" spans="1:12">
      <c r="A259" s="84"/>
      <c r="B259" s="616"/>
      <c r="C259" s="103"/>
      <c r="D259" s="104"/>
      <c r="E259" s="271"/>
      <c r="F259" s="272"/>
      <c r="G259" s="106"/>
      <c r="H259" s="696"/>
      <c r="I259" s="273"/>
      <c r="J259" s="80"/>
      <c r="K259" s="274"/>
      <c r="L259" s="276"/>
    </row>
    <row r="260" spans="1:12">
      <c r="A260" s="84"/>
      <c r="B260" s="616"/>
      <c r="C260" s="103"/>
      <c r="D260" s="104"/>
      <c r="E260" s="271"/>
      <c r="F260" s="272"/>
      <c r="G260" s="106"/>
      <c r="H260" s="696"/>
      <c r="I260" s="273"/>
      <c r="J260" s="80"/>
      <c r="K260" s="274"/>
      <c r="L260" s="277"/>
    </row>
    <row r="261" spans="1:12">
      <c r="A261" s="62" t="s">
        <v>212</v>
      </c>
      <c r="B261" s="63" t="s">
        <v>213</v>
      </c>
      <c r="C261" s="825"/>
      <c r="D261" s="825"/>
      <c r="E261" s="825"/>
      <c r="F261" s="825"/>
      <c r="G261" s="825"/>
      <c r="H261" s="825"/>
      <c r="I261" s="825"/>
      <c r="J261" s="825"/>
      <c r="K261" s="825"/>
      <c r="L261" s="825"/>
    </row>
    <row r="262" spans="1:12" ht="20.25" customHeight="1">
      <c r="A262" s="693" t="s">
        <v>5</v>
      </c>
      <c r="B262" s="64" t="s">
        <v>6</v>
      </c>
      <c r="C262" s="693" t="s">
        <v>7</v>
      </c>
      <c r="D262" s="65" t="s">
        <v>8</v>
      </c>
      <c r="E262" s="266" t="s">
        <v>9</v>
      </c>
      <c r="F262" s="266" t="s">
        <v>10</v>
      </c>
      <c r="G262" s="65" t="s">
        <v>11</v>
      </c>
      <c r="H262" s="66" t="s">
        <v>12</v>
      </c>
      <c r="I262" s="267" t="s">
        <v>13</v>
      </c>
      <c r="J262" s="693" t="s">
        <v>2</v>
      </c>
      <c r="K262" s="267" t="s">
        <v>3</v>
      </c>
      <c r="L262" s="66" t="s">
        <v>4</v>
      </c>
    </row>
    <row r="263" spans="1:12">
      <c r="A263" s="693">
        <v>1</v>
      </c>
      <c r="B263" s="256">
        <v>2</v>
      </c>
      <c r="C263" s="693">
        <v>3</v>
      </c>
      <c r="D263" s="65">
        <v>4</v>
      </c>
      <c r="E263" s="266">
        <v>5</v>
      </c>
      <c r="F263" s="266">
        <v>6</v>
      </c>
      <c r="G263" s="65">
        <v>7</v>
      </c>
      <c r="H263" s="693">
        <v>8</v>
      </c>
      <c r="I263" s="266">
        <v>9</v>
      </c>
      <c r="J263" s="693">
        <v>10</v>
      </c>
      <c r="K263" s="266">
        <v>11</v>
      </c>
      <c r="L263" s="693">
        <v>12</v>
      </c>
    </row>
    <row r="264" spans="1:12" ht="99.75" thickBot="1">
      <c r="A264" s="27" t="s">
        <v>14</v>
      </c>
      <c r="B264" s="57" t="s">
        <v>214</v>
      </c>
      <c r="C264" s="42" t="s">
        <v>19</v>
      </c>
      <c r="D264" s="113">
        <v>15</v>
      </c>
      <c r="E264" s="269"/>
      <c r="F264" s="42"/>
      <c r="G264" s="92"/>
      <c r="H264" s="93"/>
      <c r="I264" s="77"/>
      <c r="J264" s="101"/>
      <c r="K264" s="77"/>
      <c r="L264" s="77"/>
    </row>
    <row r="265" spans="1:12" ht="15.75" customHeight="1" thickBot="1">
      <c r="A265" s="84"/>
      <c r="B265" s="616"/>
      <c r="C265" s="103"/>
      <c r="D265" s="104"/>
      <c r="E265" s="271"/>
      <c r="F265" s="272"/>
      <c r="G265" s="815" t="s">
        <v>34</v>
      </c>
      <c r="H265" s="815"/>
      <c r="I265" s="85"/>
      <c r="J265" s="73"/>
      <c r="K265" s="73"/>
      <c r="L265" s="73"/>
    </row>
    <row r="266" spans="1:12">
      <c r="A266" s="84"/>
      <c r="B266" s="616"/>
      <c r="C266" s="103"/>
      <c r="D266" s="104"/>
      <c r="E266" s="271"/>
      <c r="F266" s="272"/>
      <c r="G266" s="106"/>
      <c r="H266" s="696"/>
      <c r="I266" s="273"/>
      <c r="J266" s="80"/>
      <c r="K266" s="274"/>
      <c r="L266" s="276"/>
    </row>
    <row r="267" spans="1:12">
      <c r="A267" s="738"/>
      <c r="C267" s="264"/>
      <c r="D267" s="265"/>
      <c r="E267" s="741"/>
      <c r="F267" s="739"/>
      <c r="G267" s="743"/>
      <c r="H267" s="738"/>
      <c r="I267" s="739"/>
      <c r="J267" s="738"/>
      <c r="K267" s="739"/>
      <c r="L267" s="264"/>
    </row>
    <row r="268" spans="1:12">
      <c r="A268" s="62" t="s">
        <v>215</v>
      </c>
      <c r="B268" s="63" t="s">
        <v>216</v>
      </c>
      <c r="C268" s="825"/>
      <c r="D268" s="825"/>
      <c r="E268" s="825"/>
      <c r="F268" s="825"/>
      <c r="G268" s="825"/>
      <c r="H268" s="825"/>
      <c r="I268" s="825"/>
      <c r="J268" s="825"/>
      <c r="K268" s="825"/>
      <c r="L268" s="825"/>
    </row>
    <row r="269" spans="1:12" ht="33">
      <c r="A269" s="693" t="s">
        <v>5</v>
      </c>
      <c r="B269" s="64" t="s">
        <v>6</v>
      </c>
      <c r="C269" s="693" t="s">
        <v>7</v>
      </c>
      <c r="D269" s="65" t="s">
        <v>8</v>
      </c>
      <c r="E269" s="266" t="s">
        <v>9</v>
      </c>
      <c r="F269" s="266" t="s">
        <v>10</v>
      </c>
      <c r="G269" s="65" t="s">
        <v>11</v>
      </c>
      <c r="H269" s="66" t="s">
        <v>12</v>
      </c>
      <c r="I269" s="267" t="s">
        <v>13</v>
      </c>
      <c r="J269" s="693" t="s">
        <v>2</v>
      </c>
      <c r="K269" s="267" t="s">
        <v>3</v>
      </c>
      <c r="L269" s="66" t="s">
        <v>4</v>
      </c>
    </row>
    <row r="270" spans="1:12">
      <c r="A270" s="693">
        <v>1</v>
      </c>
      <c r="B270" s="256">
        <v>2</v>
      </c>
      <c r="C270" s="693">
        <v>3</v>
      </c>
      <c r="D270" s="65">
        <v>4</v>
      </c>
      <c r="E270" s="266">
        <v>5</v>
      </c>
      <c r="F270" s="266">
        <v>6</v>
      </c>
      <c r="G270" s="65">
        <v>7</v>
      </c>
      <c r="H270" s="693">
        <v>8</v>
      </c>
      <c r="I270" s="266">
        <v>9</v>
      </c>
      <c r="J270" s="693">
        <v>10</v>
      </c>
      <c r="K270" s="266">
        <v>11</v>
      </c>
      <c r="L270" s="693">
        <v>12</v>
      </c>
    </row>
    <row r="271" spans="1:12" ht="115.5">
      <c r="A271" s="586" t="s">
        <v>14</v>
      </c>
      <c r="B271" s="630" t="s">
        <v>217</v>
      </c>
      <c r="C271" s="587" t="s">
        <v>19</v>
      </c>
      <c r="D271" s="588">
        <v>150</v>
      </c>
      <c r="E271" s="589"/>
      <c r="F271" s="587"/>
      <c r="G271" s="590"/>
      <c r="H271" s="591"/>
      <c r="I271" s="592"/>
      <c r="J271" s="593"/>
      <c r="K271" s="592"/>
      <c r="L271" s="592"/>
    </row>
    <row r="272" spans="1:12" s="490" customFormat="1" ht="82.5">
      <c r="A272" s="586" t="s">
        <v>17</v>
      </c>
      <c r="B272" s="631" t="s">
        <v>738</v>
      </c>
      <c r="C272" s="587" t="s">
        <v>19</v>
      </c>
      <c r="D272" s="599">
        <v>40</v>
      </c>
      <c r="E272" s="600"/>
      <c r="F272" s="594"/>
      <c r="G272" s="595"/>
      <c r="H272" s="596"/>
      <c r="I272" s="592"/>
      <c r="J272" s="597"/>
      <c r="K272" s="592"/>
      <c r="L272" s="592"/>
    </row>
    <row r="273" spans="1:12" s="490" customFormat="1" ht="50.25" thickBot="1">
      <c r="A273" s="601" t="s">
        <v>20</v>
      </c>
      <c r="B273" s="632" t="s">
        <v>739</v>
      </c>
      <c r="C273" s="602" t="s">
        <v>19</v>
      </c>
      <c r="D273" s="603">
        <v>30</v>
      </c>
      <c r="E273" s="604"/>
      <c r="F273" s="598"/>
      <c r="G273" s="595"/>
      <c r="H273" s="596"/>
      <c r="I273" s="592"/>
      <c r="J273" s="605"/>
      <c r="K273" s="592"/>
      <c r="L273" s="592"/>
    </row>
    <row r="274" spans="1:12" ht="15.75" customHeight="1" thickBot="1">
      <c r="A274" s="84"/>
      <c r="B274" s="616"/>
      <c r="C274" s="103"/>
      <c r="D274" s="104"/>
      <c r="E274" s="271"/>
      <c r="F274" s="272"/>
      <c r="G274" s="819" t="s">
        <v>34</v>
      </c>
      <c r="H274" s="819"/>
      <c r="I274" s="73"/>
      <c r="J274" s="73"/>
      <c r="K274" s="73"/>
      <c r="L274" s="73"/>
    </row>
    <row r="275" spans="1:12">
      <c r="A275" s="84"/>
      <c r="B275" s="616"/>
      <c r="C275" s="103"/>
      <c r="D275" s="104"/>
      <c r="E275" s="271"/>
      <c r="F275" s="272"/>
      <c r="G275" s="106"/>
      <c r="H275" s="278"/>
      <c r="I275" s="107"/>
      <c r="J275" s="107"/>
      <c r="K275" s="107"/>
      <c r="L275" s="107"/>
    </row>
    <row r="276" spans="1:12">
      <c r="A276" s="738"/>
      <c r="C276" s="264"/>
      <c r="D276" s="265"/>
      <c r="E276" s="741"/>
      <c r="F276" s="739"/>
      <c r="G276" s="743"/>
      <c r="H276" s="738"/>
      <c r="I276" s="739"/>
      <c r="J276" s="738"/>
      <c r="K276" s="739"/>
      <c r="L276" s="264"/>
    </row>
    <row r="277" spans="1:12">
      <c r="A277" s="279" t="s">
        <v>218</v>
      </c>
      <c r="B277" s="63" t="s">
        <v>219</v>
      </c>
      <c r="C277" s="809"/>
      <c r="D277" s="809"/>
      <c r="E277" s="809"/>
      <c r="F277" s="809"/>
      <c r="G277" s="809"/>
      <c r="H277" s="809"/>
      <c r="I277" s="809"/>
      <c r="J277" s="809"/>
      <c r="K277" s="809"/>
      <c r="L277" s="809"/>
    </row>
    <row r="278" spans="1:12" ht="33">
      <c r="A278" s="693" t="s">
        <v>5</v>
      </c>
      <c r="B278" s="693" t="s">
        <v>6</v>
      </c>
      <c r="C278" s="693" t="s">
        <v>7</v>
      </c>
      <c r="D278" s="65" t="s">
        <v>8</v>
      </c>
      <c r="E278" s="693" t="s">
        <v>9</v>
      </c>
      <c r="F278" s="693" t="s">
        <v>10</v>
      </c>
      <c r="G278" s="65" t="s">
        <v>11</v>
      </c>
      <c r="H278" s="66" t="s">
        <v>12</v>
      </c>
      <c r="I278" s="66" t="s">
        <v>13</v>
      </c>
      <c r="J278" s="693" t="s">
        <v>2</v>
      </c>
      <c r="K278" s="66" t="s">
        <v>3</v>
      </c>
      <c r="L278" s="66" t="s">
        <v>4</v>
      </c>
    </row>
    <row r="279" spans="1:12">
      <c r="A279" s="693">
        <v>1</v>
      </c>
      <c r="B279" s="256">
        <v>2</v>
      </c>
      <c r="C279" s="693">
        <v>3</v>
      </c>
      <c r="D279" s="65">
        <v>4</v>
      </c>
      <c r="E279" s="693">
        <v>5</v>
      </c>
      <c r="F279" s="693">
        <v>6</v>
      </c>
      <c r="G279" s="65">
        <v>7</v>
      </c>
      <c r="H279" s="693">
        <v>8</v>
      </c>
      <c r="I279" s="693">
        <v>9</v>
      </c>
      <c r="J279" s="693">
        <v>10</v>
      </c>
      <c r="K279" s="693">
        <v>11</v>
      </c>
      <c r="L279" s="693">
        <v>12</v>
      </c>
    </row>
    <row r="280" spans="1:12">
      <c r="A280" s="27" t="s">
        <v>14</v>
      </c>
      <c r="B280" s="540" t="s">
        <v>220</v>
      </c>
      <c r="C280" s="27" t="s">
        <v>19</v>
      </c>
      <c r="D280" s="396">
        <v>130</v>
      </c>
      <c r="E280" s="44"/>
      <c r="F280" s="27"/>
      <c r="G280" s="30"/>
      <c r="H280" s="77"/>
      <c r="I280" s="77"/>
      <c r="J280" s="32"/>
      <c r="K280" s="77"/>
      <c r="L280" s="77"/>
    </row>
    <row r="281" spans="1:12" ht="16.5">
      <c r="A281" s="27" t="s">
        <v>17</v>
      </c>
      <c r="B281" s="540" t="s">
        <v>221</v>
      </c>
      <c r="C281" s="27" t="s">
        <v>19</v>
      </c>
      <c r="D281" s="396">
        <v>250</v>
      </c>
      <c r="E281" s="44"/>
      <c r="F281" s="27"/>
      <c r="G281" s="30"/>
      <c r="H281" s="77"/>
      <c r="I281" s="77"/>
      <c r="J281" s="32"/>
      <c r="K281" s="77"/>
      <c r="L281" s="77"/>
    </row>
    <row r="282" spans="1:12">
      <c r="A282" s="27" t="s">
        <v>20</v>
      </c>
      <c r="B282" s="540" t="s">
        <v>222</v>
      </c>
      <c r="C282" s="27" t="s">
        <v>19</v>
      </c>
      <c r="D282" s="396">
        <v>40</v>
      </c>
      <c r="E282" s="44"/>
      <c r="F282" s="27"/>
      <c r="G282" s="30"/>
      <c r="H282" s="77"/>
      <c r="I282" s="77"/>
      <c r="J282" s="32"/>
      <c r="K282" s="77"/>
      <c r="L282" s="77"/>
    </row>
    <row r="283" spans="1:12" ht="16.5">
      <c r="A283" s="27" t="s">
        <v>22</v>
      </c>
      <c r="B283" s="540" t="s">
        <v>223</v>
      </c>
      <c r="C283" s="27" t="s">
        <v>19</v>
      </c>
      <c r="D283" s="396">
        <v>140</v>
      </c>
      <c r="E283" s="44"/>
      <c r="F283" s="27"/>
      <c r="G283" s="30"/>
      <c r="H283" s="77"/>
      <c r="I283" s="77"/>
      <c r="J283" s="32"/>
      <c r="K283" s="77"/>
      <c r="L283" s="77"/>
    </row>
    <row r="284" spans="1:12">
      <c r="A284" s="27" t="s">
        <v>24</v>
      </c>
      <c r="B284" s="156" t="s">
        <v>224</v>
      </c>
      <c r="C284" s="27" t="s">
        <v>19</v>
      </c>
      <c r="D284" s="396">
        <v>60</v>
      </c>
      <c r="E284" s="269"/>
      <c r="F284" s="115"/>
      <c r="G284" s="72"/>
      <c r="H284" s="93"/>
      <c r="I284" s="77"/>
      <c r="J284" s="101"/>
      <c r="K284" s="77"/>
      <c r="L284" s="77"/>
    </row>
    <row r="285" spans="1:12" ht="16.5">
      <c r="A285" s="27" t="s">
        <v>26</v>
      </c>
      <c r="B285" s="156" t="s">
        <v>225</v>
      </c>
      <c r="C285" s="27" t="s">
        <v>19</v>
      </c>
      <c r="D285" s="396">
        <v>20</v>
      </c>
      <c r="E285" s="269"/>
      <c r="F285" s="115"/>
      <c r="G285" s="72"/>
      <c r="H285" s="93"/>
      <c r="I285" s="71"/>
      <c r="J285" s="49"/>
      <c r="K285" s="71"/>
      <c r="L285" s="71"/>
    </row>
    <row r="286" spans="1:12" ht="33">
      <c r="A286" s="27" t="s">
        <v>28</v>
      </c>
      <c r="B286" s="156" t="s">
        <v>226</v>
      </c>
      <c r="C286" s="44" t="s">
        <v>19</v>
      </c>
      <c r="D286" s="347">
        <v>20</v>
      </c>
      <c r="E286" s="44"/>
      <c r="F286" s="44"/>
      <c r="G286" s="37"/>
      <c r="H286" s="100"/>
      <c r="I286" s="97"/>
      <c r="J286" s="152"/>
      <c r="K286" s="97"/>
      <c r="L286" s="97"/>
    </row>
    <row r="287" spans="1:12" ht="19.5" customHeight="1">
      <c r="A287" s="27" t="s">
        <v>30</v>
      </c>
      <c r="B287" s="156" t="s">
        <v>227</v>
      </c>
      <c r="C287" s="44" t="s">
        <v>19</v>
      </c>
      <c r="D287" s="347">
        <v>1</v>
      </c>
      <c r="E287" s="44"/>
      <c r="F287" s="44"/>
      <c r="G287" s="37"/>
      <c r="H287" s="100"/>
      <c r="I287" s="97"/>
      <c r="J287" s="152"/>
      <c r="K287" s="97"/>
      <c r="L287" s="97"/>
    </row>
    <row r="288" spans="1:12" ht="16.5">
      <c r="A288" s="27" t="s">
        <v>32</v>
      </c>
      <c r="B288" s="156" t="s">
        <v>228</v>
      </c>
      <c r="C288" s="44" t="s">
        <v>19</v>
      </c>
      <c r="D288" s="347">
        <v>1</v>
      </c>
      <c r="E288" s="44"/>
      <c r="F288" s="44"/>
      <c r="G288" s="37"/>
      <c r="H288" s="100"/>
      <c r="I288" s="178"/>
      <c r="J288" s="280"/>
      <c r="K288" s="178"/>
      <c r="L288" s="178"/>
    </row>
    <row r="289" spans="1:12" ht="24.75">
      <c r="A289" s="27" t="s">
        <v>62</v>
      </c>
      <c r="B289" s="57" t="s">
        <v>229</v>
      </c>
      <c r="C289" s="44" t="s">
        <v>16</v>
      </c>
      <c r="D289" s="347">
        <v>2</v>
      </c>
      <c r="E289" s="44"/>
      <c r="F289" s="44"/>
      <c r="G289" s="37"/>
      <c r="H289" s="100"/>
      <c r="I289" s="97"/>
      <c r="J289" s="152"/>
      <c r="K289" s="97"/>
      <c r="L289" s="97"/>
    </row>
    <row r="290" spans="1:12" ht="24.75">
      <c r="A290" s="27" t="s">
        <v>64</v>
      </c>
      <c r="B290" s="57" t="s">
        <v>230</v>
      </c>
      <c r="C290" s="44" t="s">
        <v>19</v>
      </c>
      <c r="D290" s="347">
        <v>20</v>
      </c>
      <c r="E290" s="44"/>
      <c r="F290" s="44"/>
      <c r="G290" s="37"/>
      <c r="H290" s="100"/>
      <c r="I290" s="97"/>
      <c r="J290" s="152"/>
      <c r="K290" s="97"/>
      <c r="L290" s="97"/>
    </row>
    <row r="291" spans="1:12" ht="16.5">
      <c r="A291" s="27" t="s">
        <v>66</v>
      </c>
      <c r="B291" s="57" t="s">
        <v>231</v>
      </c>
      <c r="C291" s="44" t="s">
        <v>16</v>
      </c>
      <c r="D291" s="347">
        <v>1</v>
      </c>
      <c r="E291" s="44"/>
      <c r="F291" s="44"/>
      <c r="G291" s="37"/>
      <c r="H291" s="100"/>
      <c r="I291" s="97"/>
      <c r="J291" s="152"/>
      <c r="K291" s="97"/>
      <c r="L291" s="97"/>
    </row>
    <row r="292" spans="1:12" ht="16.5">
      <c r="A292" s="27" t="s">
        <v>68</v>
      </c>
      <c r="B292" s="57" t="s">
        <v>232</v>
      </c>
      <c r="C292" s="44" t="s">
        <v>16</v>
      </c>
      <c r="D292" s="347">
        <v>1</v>
      </c>
      <c r="E292" s="44"/>
      <c r="F292" s="44"/>
      <c r="G292" s="37"/>
      <c r="H292" s="100"/>
      <c r="I292" s="97"/>
      <c r="J292" s="152"/>
      <c r="K292" s="97"/>
      <c r="L292" s="97"/>
    </row>
    <row r="293" spans="1:12">
      <c r="A293" s="27" t="s">
        <v>70</v>
      </c>
      <c r="B293" s="57" t="s">
        <v>233</v>
      </c>
      <c r="C293" s="44" t="s">
        <v>45</v>
      </c>
      <c r="D293" s="347">
        <v>2</v>
      </c>
      <c r="E293" s="44"/>
      <c r="F293" s="44"/>
      <c r="G293" s="37"/>
      <c r="H293" s="100"/>
      <c r="I293" s="97"/>
      <c r="J293" s="152"/>
      <c r="K293" s="97"/>
      <c r="L293" s="97"/>
    </row>
    <row r="294" spans="1:12" ht="24.75">
      <c r="A294" s="27" t="s">
        <v>118</v>
      </c>
      <c r="B294" s="57" t="s">
        <v>234</v>
      </c>
      <c r="C294" s="44" t="s">
        <v>45</v>
      </c>
      <c r="D294" s="347">
        <v>6</v>
      </c>
      <c r="E294" s="281"/>
      <c r="F294" s="44"/>
      <c r="G294" s="37"/>
      <c r="H294" s="220"/>
      <c r="I294" s="97"/>
      <c r="J294" s="152"/>
      <c r="K294" s="97"/>
      <c r="L294" s="97"/>
    </row>
    <row r="295" spans="1:12" ht="24.75">
      <c r="A295" s="27" t="s">
        <v>120</v>
      </c>
      <c r="B295" s="57" t="s">
        <v>235</v>
      </c>
      <c r="C295" s="44" t="s">
        <v>45</v>
      </c>
      <c r="D295" s="347">
        <v>2</v>
      </c>
      <c r="E295" s="281"/>
      <c r="F295" s="44"/>
      <c r="G295" s="37"/>
      <c r="H295" s="220"/>
      <c r="I295" s="97"/>
      <c r="J295" s="152"/>
      <c r="K295" s="97"/>
      <c r="L295" s="97"/>
    </row>
    <row r="296" spans="1:12" ht="24.75">
      <c r="A296" s="27" t="s">
        <v>236</v>
      </c>
      <c r="B296" s="57" t="s">
        <v>237</v>
      </c>
      <c r="C296" s="44" t="s">
        <v>45</v>
      </c>
      <c r="D296" s="347">
        <v>2</v>
      </c>
      <c r="E296" s="281"/>
      <c r="F296" s="44"/>
      <c r="G296" s="37"/>
      <c r="H296" s="220"/>
      <c r="I296" s="97"/>
      <c r="J296" s="152"/>
      <c r="K296" s="97"/>
      <c r="L296" s="97"/>
    </row>
    <row r="297" spans="1:12">
      <c r="A297" s="27" t="s">
        <v>238</v>
      </c>
      <c r="B297" s="57" t="s">
        <v>239</v>
      </c>
      <c r="C297" s="44" t="s">
        <v>19</v>
      </c>
      <c r="D297" s="347">
        <v>1</v>
      </c>
      <c r="E297" s="281"/>
      <c r="F297" s="44"/>
      <c r="G297" s="37"/>
      <c r="H297" s="220"/>
      <c r="I297" s="97"/>
      <c r="J297" s="152"/>
      <c r="K297" s="97"/>
      <c r="L297" s="97"/>
    </row>
    <row r="298" spans="1:12">
      <c r="A298" s="27" t="s">
        <v>240</v>
      </c>
      <c r="B298" s="156" t="s">
        <v>241</v>
      </c>
      <c r="C298" s="44" t="s">
        <v>19</v>
      </c>
      <c r="D298" s="347">
        <v>10</v>
      </c>
      <c r="E298" s="281"/>
      <c r="F298" s="44"/>
      <c r="G298" s="37"/>
      <c r="H298" s="95"/>
      <c r="I298" s="97"/>
      <c r="J298" s="152"/>
      <c r="K298" s="97"/>
      <c r="L298" s="97"/>
    </row>
    <row r="299" spans="1:12">
      <c r="A299" s="27" t="s">
        <v>242</v>
      </c>
      <c r="B299" s="633" t="s">
        <v>243</v>
      </c>
      <c r="C299" s="79" t="s">
        <v>19</v>
      </c>
      <c r="D299" s="571">
        <v>1</v>
      </c>
      <c r="E299" s="282"/>
      <c r="F299" s="79"/>
      <c r="G299" s="283"/>
      <c r="H299" s="284"/>
      <c r="I299" s="97"/>
      <c r="J299" s="152"/>
      <c r="K299" s="97"/>
      <c r="L299" s="97"/>
    </row>
    <row r="300" spans="1:12" ht="16.5">
      <c r="A300" s="27" t="s">
        <v>244</v>
      </c>
      <c r="B300" s="540" t="s">
        <v>245</v>
      </c>
      <c r="C300" s="44" t="s">
        <v>19</v>
      </c>
      <c r="D300" s="347">
        <v>5</v>
      </c>
      <c r="E300" s="281"/>
      <c r="F300" s="44"/>
      <c r="G300" s="37"/>
      <c r="H300" s="220"/>
      <c r="I300" s="97"/>
      <c r="J300" s="152"/>
      <c r="K300" s="97"/>
      <c r="L300" s="97"/>
    </row>
    <row r="301" spans="1:12" ht="16.5">
      <c r="A301" s="27" t="s">
        <v>246</v>
      </c>
      <c r="B301" s="57" t="s">
        <v>247</v>
      </c>
      <c r="C301" s="44" t="s">
        <v>16</v>
      </c>
      <c r="D301" s="347">
        <v>2</v>
      </c>
      <c r="E301" s="44"/>
      <c r="F301" s="44"/>
      <c r="G301" s="37"/>
      <c r="H301" s="100"/>
      <c r="I301" s="97"/>
      <c r="J301" s="285"/>
      <c r="K301" s="97"/>
      <c r="L301" s="97"/>
    </row>
    <row r="302" spans="1:12" ht="17.25" thickBot="1">
      <c r="A302" s="27" t="s">
        <v>248</v>
      </c>
      <c r="B302" s="57" t="s">
        <v>249</v>
      </c>
      <c r="C302" s="44" t="s">
        <v>16</v>
      </c>
      <c r="D302" s="347">
        <v>1</v>
      </c>
      <c r="E302" s="44"/>
      <c r="F302" s="44"/>
      <c r="G302" s="37"/>
      <c r="H302" s="100"/>
      <c r="I302" s="178"/>
      <c r="J302" s="286"/>
      <c r="K302" s="178"/>
      <c r="L302" s="178"/>
    </row>
    <row r="303" spans="1:12" ht="15.75" customHeight="1" thickBot="1">
      <c r="A303" s="84"/>
      <c r="B303" s="616"/>
      <c r="C303" s="103"/>
      <c r="D303" s="104"/>
      <c r="E303" s="103"/>
      <c r="F303" s="105"/>
      <c r="G303" s="819" t="s">
        <v>34</v>
      </c>
      <c r="H303" s="819"/>
      <c r="I303" s="73"/>
      <c r="J303" s="73"/>
      <c r="K303" s="73"/>
      <c r="L303" s="73"/>
    </row>
    <row r="304" spans="1:12">
      <c r="A304" s="84"/>
      <c r="B304" s="616"/>
      <c r="C304" s="103"/>
      <c r="D304" s="104"/>
      <c r="E304" s="103"/>
      <c r="F304" s="105"/>
      <c r="G304" s="106"/>
      <c r="H304" s="696"/>
      <c r="I304" s="107"/>
      <c r="J304" s="80"/>
      <c r="K304" s="108"/>
      <c r="L304" s="107"/>
    </row>
    <row r="305" spans="1:12">
      <c r="A305" s="738"/>
      <c r="B305" s="634"/>
      <c r="C305" s="264"/>
      <c r="D305" s="265"/>
      <c r="E305" s="741"/>
      <c r="F305" s="739"/>
      <c r="G305" s="743"/>
      <c r="H305" s="738"/>
      <c r="I305" s="739"/>
      <c r="J305" s="738"/>
      <c r="K305" s="739"/>
      <c r="L305" s="264"/>
    </row>
    <row r="306" spans="1:12">
      <c r="A306" s="279" t="s">
        <v>250</v>
      </c>
      <c r="B306" s="63" t="s">
        <v>251</v>
      </c>
      <c r="C306" s="809"/>
      <c r="D306" s="809"/>
      <c r="E306" s="809"/>
      <c r="F306" s="809"/>
      <c r="G306" s="809"/>
      <c r="H306" s="809"/>
      <c r="I306" s="809"/>
      <c r="J306" s="809"/>
      <c r="K306" s="809"/>
      <c r="L306" s="809"/>
    </row>
    <row r="307" spans="1:12" ht="33">
      <c r="A307" s="693" t="s">
        <v>5</v>
      </c>
      <c r="B307" s="64" t="s">
        <v>6</v>
      </c>
      <c r="C307" s="693" t="s">
        <v>7</v>
      </c>
      <c r="D307" s="65" t="s">
        <v>8</v>
      </c>
      <c r="E307" s="693" t="s">
        <v>9</v>
      </c>
      <c r="F307" s="693" t="s">
        <v>10</v>
      </c>
      <c r="G307" s="65" t="s">
        <v>11</v>
      </c>
      <c r="H307" s="66" t="s">
        <v>12</v>
      </c>
      <c r="I307" s="66" t="s">
        <v>13</v>
      </c>
      <c r="J307" s="693" t="s">
        <v>2</v>
      </c>
      <c r="K307" s="66" t="s">
        <v>3</v>
      </c>
      <c r="L307" s="66" t="s">
        <v>4</v>
      </c>
    </row>
    <row r="308" spans="1:12">
      <c r="A308" s="693">
        <v>1</v>
      </c>
      <c r="B308" s="256">
        <v>2</v>
      </c>
      <c r="C308" s="693">
        <v>3</v>
      </c>
      <c r="D308" s="65">
        <v>4</v>
      </c>
      <c r="E308" s="693">
        <v>5</v>
      </c>
      <c r="F308" s="693">
        <v>6</v>
      </c>
      <c r="G308" s="65">
        <v>7</v>
      </c>
      <c r="H308" s="693">
        <v>8</v>
      </c>
      <c r="I308" s="693">
        <v>9</v>
      </c>
      <c r="J308" s="693">
        <v>10</v>
      </c>
      <c r="K308" s="693">
        <v>11</v>
      </c>
      <c r="L308" s="693">
        <v>12</v>
      </c>
    </row>
    <row r="309" spans="1:12" ht="33">
      <c r="A309" s="27" t="s">
        <v>14</v>
      </c>
      <c r="B309" s="156" t="s">
        <v>252</v>
      </c>
      <c r="C309" s="27" t="s">
        <v>19</v>
      </c>
      <c r="D309" s="37">
        <v>1000</v>
      </c>
      <c r="E309" s="44"/>
      <c r="F309" s="27"/>
      <c r="G309" s="30"/>
      <c r="H309" s="77"/>
      <c r="I309" s="77"/>
      <c r="J309" s="32"/>
      <c r="K309" s="77"/>
      <c r="L309" s="77"/>
    </row>
    <row r="310" spans="1:12" ht="114.75" customHeight="1">
      <c r="A310" s="27" t="s">
        <v>17</v>
      </c>
      <c r="B310" s="156" t="s">
        <v>253</v>
      </c>
      <c r="C310" s="27" t="s">
        <v>19</v>
      </c>
      <c r="D310" s="37">
        <v>1000</v>
      </c>
      <c r="E310" s="44"/>
      <c r="F310" s="27"/>
      <c r="G310" s="30"/>
      <c r="H310" s="77"/>
      <c r="I310" s="71"/>
      <c r="J310" s="78"/>
      <c r="K310" s="71"/>
      <c r="L310" s="71"/>
    </row>
    <row r="311" spans="1:12" ht="40.5" customHeight="1" thickBot="1">
      <c r="A311" s="27" t="s">
        <v>20</v>
      </c>
      <c r="B311" s="540" t="s">
        <v>254</v>
      </c>
      <c r="C311" s="27" t="s">
        <v>45</v>
      </c>
      <c r="D311" s="37">
        <v>300</v>
      </c>
      <c r="E311" s="44"/>
      <c r="F311" s="27"/>
      <c r="G311" s="30"/>
      <c r="H311" s="77"/>
      <c r="I311" s="71"/>
      <c r="J311" s="78"/>
      <c r="K311" s="71"/>
      <c r="L311" s="71"/>
    </row>
    <row r="312" spans="1:12" ht="15.75" customHeight="1" thickBot="1">
      <c r="A312" s="84"/>
      <c r="B312" s="616"/>
      <c r="C312" s="103"/>
      <c r="D312" s="104"/>
      <c r="E312" s="103"/>
      <c r="F312" s="105"/>
      <c r="G312" s="819" t="s">
        <v>34</v>
      </c>
      <c r="H312" s="819"/>
      <c r="I312" s="73"/>
      <c r="J312" s="73"/>
      <c r="K312" s="73"/>
      <c r="L312" s="73"/>
    </row>
    <row r="313" spans="1:12">
      <c r="A313" s="84"/>
      <c r="B313" s="616"/>
      <c r="C313" s="103"/>
      <c r="D313" s="104"/>
      <c r="E313" s="103"/>
      <c r="F313" s="105"/>
      <c r="G313" s="106"/>
      <c r="H313" s="696"/>
      <c r="I313" s="107"/>
      <c r="J313" s="107"/>
      <c r="K313" s="107"/>
      <c r="L313" s="107"/>
    </row>
    <row r="315" spans="1:12" ht="17.25" customHeight="1">
      <c r="A315" s="9" t="s">
        <v>255</v>
      </c>
      <c r="B315" s="63" t="s">
        <v>256</v>
      </c>
      <c r="C315" s="823"/>
      <c r="D315" s="823"/>
      <c r="E315" s="823"/>
      <c r="F315" s="823"/>
      <c r="G315" s="823"/>
      <c r="H315" s="823"/>
      <c r="I315" s="823"/>
      <c r="J315" s="823"/>
      <c r="K315" s="823"/>
      <c r="L315" s="823"/>
    </row>
    <row r="316" spans="1:12" ht="33">
      <c r="A316" s="693" t="s">
        <v>5</v>
      </c>
      <c r="B316" s="64" t="s">
        <v>6</v>
      </c>
      <c r="C316" s="693" t="s">
        <v>7</v>
      </c>
      <c r="D316" s="65" t="s">
        <v>8</v>
      </c>
      <c r="E316" s="693" t="s">
        <v>9</v>
      </c>
      <c r="F316" s="693" t="s">
        <v>10</v>
      </c>
      <c r="G316" s="65" t="s">
        <v>11</v>
      </c>
      <c r="H316" s="66" t="s">
        <v>12</v>
      </c>
      <c r="I316" s="66" t="s">
        <v>13</v>
      </c>
      <c r="J316" s="693" t="s">
        <v>2</v>
      </c>
      <c r="K316" s="66" t="s">
        <v>3</v>
      </c>
      <c r="L316" s="66" t="s">
        <v>4</v>
      </c>
    </row>
    <row r="317" spans="1:12">
      <c r="A317" s="693">
        <v>1</v>
      </c>
      <c r="B317" s="268">
        <v>2</v>
      </c>
      <c r="C317" s="693">
        <v>3</v>
      </c>
      <c r="D317" s="65">
        <v>4</v>
      </c>
      <c r="E317" s="693">
        <v>5</v>
      </c>
      <c r="F317" s="693">
        <v>6</v>
      </c>
      <c r="G317" s="65">
        <v>7</v>
      </c>
      <c r="H317" s="693">
        <v>8</v>
      </c>
      <c r="I317" s="693">
        <v>9</v>
      </c>
      <c r="J317" s="693">
        <v>10</v>
      </c>
      <c r="K317" s="693">
        <v>11</v>
      </c>
      <c r="L317" s="693">
        <v>12</v>
      </c>
    </row>
    <row r="318" spans="1:12" ht="174" customHeight="1">
      <c r="A318" s="42" t="s">
        <v>14</v>
      </c>
      <c r="B318" s="635" t="s">
        <v>257</v>
      </c>
      <c r="C318" s="42" t="s">
        <v>258</v>
      </c>
      <c r="D318" s="487">
        <v>30</v>
      </c>
      <c r="E318" s="44"/>
      <c r="F318" s="27"/>
      <c r="G318" s="287"/>
      <c r="H318" s="218"/>
      <c r="I318" s="218"/>
      <c r="J318" s="285"/>
      <c r="K318" s="218"/>
      <c r="L318" s="218"/>
    </row>
    <row r="319" spans="1:12" ht="170.25" customHeight="1">
      <c r="A319" s="42" t="s">
        <v>17</v>
      </c>
      <c r="B319" s="635" t="s">
        <v>259</v>
      </c>
      <c r="C319" s="42" t="s">
        <v>258</v>
      </c>
      <c r="D319" s="487">
        <v>30</v>
      </c>
      <c r="E319" s="44"/>
      <c r="F319" s="27"/>
      <c r="G319" s="287"/>
      <c r="H319" s="218"/>
      <c r="I319" s="218"/>
      <c r="J319" s="285"/>
      <c r="K319" s="218"/>
      <c r="L319" s="218"/>
    </row>
    <row r="320" spans="1:12" ht="109.5" customHeight="1" thickBot="1">
      <c r="A320" s="42" t="s">
        <v>20</v>
      </c>
      <c r="B320" s="485" t="s">
        <v>654</v>
      </c>
      <c r="C320" s="486" t="s">
        <v>632</v>
      </c>
      <c r="D320" s="113">
        <v>30</v>
      </c>
      <c r="E320" s="175"/>
      <c r="F320" s="207"/>
      <c r="G320" s="289"/>
      <c r="H320" s="218"/>
      <c r="I320" s="199"/>
      <c r="J320" s="488"/>
      <c r="K320" s="489"/>
      <c r="L320" s="489"/>
    </row>
    <row r="321" spans="1:12" ht="15.75" customHeight="1" thickBot="1">
      <c r="A321" s="80"/>
      <c r="B321" s="616"/>
      <c r="C321" s="82"/>
      <c r="D321" s="83"/>
      <c r="E321" s="84"/>
      <c r="F321" s="82"/>
      <c r="G321" s="819" t="s">
        <v>34</v>
      </c>
      <c r="H321" s="819"/>
      <c r="I321" s="85"/>
      <c r="J321" s="85"/>
      <c r="K321" s="85"/>
      <c r="L321" s="85"/>
    </row>
    <row r="322" spans="1:12">
      <c r="A322" s="80"/>
      <c r="B322" s="616"/>
      <c r="C322" s="82"/>
      <c r="D322" s="83"/>
      <c r="E322" s="84"/>
      <c r="F322" s="82"/>
      <c r="G322" s="106"/>
      <c r="H322" s="696"/>
      <c r="I322" s="155"/>
      <c r="J322" s="80"/>
      <c r="K322" s="108"/>
      <c r="L322" s="110"/>
    </row>
    <row r="323" spans="1:12">
      <c r="A323" s="738"/>
      <c r="C323" s="739"/>
      <c r="D323" s="740"/>
      <c r="E323" s="741"/>
      <c r="F323" s="739"/>
      <c r="G323" s="743"/>
      <c r="H323" s="739"/>
      <c r="I323" s="739"/>
      <c r="J323" s="739"/>
      <c r="K323" s="739"/>
      <c r="L323" s="739"/>
    </row>
    <row r="324" spans="1:12">
      <c r="A324" s="62" t="s">
        <v>630</v>
      </c>
      <c r="B324" s="63" t="s">
        <v>261</v>
      </c>
      <c r="C324" s="809"/>
      <c r="D324" s="809"/>
      <c r="E324" s="809"/>
      <c r="F324" s="809"/>
      <c r="G324" s="809"/>
      <c r="H324" s="809"/>
      <c r="I324" s="809"/>
      <c r="J324" s="809"/>
      <c r="K324" s="809"/>
      <c r="L324" s="809"/>
    </row>
    <row r="325" spans="1:12" ht="23.25" customHeight="1">
      <c r="A325" s="693" t="s">
        <v>5</v>
      </c>
      <c r="B325" s="64" t="s">
        <v>6</v>
      </c>
      <c r="C325" s="693" t="s">
        <v>7</v>
      </c>
      <c r="D325" s="65" t="s">
        <v>8</v>
      </c>
      <c r="E325" s="693" t="s">
        <v>9</v>
      </c>
      <c r="F325" s="693" t="s">
        <v>10</v>
      </c>
      <c r="G325" s="65" t="s">
        <v>11</v>
      </c>
      <c r="H325" s="66" t="s">
        <v>12</v>
      </c>
      <c r="I325" s="66" t="s">
        <v>13</v>
      </c>
      <c r="J325" s="693" t="s">
        <v>2</v>
      </c>
      <c r="K325" s="66" t="s">
        <v>3</v>
      </c>
      <c r="L325" s="66" t="s">
        <v>4</v>
      </c>
    </row>
    <row r="326" spans="1:12">
      <c r="A326" s="693">
        <v>1</v>
      </c>
      <c r="B326" s="256">
        <v>2</v>
      </c>
      <c r="C326" s="693">
        <v>3</v>
      </c>
      <c r="D326" s="65">
        <v>4</v>
      </c>
      <c r="E326" s="693">
        <v>5</v>
      </c>
      <c r="F326" s="693">
        <v>6</v>
      </c>
      <c r="G326" s="65">
        <v>7</v>
      </c>
      <c r="H326" s="693">
        <v>8</v>
      </c>
      <c r="I326" s="693">
        <v>9</v>
      </c>
      <c r="J326" s="693">
        <v>10</v>
      </c>
      <c r="K326" s="693">
        <v>11</v>
      </c>
      <c r="L326" s="693">
        <v>12</v>
      </c>
    </row>
    <row r="327" spans="1:12" ht="108">
      <c r="A327" s="42" t="s">
        <v>14</v>
      </c>
      <c r="B327" s="635" t="s">
        <v>748</v>
      </c>
      <c r="C327" s="42" t="s">
        <v>265</v>
      </c>
      <c r="D327" s="72">
        <v>10</v>
      </c>
      <c r="E327" s="44"/>
      <c r="F327" s="27"/>
      <c r="G327" s="287"/>
      <c r="H327" s="218"/>
      <c r="I327" s="218"/>
      <c r="J327" s="285"/>
      <c r="K327" s="218"/>
      <c r="L327" s="218"/>
    </row>
    <row r="328" spans="1:12" ht="58.5" customHeight="1">
      <c r="A328" s="42" t="s">
        <v>17</v>
      </c>
      <c r="B328" s="636" t="s">
        <v>262</v>
      </c>
      <c r="C328" s="42" t="s">
        <v>263</v>
      </c>
      <c r="D328" s="72">
        <v>10</v>
      </c>
      <c r="E328" s="44"/>
      <c r="F328" s="27"/>
      <c r="G328" s="287"/>
      <c r="H328" s="218"/>
      <c r="I328" s="218"/>
      <c r="J328" s="285"/>
      <c r="K328" s="218"/>
      <c r="L328" s="218"/>
    </row>
    <row r="329" spans="1:12" ht="62.25" customHeight="1">
      <c r="A329" s="42" t="s">
        <v>20</v>
      </c>
      <c r="B329" s="635" t="s">
        <v>264</v>
      </c>
      <c r="C329" s="34" t="s">
        <v>45</v>
      </c>
      <c r="D329" s="113">
        <v>20</v>
      </c>
      <c r="E329" s="34"/>
      <c r="F329" s="84"/>
      <c r="G329" s="288"/>
      <c r="H329" s="218"/>
      <c r="I329" s="218"/>
      <c r="J329" s="285"/>
      <c r="K329" s="218"/>
      <c r="L329" s="218"/>
    </row>
    <row r="330" spans="1:12" ht="34.5" customHeight="1">
      <c r="A330" s="42" t="s">
        <v>22</v>
      </c>
      <c r="B330" s="615" t="s">
        <v>631</v>
      </c>
      <c r="C330" s="54" t="s">
        <v>45</v>
      </c>
      <c r="D330" s="136">
        <v>40</v>
      </c>
      <c r="E330" s="54"/>
      <c r="F330" s="79"/>
      <c r="G330" s="482"/>
      <c r="H330" s="218"/>
      <c r="I330" s="218"/>
      <c r="J330" s="285"/>
      <c r="K330" s="218"/>
      <c r="L330" s="218"/>
    </row>
    <row r="331" spans="1:12" ht="89.25" customHeight="1">
      <c r="A331" s="52" t="s">
        <v>26</v>
      </c>
      <c r="B331" s="169" t="s">
        <v>749</v>
      </c>
      <c r="C331" s="52" t="s">
        <v>19</v>
      </c>
      <c r="D331" s="67">
        <v>800</v>
      </c>
      <c r="E331" s="54"/>
      <c r="F331" s="50"/>
      <c r="G331" s="483"/>
      <c r="H331" s="218"/>
      <c r="I331" s="218"/>
      <c r="J331" s="285"/>
      <c r="K331" s="218"/>
      <c r="L331" s="218"/>
    </row>
    <row r="332" spans="1:12" s="490" customFormat="1" ht="45" customHeight="1" thickBot="1">
      <c r="A332" s="42" t="s">
        <v>28</v>
      </c>
      <c r="B332" s="635" t="s">
        <v>730</v>
      </c>
      <c r="C332" s="42" t="s">
        <v>731</v>
      </c>
      <c r="D332" s="72">
        <f>(1000*24)/400</f>
        <v>60</v>
      </c>
      <c r="E332" s="34"/>
      <c r="F332" s="27"/>
      <c r="G332" s="483"/>
      <c r="H332" s="218"/>
      <c r="I332" s="199"/>
      <c r="J332" s="286"/>
      <c r="K332" s="199"/>
      <c r="L332" s="199"/>
    </row>
    <row r="333" spans="1:12" ht="24.75" customHeight="1" thickBot="1">
      <c r="A333" s="80"/>
      <c r="B333" s="624"/>
      <c r="C333" s="80"/>
      <c r="D333" s="83"/>
      <c r="E333" s="103"/>
      <c r="F333" s="82"/>
      <c r="G333" s="819" t="s">
        <v>34</v>
      </c>
      <c r="H333" s="819"/>
      <c r="I333" s="73"/>
      <c r="J333" s="73"/>
      <c r="K333" s="73"/>
      <c r="L333" s="73"/>
    </row>
    <row r="334" spans="1:12" ht="19.5" customHeight="1">
      <c r="A334" s="80"/>
      <c r="B334" s="624"/>
      <c r="C334" s="80"/>
      <c r="D334" s="83"/>
      <c r="E334" s="103"/>
      <c r="F334" s="82"/>
      <c r="G334" s="83"/>
      <c r="H334" s="292"/>
      <c r="I334" s="293"/>
      <c r="J334" s="294"/>
      <c r="K334" s="295"/>
      <c r="L334" s="295"/>
    </row>
    <row r="335" spans="1:12" ht="17.25" customHeight="1">
      <c r="A335" s="184"/>
      <c r="B335" s="624"/>
      <c r="C335" s="184"/>
      <c r="D335" s="188"/>
      <c r="E335" s="185"/>
      <c r="F335" s="187"/>
      <c r="G335" s="188"/>
      <c r="H335" s="296"/>
      <c r="I335" s="297"/>
      <c r="J335" s="298"/>
      <c r="K335" s="299"/>
      <c r="L335" s="299"/>
    </row>
    <row r="336" spans="1:12" ht="18.75" customHeight="1">
      <c r="A336" s="62" t="s">
        <v>260</v>
      </c>
      <c r="B336" s="63" t="s">
        <v>267</v>
      </c>
      <c r="C336" s="809"/>
      <c r="D336" s="809"/>
      <c r="E336" s="809"/>
      <c r="F336" s="809"/>
      <c r="G336" s="809"/>
      <c r="H336" s="809"/>
      <c r="I336" s="809"/>
      <c r="J336" s="809"/>
      <c r="K336" s="809"/>
      <c r="L336" s="809"/>
    </row>
    <row r="337" spans="1:12" ht="21.75" customHeight="1">
      <c r="A337" s="693" t="s">
        <v>5</v>
      </c>
      <c r="B337" s="64" t="s">
        <v>6</v>
      </c>
      <c r="C337" s="693" t="s">
        <v>7</v>
      </c>
      <c r="D337" s="65" t="s">
        <v>8</v>
      </c>
      <c r="E337" s="693" t="s">
        <v>9</v>
      </c>
      <c r="F337" s="693" t="s">
        <v>10</v>
      </c>
      <c r="G337" s="65" t="s">
        <v>11</v>
      </c>
      <c r="H337" s="66" t="s">
        <v>12</v>
      </c>
      <c r="I337" s="66" t="s">
        <v>13</v>
      </c>
      <c r="J337" s="693" t="s">
        <v>2</v>
      </c>
      <c r="K337" s="66" t="s">
        <v>3</v>
      </c>
      <c r="L337" s="66" t="s">
        <v>4</v>
      </c>
    </row>
    <row r="338" spans="1:12" ht="23.25" customHeight="1">
      <c r="A338" s="693">
        <v>1</v>
      </c>
      <c r="B338" s="256">
        <v>2</v>
      </c>
      <c r="C338" s="693">
        <v>3</v>
      </c>
      <c r="D338" s="65">
        <v>4</v>
      </c>
      <c r="E338" s="693">
        <v>5</v>
      </c>
      <c r="F338" s="693">
        <v>6</v>
      </c>
      <c r="G338" s="65">
        <v>7</v>
      </c>
      <c r="H338" s="693">
        <v>8</v>
      </c>
      <c r="I338" s="693">
        <v>9</v>
      </c>
      <c r="J338" s="693">
        <v>10</v>
      </c>
      <c r="K338" s="693">
        <v>11</v>
      </c>
      <c r="L338" s="693">
        <v>12</v>
      </c>
    </row>
    <row r="339" spans="1:12" ht="94.5" customHeight="1">
      <c r="A339" s="42" t="s">
        <v>14</v>
      </c>
      <c r="B339" s="57" t="s">
        <v>268</v>
      </c>
      <c r="C339" s="42" t="s">
        <v>269</v>
      </c>
      <c r="D339" s="290">
        <v>40</v>
      </c>
      <c r="E339" s="34"/>
      <c r="F339" s="27"/>
      <c r="G339" s="92"/>
      <c r="H339" s="218"/>
      <c r="I339" s="77"/>
      <c r="J339" s="715"/>
      <c r="K339" s="77"/>
      <c r="L339" s="77"/>
    </row>
    <row r="340" spans="1:12" ht="47.25" customHeight="1">
      <c r="A340" s="42" t="s">
        <v>17</v>
      </c>
      <c r="B340" s="57" t="s">
        <v>270</v>
      </c>
      <c r="C340" s="42" t="s">
        <v>19</v>
      </c>
      <c r="D340" s="290">
        <v>40</v>
      </c>
      <c r="E340" s="34"/>
      <c r="F340" s="27"/>
      <c r="G340" s="92"/>
      <c r="H340" s="218"/>
      <c r="I340" s="77"/>
      <c r="J340" s="715"/>
      <c r="K340" s="77"/>
      <c r="L340" s="77"/>
    </row>
    <row r="341" spans="1:12" ht="46.5" customHeight="1" thickBot="1">
      <c r="A341" s="42" t="s">
        <v>20</v>
      </c>
      <c r="B341" s="57" t="s">
        <v>271</v>
      </c>
      <c r="C341" s="42" t="s">
        <v>19</v>
      </c>
      <c r="D341" s="290">
        <v>80</v>
      </c>
      <c r="E341" s="34"/>
      <c r="F341" s="27"/>
      <c r="G341" s="92"/>
      <c r="H341" s="218"/>
      <c r="I341" s="71"/>
      <c r="J341" s="716"/>
      <c r="K341" s="71"/>
      <c r="L341" s="71"/>
    </row>
    <row r="342" spans="1:12" ht="15.75" customHeight="1" thickBot="1">
      <c r="A342" s="80"/>
      <c r="B342" s="616"/>
      <c r="C342" s="82"/>
      <c r="D342" s="83"/>
      <c r="E342" s="84"/>
      <c r="F342" s="82"/>
      <c r="G342" s="813" t="s">
        <v>34</v>
      </c>
      <c r="H342" s="813"/>
      <c r="I342" s="85"/>
      <c r="J342" s="85"/>
      <c r="K342" s="85"/>
      <c r="L342" s="85"/>
    </row>
    <row r="343" spans="1:12">
      <c r="A343" s="738"/>
      <c r="C343" s="739"/>
      <c r="D343" s="740"/>
      <c r="E343" s="741"/>
      <c r="F343" s="739"/>
      <c r="G343" s="743"/>
      <c r="H343" s="739"/>
      <c r="I343" s="739"/>
      <c r="J343" s="739"/>
      <c r="K343" s="739"/>
      <c r="L343" s="739"/>
    </row>
    <row r="344" spans="1:12">
      <c r="A344" s="738"/>
      <c r="C344" s="739"/>
      <c r="D344" s="740"/>
      <c r="E344" s="741"/>
      <c r="F344" s="739"/>
      <c r="G344" s="743"/>
      <c r="H344" s="739"/>
      <c r="I344" s="739"/>
      <c r="J344" s="739"/>
      <c r="K344" s="739"/>
      <c r="L344" s="739"/>
    </row>
    <row r="345" spans="1:12">
      <c r="A345" s="62" t="s">
        <v>266</v>
      </c>
      <c r="B345" s="63" t="s">
        <v>272</v>
      </c>
      <c r="C345" s="809"/>
      <c r="D345" s="809"/>
      <c r="E345" s="809"/>
      <c r="F345" s="809"/>
      <c r="G345" s="809"/>
      <c r="H345" s="809"/>
      <c r="I345" s="809"/>
      <c r="J345" s="809"/>
      <c r="K345" s="809"/>
      <c r="L345" s="809"/>
    </row>
    <row r="346" spans="1:12" ht="33">
      <c r="A346" s="693" t="s">
        <v>5</v>
      </c>
      <c r="B346" s="64" t="s">
        <v>6</v>
      </c>
      <c r="C346" s="693" t="s">
        <v>7</v>
      </c>
      <c r="D346" s="65" t="s">
        <v>8</v>
      </c>
      <c r="E346" s="693" t="s">
        <v>9</v>
      </c>
      <c r="F346" s="693" t="s">
        <v>10</v>
      </c>
      <c r="G346" s="65" t="s">
        <v>11</v>
      </c>
      <c r="H346" s="66" t="s">
        <v>12</v>
      </c>
      <c r="I346" s="66" t="s">
        <v>13</v>
      </c>
      <c r="J346" s="693" t="s">
        <v>2</v>
      </c>
      <c r="K346" s="66" t="s">
        <v>3</v>
      </c>
      <c r="L346" s="66" t="s">
        <v>4</v>
      </c>
    </row>
    <row r="347" spans="1:12">
      <c r="A347" s="693">
        <v>1</v>
      </c>
      <c r="B347" s="256">
        <v>2</v>
      </c>
      <c r="C347" s="266">
        <v>3</v>
      </c>
      <c r="D347" s="300">
        <v>4</v>
      </c>
      <c r="E347" s="693">
        <v>5</v>
      </c>
      <c r="F347" s="693">
        <v>6</v>
      </c>
      <c r="G347" s="65">
        <v>7</v>
      </c>
      <c r="H347" s="694">
        <v>8</v>
      </c>
      <c r="I347" s="266">
        <v>9</v>
      </c>
      <c r="J347" s="266">
        <v>10</v>
      </c>
      <c r="K347" s="266">
        <v>11</v>
      </c>
      <c r="L347" s="266">
        <v>12</v>
      </c>
    </row>
    <row r="348" spans="1:12" ht="39" customHeight="1">
      <c r="A348" s="52" t="s">
        <v>14</v>
      </c>
      <c r="B348" s="637" t="s">
        <v>273</v>
      </c>
      <c r="C348" s="52" t="s">
        <v>19</v>
      </c>
      <c r="D348" s="291">
        <v>20</v>
      </c>
      <c r="E348" s="52"/>
      <c r="F348" s="52"/>
      <c r="G348" s="257"/>
      <c r="H348" s="258"/>
      <c r="I348" s="71"/>
      <c r="J348" s="716"/>
      <c r="K348" s="71"/>
      <c r="L348" s="71"/>
    </row>
    <row r="349" spans="1:12" ht="50.25" customHeight="1">
      <c r="A349" s="52" t="s">
        <v>17</v>
      </c>
      <c r="B349" s="540" t="s">
        <v>274</v>
      </c>
      <c r="C349" s="42" t="s">
        <v>19</v>
      </c>
      <c r="D349" s="290">
        <v>20</v>
      </c>
      <c r="E349" s="42"/>
      <c r="F349" s="42"/>
      <c r="G349" s="92"/>
      <c r="H349" s="93"/>
      <c r="I349" s="77"/>
      <c r="J349" s="715"/>
      <c r="K349" s="77"/>
      <c r="L349" s="77"/>
    </row>
    <row r="350" spans="1:12" ht="41.25" customHeight="1">
      <c r="A350" s="52" t="s">
        <v>20</v>
      </c>
      <c r="B350" s="540" t="s">
        <v>275</v>
      </c>
      <c r="C350" s="42" t="s">
        <v>19</v>
      </c>
      <c r="D350" s="290">
        <v>20</v>
      </c>
      <c r="E350" s="42"/>
      <c r="F350" s="42"/>
      <c r="G350" s="92"/>
      <c r="H350" s="93"/>
      <c r="I350" s="77"/>
      <c r="J350" s="715"/>
      <c r="K350" s="77"/>
      <c r="L350" s="77"/>
    </row>
    <row r="351" spans="1:12" ht="41.25">
      <c r="A351" s="52" t="s">
        <v>22</v>
      </c>
      <c r="B351" s="540" t="s">
        <v>276</v>
      </c>
      <c r="C351" s="42" t="s">
        <v>19</v>
      </c>
      <c r="D351" s="290">
        <v>20</v>
      </c>
      <c r="E351" s="42"/>
      <c r="F351" s="42"/>
      <c r="G351" s="92"/>
      <c r="H351" s="93"/>
      <c r="I351" s="77"/>
      <c r="J351" s="715"/>
      <c r="K351" s="77"/>
      <c r="L351" s="77"/>
    </row>
    <row r="352" spans="1:12" ht="49.5">
      <c r="A352" s="52" t="s">
        <v>24</v>
      </c>
      <c r="B352" s="540" t="s">
        <v>277</v>
      </c>
      <c r="C352" s="42" t="s">
        <v>19</v>
      </c>
      <c r="D352" s="290">
        <v>10</v>
      </c>
      <c r="E352" s="42"/>
      <c r="F352" s="42"/>
      <c r="G352" s="92"/>
      <c r="H352" s="93"/>
      <c r="I352" s="77"/>
      <c r="J352" s="715"/>
      <c r="K352" s="77"/>
      <c r="L352" s="77"/>
    </row>
    <row r="353" spans="1:12" ht="50.25" thickBot="1">
      <c r="A353" s="42" t="s">
        <v>26</v>
      </c>
      <c r="B353" s="540" t="s">
        <v>278</v>
      </c>
      <c r="C353" s="42" t="s">
        <v>19</v>
      </c>
      <c r="D353" s="290">
        <v>10</v>
      </c>
      <c r="E353" s="42"/>
      <c r="F353" s="42"/>
      <c r="G353" s="92"/>
      <c r="H353" s="93"/>
      <c r="I353" s="71"/>
      <c r="J353" s="716"/>
      <c r="K353" s="71"/>
      <c r="L353" s="71"/>
    </row>
    <row r="354" spans="1:12" ht="15.75" customHeight="1" thickBot="1">
      <c r="A354" s="738"/>
      <c r="B354" s="616"/>
      <c r="C354" s="103"/>
      <c r="D354" s="104"/>
      <c r="E354" s="103"/>
      <c r="F354" s="105"/>
      <c r="G354" s="813" t="s">
        <v>34</v>
      </c>
      <c r="H354" s="813"/>
      <c r="I354" s="85"/>
      <c r="J354" s="85"/>
      <c r="K354" s="85"/>
      <c r="L354" s="85"/>
    </row>
    <row r="355" spans="1:12">
      <c r="A355" s="738"/>
      <c r="C355" s="739"/>
      <c r="D355" s="740"/>
      <c r="E355" s="741"/>
      <c r="F355" s="739"/>
      <c r="G355" s="743"/>
      <c r="H355" s="739"/>
      <c r="I355" s="739"/>
      <c r="J355" s="739"/>
      <c r="K355" s="739"/>
      <c r="L355" s="739"/>
    </row>
    <row r="356" spans="1:12">
      <c r="A356" s="84"/>
      <c r="B356" s="616"/>
      <c r="C356" s="271"/>
      <c r="D356" s="180"/>
      <c r="E356" s="103"/>
      <c r="F356" s="105"/>
      <c r="G356" s="237"/>
      <c r="H356" s="311"/>
      <c r="I356" s="310"/>
      <c r="J356" s="310"/>
      <c r="K356" s="310"/>
      <c r="L356" s="310"/>
    </row>
    <row r="357" spans="1:12" ht="17.25" customHeight="1">
      <c r="A357" s="312" t="s">
        <v>721</v>
      </c>
      <c r="B357" s="63" t="s">
        <v>281</v>
      </c>
      <c r="C357" s="826"/>
      <c r="D357" s="826"/>
      <c r="E357" s="826"/>
      <c r="F357" s="826"/>
      <c r="G357" s="826"/>
      <c r="H357" s="826"/>
      <c r="I357" s="826"/>
      <c r="J357" s="826"/>
      <c r="K357" s="826"/>
      <c r="L357" s="826"/>
    </row>
    <row r="358" spans="1:12" ht="24" customHeight="1">
      <c r="A358" s="697" t="s">
        <v>5</v>
      </c>
      <c r="B358" s="64" t="s">
        <v>6</v>
      </c>
      <c r="C358" s="694" t="s">
        <v>7</v>
      </c>
      <c r="D358" s="300" t="s">
        <v>8</v>
      </c>
      <c r="E358" s="697" t="s">
        <v>9</v>
      </c>
      <c r="F358" s="697" t="s">
        <v>10</v>
      </c>
      <c r="G358" s="300" t="s">
        <v>11</v>
      </c>
      <c r="H358" s="313" t="s">
        <v>12</v>
      </c>
      <c r="I358" s="313" t="s">
        <v>13</v>
      </c>
      <c r="J358" s="694" t="s">
        <v>2</v>
      </c>
      <c r="K358" s="313" t="s">
        <v>3</v>
      </c>
      <c r="L358" s="313" t="s">
        <v>4</v>
      </c>
    </row>
    <row r="359" spans="1:12">
      <c r="A359" s="697">
        <v>1</v>
      </c>
      <c r="B359" s="693">
        <v>2</v>
      </c>
      <c r="C359" s="694">
        <v>3</v>
      </c>
      <c r="D359" s="300">
        <v>4</v>
      </c>
      <c r="E359" s="697">
        <v>5</v>
      </c>
      <c r="F359" s="697">
        <v>6</v>
      </c>
      <c r="G359" s="300">
        <v>7</v>
      </c>
      <c r="H359" s="694">
        <v>8</v>
      </c>
      <c r="I359" s="694">
        <v>9</v>
      </c>
      <c r="J359" s="694">
        <v>10</v>
      </c>
      <c r="K359" s="694">
        <v>11</v>
      </c>
      <c r="L359" s="694">
        <v>12</v>
      </c>
    </row>
    <row r="360" spans="1:12" ht="288.75">
      <c r="A360" s="535" t="s">
        <v>14</v>
      </c>
      <c r="B360" s="607" t="s">
        <v>718</v>
      </c>
      <c r="C360" s="703" t="s">
        <v>282</v>
      </c>
      <c r="D360" s="569">
        <v>150</v>
      </c>
      <c r="E360" s="704"/>
      <c r="F360" s="197"/>
      <c r="G360" s="698"/>
      <c r="H360" s="705"/>
      <c r="I360" s="700"/>
      <c r="J360" s="701"/>
      <c r="K360" s="702"/>
      <c r="L360" s="702"/>
    </row>
    <row r="361" spans="1:12" s="490" customFormat="1" ht="225.75" customHeight="1">
      <c r="A361" s="535" t="s">
        <v>17</v>
      </c>
      <c r="B361" s="606" t="s">
        <v>719</v>
      </c>
      <c r="C361" s="703" t="s">
        <v>282</v>
      </c>
      <c r="D361" s="569">
        <v>1000</v>
      </c>
      <c r="E361" s="704"/>
      <c r="F361" s="197"/>
      <c r="G361" s="698"/>
      <c r="H361" s="705"/>
      <c r="I361" s="700"/>
      <c r="J361" s="701"/>
      <c r="K361" s="702"/>
      <c r="L361" s="702"/>
    </row>
    <row r="362" spans="1:12" ht="55.5" customHeight="1">
      <c r="A362" s="535" t="s">
        <v>20</v>
      </c>
      <c r="B362" s="607" t="s">
        <v>750</v>
      </c>
      <c r="C362" s="703" t="s">
        <v>282</v>
      </c>
      <c r="D362" s="569">
        <v>50</v>
      </c>
      <c r="E362" s="704"/>
      <c r="F362" s="197"/>
      <c r="G362" s="698"/>
      <c r="H362" s="705"/>
      <c r="I362" s="700"/>
      <c r="J362" s="701"/>
      <c r="K362" s="702"/>
      <c r="L362" s="702"/>
    </row>
    <row r="363" spans="1:12" ht="46.5" customHeight="1">
      <c r="A363" s="535" t="s">
        <v>22</v>
      </c>
      <c r="B363" s="607" t="s">
        <v>743</v>
      </c>
      <c r="C363" s="703" t="s">
        <v>19</v>
      </c>
      <c r="D363" s="569">
        <v>3000</v>
      </c>
      <c r="E363" s="704"/>
      <c r="F363" s="197"/>
      <c r="G363" s="698"/>
      <c r="H363" s="705"/>
      <c r="I363" s="700"/>
      <c r="J363" s="701"/>
      <c r="K363" s="702"/>
      <c r="L363" s="702"/>
    </row>
    <row r="364" spans="1:12" ht="195" customHeight="1">
      <c r="A364" s="535" t="s">
        <v>24</v>
      </c>
      <c r="B364" s="706" t="s">
        <v>744</v>
      </c>
      <c r="C364" s="703" t="s">
        <v>282</v>
      </c>
      <c r="D364" s="569">
        <v>1000</v>
      </c>
      <c r="E364" s="704"/>
      <c r="F364" s="567"/>
      <c r="G364" s="568"/>
      <c r="H364" s="705"/>
      <c r="I364" s="700"/>
      <c r="J364" s="701"/>
      <c r="K364" s="702"/>
      <c r="L364" s="702"/>
    </row>
    <row r="365" spans="1:12" ht="149.25" customHeight="1">
      <c r="A365" s="535" t="s">
        <v>26</v>
      </c>
      <c r="B365" s="607" t="s">
        <v>283</v>
      </c>
      <c r="C365" s="569" t="s">
        <v>45</v>
      </c>
      <c r="D365" s="569">
        <v>300</v>
      </c>
      <c r="E365" s="704"/>
      <c r="F365" s="567"/>
      <c r="G365" s="568"/>
      <c r="H365" s="705"/>
      <c r="I365" s="700"/>
      <c r="J365" s="701"/>
      <c r="K365" s="702"/>
      <c r="L365" s="702"/>
    </row>
    <row r="366" spans="1:12" ht="104.25" customHeight="1">
      <c r="A366" s="535" t="s">
        <v>28</v>
      </c>
      <c r="B366" s="608" t="s">
        <v>716</v>
      </c>
      <c r="C366" s="772" t="s">
        <v>732</v>
      </c>
      <c r="D366" s="571">
        <v>100</v>
      </c>
      <c r="E366" s="773"/>
      <c r="F366" s="567"/>
      <c r="G366" s="568"/>
      <c r="H366" s="774"/>
      <c r="I366" s="775"/>
      <c r="J366" s="776"/>
      <c r="K366" s="708"/>
      <c r="L366" s="708"/>
    </row>
    <row r="367" spans="1:12" s="490" customFormat="1" ht="36.75" customHeight="1">
      <c r="A367" s="535" t="s">
        <v>30</v>
      </c>
      <c r="B367" s="540" t="s">
        <v>717</v>
      </c>
      <c r="C367" s="703" t="s">
        <v>733</v>
      </c>
      <c r="D367" s="569">
        <v>24</v>
      </c>
      <c r="E367" s="704"/>
      <c r="F367" s="207"/>
      <c r="G367" s="777"/>
      <c r="H367" s="778"/>
      <c r="I367" s="779"/>
      <c r="J367" s="219"/>
      <c r="K367" s="497"/>
      <c r="L367" s="497"/>
    </row>
    <row r="368" spans="1:12" s="490" customFormat="1" ht="84.75" customHeight="1">
      <c r="A368" s="872" t="s">
        <v>766</v>
      </c>
      <c r="B368" s="828"/>
      <c r="C368" s="828"/>
      <c r="D368" s="828"/>
      <c r="E368" s="828"/>
      <c r="F368" s="828"/>
      <c r="G368" s="828"/>
      <c r="H368" s="828"/>
      <c r="I368" s="828"/>
      <c r="J368" s="828"/>
      <c r="K368" s="828"/>
      <c r="L368" s="829"/>
    </row>
    <row r="369" spans="1:12" s="490" customFormat="1" ht="60" customHeight="1">
      <c r="A369" s="175" t="s">
        <v>32</v>
      </c>
      <c r="B369" s="608" t="s">
        <v>746</v>
      </c>
      <c r="C369" s="484" t="s">
        <v>732</v>
      </c>
      <c r="D369" s="570">
        <f>180</f>
        <v>180</v>
      </c>
      <c r="E369" s="484"/>
      <c r="F369" s="197"/>
      <c r="G369" s="698"/>
      <c r="H369" s="699"/>
      <c r="I369" s="700"/>
      <c r="J369" s="701"/>
      <c r="K369" s="702"/>
      <c r="L369" s="702"/>
    </row>
    <row r="370" spans="1:12" s="490" customFormat="1" ht="150" customHeight="1">
      <c r="A370" s="175" t="s">
        <v>62</v>
      </c>
      <c r="B370" s="638" t="s">
        <v>720</v>
      </c>
      <c r="C370" s="484" t="s">
        <v>732</v>
      </c>
      <c r="D370" s="571">
        <v>3000</v>
      </c>
      <c r="E370" s="484"/>
      <c r="F370" s="709"/>
      <c r="G370" s="698"/>
      <c r="H370" s="699"/>
      <c r="I370" s="700"/>
      <c r="J370" s="701"/>
      <c r="K370" s="702"/>
      <c r="L370" s="702"/>
    </row>
    <row r="371" spans="1:12" s="490" customFormat="1" ht="180" customHeight="1" thickBot="1">
      <c r="A371" s="175" t="s">
        <v>64</v>
      </c>
      <c r="B371" s="710" t="s">
        <v>745</v>
      </c>
      <c r="C371" s="175" t="s">
        <v>732</v>
      </c>
      <c r="D371" s="347">
        <v>180</v>
      </c>
      <c r="E371" s="175"/>
      <c r="F371" s="703"/>
      <c r="G371" s="713"/>
      <c r="H371" s="699"/>
      <c r="I371" s="700"/>
      <c r="J371" s="701"/>
      <c r="K371" s="702"/>
      <c r="L371" s="702"/>
    </row>
    <row r="372" spans="1:12" ht="15.75" customHeight="1" thickBot="1">
      <c r="A372" s="264"/>
      <c r="B372" s="639"/>
      <c r="C372" s="316"/>
      <c r="D372" s="60"/>
      <c r="E372" s="317"/>
      <c r="F372" s="318"/>
      <c r="G372" s="827" t="s">
        <v>34</v>
      </c>
      <c r="H372" s="827"/>
      <c r="I372" s="319"/>
      <c r="J372" s="319"/>
      <c r="K372" s="319"/>
      <c r="L372" s="319"/>
    </row>
    <row r="373" spans="1:12">
      <c r="A373" s="320"/>
      <c r="B373" s="614"/>
      <c r="C373" s="306"/>
      <c r="D373" s="307"/>
      <c r="E373" s="306"/>
      <c r="F373" s="321"/>
      <c r="G373" s="322"/>
      <c r="H373" s="306"/>
      <c r="I373" s="306"/>
      <c r="J373" s="306"/>
      <c r="K373" s="323"/>
      <c r="L373" s="323"/>
    </row>
    <row r="374" spans="1:12" s="490" customFormat="1">
      <c r="A374" s="320"/>
      <c r="B374" s="614"/>
      <c r="C374" s="306"/>
      <c r="D374" s="307"/>
      <c r="E374" s="306"/>
      <c r="F374" s="321"/>
      <c r="G374" s="322"/>
      <c r="H374" s="306"/>
      <c r="I374" s="306"/>
      <c r="J374" s="306"/>
      <c r="K374" s="323"/>
      <c r="L374" s="323"/>
    </row>
    <row r="375" spans="1:12" s="490" customFormat="1">
      <c r="A375" s="320"/>
      <c r="B375" s="614"/>
      <c r="C375" s="306"/>
      <c r="D375" s="307"/>
      <c r="E375" s="306"/>
      <c r="F375" s="321"/>
      <c r="G375" s="322"/>
      <c r="H375" s="306"/>
      <c r="I375" s="306"/>
      <c r="J375" s="306"/>
      <c r="K375" s="323"/>
      <c r="L375" s="323"/>
    </row>
    <row r="376" spans="1:12" s="490" customFormat="1">
      <c r="A376" s="320"/>
      <c r="B376" s="614"/>
      <c r="C376" s="306"/>
      <c r="D376" s="307"/>
      <c r="E376" s="306"/>
      <c r="F376" s="321"/>
      <c r="G376" s="322"/>
      <c r="H376" s="306"/>
      <c r="I376" s="306"/>
      <c r="J376" s="306"/>
      <c r="K376" s="323"/>
      <c r="L376" s="323"/>
    </row>
    <row r="377" spans="1:12">
      <c r="A377" s="3"/>
      <c r="C377" s="301"/>
      <c r="D377" s="302"/>
      <c r="E377" s="303"/>
      <c r="F377" s="304"/>
      <c r="G377" s="265"/>
      <c r="H377" s="301"/>
      <c r="I377" s="301"/>
      <c r="J377" s="301"/>
      <c r="K377" s="301"/>
      <c r="L377" s="301"/>
    </row>
    <row r="378" spans="1:12">
      <c r="A378" s="62" t="s">
        <v>279</v>
      </c>
      <c r="B378" s="63" t="s">
        <v>285</v>
      </c>
      <c r="C378" s="825"/>
      <c r="D378" s="825"/>
      <c r="E378" s="825"/>
      <c r="F378" s="825"/>
      <c r="G378" s="825"/>
      <c r="H378" s="825"/>
      <c r="I378" s="825"/>
      <c r="J378" s="825"/>
      <c r="K378" s="825"/>
      <c r="L378" s="825"/>
    </row>
    <row r="379" spans="1:12" ht="33">
      <c r="A379" s="693" t="s">
        <v>5</v>
      </c>
      <c r="B379" s="693" t="s">
        <v>6</v>
      </c>
      <c r="C379" s="693" t="s">
        <v>7</v>
      </c>
      <c r="D379" s="300" t="s">
        <v>8</v>
      </c>
      <c r="E379" s="693" t="s">
        <v>9</v>
      </c>
      <c r="F379" s="693" t="s">
        <v>10</v>
      </c>
      <c r="G379" s="65" t="s">
        <v>11</v>
      </c>
      <c r="H379" s="305" t="s">
        <v>12</v>
      </c>
      <c r="I379" s="66" t="s">
        <v>13</v>
      </c>
      <c r="J379" s="693" t="s">
        <v>2</v>
      </c>
      <c r="K379" s="66" t="s">
        <v>3</v>
      </c>
      <c r="L379" s="66" t="s">
        <v>4</v>
      </c>
    </row>
    <row r="380" spans="1:12">
      <c r="A380" s="693">
        <v>1</v>
      </c>
      <c r="B380" s="256">
        <v>2</v>
      </c>
      <c r="C380" s="266">
        <v>3</v>
      </c>
      <c r="D380" s="300">
        <v>4</v>
      </c>
      <c r="E380" s="693">
        <v>5</v>
      </c>
      <c r="F380" s="693">
        <v>6</v>
      </c>
      <c r="G380" s="65">
        <v>7</v>
      </c>
      <c r="H380" s="694">
        <v>8</v>
      </c>
      <c r="I380" s="266">
        <v>9</v>
      </c>
      <c r="J380" s="266">
        <v>10</v>
      </c>
      <c r="K380" s="266">
        <v>11</v>
      </c>
      <c r="L380" s="266">
        <v>12</v>
      </c>
    </row>
    <row r="381" spans="1:12" ht="63.75" customHeight="1">
      <c r="A381" s="324" t="s">
        <v>14</v>
      </c>
      <c r="B381" s="635" t="s">
        <v>286</v>
      </c>
      <c r="C381" s="324" t="s">
        <v>287</v>
      </c>
      <c r="D381" s="35">
        <v>10</v>
      </c>
      <c r="E381" s="324"/>
      <c r="F381" s="128"/>
      <c r="G381" s="98"/>
      <c r="H381" s="325"/>
      <c r="I381" s="326"/>
      <c r="J381" s="327"/>
      <c r="K381" s="178"/>
      <c r="L381" s="178"/>
    </row>
    <row r="382" spans="1:12">
      <c r="A382" s="324" t="s">
        <v>17</v>
      </c>
      <c r="B382" s="640" t="s">
        <v>288</v>
      </c>
      <c r="C382" s="324" t="s">
        <v>19</v>
      </c>
      <c r="D382" s="35">
        <v>4</v>
      </c>
      <c r="E382" s="324"/>
      <c r="F382" s="128"/>
      <c r="G382" s="98"/>
      <c r="H382" s="325"/>
      <c r="I382" s="326"/>
      <c r="J382" s="328"/>
      <c r="K382" s="178"/>
      <c r="L382" s="178"/>
    </row>
    <row r="383" spans="1:12" ht="26.25">
      <c r="A383" s="324" t="s">
        <v>20</v>
      </c>
      <c r="B383" s="641" t="s">
        <v>289</v>
      </c>
      <c r="C383" s="324" t="s">
        <v>19</v>
      </c>
      <c r="D383" s="35">
        <v>2</v>
      </c>
      <c r="E383" s="324"/>
      <c r="F383" s="128"/>
      <c r="G383" s="98"/>
      <c r="H383" s="325"/>
      <c r="I383" s="326"/>
      <c r="J383" s="328"/>
      <c r="K383" s="178"/>
      <c r="L383" s="178"/>
    </row>
    <row r="384" spans="1:12" ht="52.5" customHeight="1">
      <c r="A384" s="324" t="s">
        <v>22</v>
      </c>
      <c r="B384" s="635" t="s">
        <v>290</v>
      </c>
      <c r="C384" s="324" t="s">
        <v>19</v>
      </c>
      <c r="D384" s="35">
        <v>4</v>
      </c>
      <c r="E384" s="324"/>
      <c r="F384" s="128"/>
      <c r="G384" s="98"/>
      <c r="H384" s="325"/>
      <c r="I384" s="326"/>
      <c r="J384" s="328"/>
      <c r="K384" s="178"/>
      <c r="L384" s="178"/>
    </row>
    <row r="385" spans="1:12" ht="16.5">
      <c r="A385" s="324" t="s">
        <v>24</v>
      </c>
      <c r="B385" s="635" t="s">
        <v>291</v>
      </c>
      <c r="C385" s="324" t="s">
        <v>19</v>
      </c>
      <c r="D385" s="35">
        <v>2</v>
      </c>
      <c r="E385" s="324"/>
      <c r="F385" s="128"/>
      <c r="G385" s="98"/>
      <c r="H385" s="325"/>
      <c r="I385" s="326"/>
      <c r="J385" s="327"/>
      <c r="K385" s="178"/>
      <c r="L385" s="178"/>
    </row>
    <row r="386" spans="1:12" ht="15.75" thickBot="1">
      <c r="A386" s="324" t="s">
        <v>26</v>
      </c>
      <c r="B386" s="635" t="s">
        <v>292</v>
      </c>
      <c r="C386" s="34" t="s">
        <v>19</v>
      </c>
      <c r="D386" s="98">
        <v>30</v>
      </c>
      <c r="E386" s="329"/>
      <c r="F386" s="44"/>
      <c r="G386" s="37"/>
      <c r="H386" s="330"/>
      <c r="I386" s="97"/>
      <c r="J386" s="152"/>
      <c r="K386" s="97"/>
      <c r="L386" s="97"/>
    </row>
    <row r="387" spans="1:12" ht="15.75" customHeight="1" thickBot="1">
      <c r="A387" s="84"/>
      <c r="B387" s="616"/>
      <c r="C387" s="271"/>
      <c r="D387" s="180"/>
      <c r="E387" s="103"/>
      <c r="F387" s="105"/>
      <c r="G387" s="833" t="s">
        <v>34</v>
      </c>
      <c r="H387" s="833"/>
      <c r="I387" s="309"/>
      <c r="J387" s="309"/>
      <c r="K387" s="309"/>
      <c r="L387" s="309"/>
    </row>
    <row r="388" spans="1:12">
      <c r="A388" s="84"/>
      <c r="B388" s="616"/>
      <c r="C388" s="271"/>
      <c r="D388" s="180"/>
      <c r="E388" s="103"/>
      <c r="F388" s="105"/>
      <c r="G388" s="237"/>
      <c r="H388" s="311"/>
      <c r="I388" s="331"/>
      <c r="J388" s="271"/>
      <c r="K388" s="332"/>
      <c r="L388" s="331"/>
    </row>
    <row r="389" spans="1:12" s="344" customFormat="1">
      <c r="A389" s="82"/>
      <c r="B389" s="624"/>
      <c r="C389" s="103"/>
      <c r="D389" s="180"/>
      <c r="E389" s="103"/>
      <c r="F389" s="340"/>
      <c r="G389" s="341"/>
      <c r="H389" s="342"/>
      <c r="I389" s="238"/>
      <c r="J389" s="343"/>
      <c r="K389" s="238"/>
      <c r="L389" s="238"/>
    </row>
    <row r="390" spans="1:12">
      <c r="A390" s="62" t="s">
        <v>280</v>
      </c>
      <c r="B390" s="63" t="s">
        <v>758</v>
      </c>
      <c r="C390" s="809"/>
      <c r="D390" s="809"/>
      <c r="E390" s="809"/>
      <c r="F390" s="809"/>
      <c r="G390" s="809"/>
      <c r="H390" s="809"/>
      <c r="I390" s="809"/>
      <c r="J390" s="809"/>
      <c r="K390" s="809"/>
      <c r="L390" s="809"/>
    </row>
    <row r="391" spans="1:12" ht="33">
      <c r="A391" s="693" t="s">
        <v>5</v>
      </c>
      <c r="B391" s="64" t="s">
        <v>6</v>
      </c>
      <c r="C391" s="693" t="s">
        <v>7</v>
      </c>
      <c r="D391" s="300" t="s">
        <v>8</v>
      </c>
      <c r="E391" s="693" t="s">
        <v>9</v>
      </c>
      <c r="F391" s="693" t="s">
        <v>10</v>
      </c>
      <c r="G391" s="65" t="s">
        <v>11</v>
      </c>
      <c r="H391" s="305" t="s">
        <v>12</v>
      </c>
      <c r="I391" s="66" t="s">
        <v>13</v>
      </c>
      <c r="J391" s="693" t="s">
        <v>2</v>
      </c>
      <c r="K391" s="66" t="s">
        <v>3</v>
      </c>
      <c r="L391" s="66" t="s">
        <v>4</v>
      </c>
    </row>
    <row r="392" spans="1:12">
      <c r="A392" s="693">
        <v>1</v>
      </c>
      <c r="B392" s="256">
        <v>2</v>
      </c>
      <c r="C392" s="693">
        <v>3</v>
      </c>
      <c r="D392" s="300">
        <v>4</v>
      </c>
      <c r="E392" s="693">
        <v>5</v>
      </c>
      <c r="F392" s="693">
        <v>6</v>
      </c>
      <c r="G392" s="65">
        <v>7</v>
      </c>
      <c r="H392" s="697">
        <v>8</v>
      </c>
      <c r="I392" s="693">
        <v>9</v>
      </c>
      <c r="J392" s="693">
        <v>10</v>
      </c>
      <c r="K392" s="693">
        <v>11</v>
      </c>
      <c r="L392" s="693">
        <v>12</v>
      </c>
    </row>
    <row r="393" spans="1:12" ht="16.5" customHeight="1">
      <c r="A393" s="207" t="s">
        <v>14</v>
      </c>
      <c r="B393" s="156" t="s">
        <v>641</v>
      </c>
      <c r="C393" s="196" t="s">
        <v>19</v>
      </c>
      <c r="D393" s="493">
        <v>24</v>
      </c>
      <c r="E393" s="493"/>
      <c r="F393" s="207"/>
      <c r="G393" s="207"/>
      <c r="H393" s="494"/>
      <c r="I393" s="225"/>
      <c r="J393" s="348"/>
      <c r="K393" s="225"/>
      <c r="L393" s="225"/>
    </row>
    <row r="394" spans="1:12" ht="15.75" customHeight="1">
      <c r="A394" s="207" t="s">
        <v>17</v>
      </c>
      <c r="B394" s="156" t="s">
        <v>296</v>
      </c>
      <c r="C394" s="196" t="s">
        <v>19</v>
      </c>
      <c r="D394" s="493">
        <v>40</v>
      </c>
      <c r="E394" s="493"/>
      <c r="F394" s="207"/>
      <c r="G394" s="495"/>
      <c r="H394" s="494"/>
      <c r="I394" s="225"/>
      <c r="J394" s="348"/>
      <c r="K394" s="225"/>
      <c r="L394" s="225"/>
    </row>
    <row r="395" spans="1:12" ht="46.5" customHeight="1">
      <c r="A395" s="207" t="s">
        <v>20</v>
      </c>
      <c r="B395" s="156" t="s">
        <v>644</v>
      </c>
      <c r="C395" s="196" t="s">
        <v>19</v>
      </c>
      <c r="D395" s="493">
        <v>200</v>
      </c>
      <c r="E395" s="493"/>
      <c r="F395" s="175"/>
      <c r="G395" s="207"/>
      <c r="H395" s="494"/>
      <c r="I395" s="225"/>
      <c r="J395" s="348"/>
      <c r="K395" s="225"/>
      <c r="L395" s="225"/>
    </row>
    <row r="396" spans="1:12" ht="48.75" customHeight="1">
      <c r="A396" s="207" t="s">
        <v>22</v>
      </c>
      <c r="B396" s="156" t="s">
        <v>645</v>
      </c>
      <c r="C396" s="196" t="s">
        <v>19</v>
      </c>
      <c r="D396" s="493">
        <v>200</v>
      </c>
      <c r="E396" s="493"/>
      <c r="F396" s="175"/>
      <c r="G396" s="207"/>
      <c r="H396" s="496"/>
      <c r="I396" s="225"/>
      <c r="J396" s="348"/>
      <c r="K396" s="225"/>
      <c r="L396" s="225"/>
    </row>
    <row r="397" spans="1:12" s="147" customFormat="1" ht="16.5">
      <c r="A397" s="207" t="s">
        <v>24</v>
      </c>
      <c r="B397" s="156" t="s">
        <v>642</v>
      </c>
      <c r="C397" s="196" t="s">
        <v>19</v>
      </c>
      <c r="D397" s="493">
        <v>200</v>
      </c>
      <c r="E397" s="493"/>
      <c r="F397" s="207"/>
      <c r="G397" s="497"/>
      <c r="H397" s="498"/>
      <c r="I397" s="225"/>
      <c r="J397" s="348"/>
      <c r="K397" s="225"/>
      <c r="L397" s="225"/>
    </row>
    <row r="398" spans="1:12" ht="20.25" customHeight="1">
      <c r="A398" s="207" t="s">
        <v>26</v>
      </c>
      <c r="B398" s="156" t="s">
        <v>297</v>
      </c>
      <c r="C398" s="196" t="s">
        <v>19</v>
      </c>
      <c r="D398" s="493">
        <f>17*6</f>
        <v>102</v>
      </c>
      <c r="E398" s="194"/>
      <c r="F398" s="207"/>
      <c r="G398" s="495"/>
      <c r="H398" s="498"/>
      <c r="I398" s="225"/>
      <c r="J398" s="348"/>
      <c r="K398" s="225"/>
      <c r="L398" s="225"/>
    </row>
    <row r="399" spans="1:12" ht="16.5">
      <c r="A399" s="207" t="s">
        <v>28</v>
      </c>
      <c r="B399" s="156" t="s">
        <v>298</v>
      </c>
      <c r="C399" s="196" t="s">
        <v>19</v>
      </c>
      <c r="D399" s="493">
        <v>60</v>
      </c>
      <c r="E399" s="194"/>
      <c r="F399" s="207"/>
      <c r="G399" s="495"/>
      <c r="H399" s="498"/>
      <c r="I399" s="225"/>
      <c r="J399" s="348"/>
      <c r="K399" s="225"/>
      <c r="L399" s="225"/>
    </row>
    <row r="400" spans="1:12" ht="48" customHeight="1" thickBot="1">
      <c r="A400" s="207" t="s">
        <v>30</v>
      </c>
      <c r="B400" s="156" t="s">
        <v>643</v>
      </c>
      <c r="C400" s="196" t="s">
        <v>19</v>
      </c>
      <c r="D400" s="493">
        <v>100</v>
      </c>
      <c r="E400" s="493"/>
      <c r="F400" s="207"/>
      <c r="G400" s="207"/>
      <c r="H400" s="498"/>
      <c r="I400" s="222"/>
      <c r="J400" s="554"/>
      <c r="K400" s="222"/>
      <c r="L400" s="222"/>
    </row>
    <row r="401" spans="1:12" ht="15.75" customHeight="1" thickBot="1">
      <c r="A401" s="84"/>
      <c r="B401" s="624"/>
      <c r="C401" s="103"/>
      <c r="D401" s="104"/>
      <c r="E401" s="103"/>
      <c r="F401" s="105"/>
      <c r="G401" s="830" t="s">
        <v>34</v>
      </c>
      <c r="H401" s="830"/>
      <c r="I401" s="337"/>
      <c r="J401" s="337"/>
      <c r="K401" s="337"/>
      <c r="L401" s="337"/>
    </row>
    <row r="402" spans="1:12">
      <c r="A402" s="3"/>
      <c r="C402" s="349"/>
      <c r="D402" s="302"/>
      <c r="E402" s="303"/>
      <c r="F402" s="304"/>
      <c r="G402" s="265"/>
      <c r="H402" s="349"/>
      <c r="I402" s="349"/>
      <c r="J402" s="349"/>
      <c r="K402" s="349"/>
      <c r="L402" s="349"/>
    </row>
    <row r="403" spans="1:12" s="490" customFormat="1">
      <c r="A403" s="3"/>
      <c r="B403" s="141"/>
      <c r="C403" s="349"/>
      <c r="D403" s="302"/>
      <c r="E403" s="303"/>
      <c r="F403" s="304"/>
      <c r="G403" s="265"/>
      <c r="H403" s="349"/>
      <c r="I403" s="349"/>
      <c r="J403" s="349"/>
      <c r="K403" s="349"/>
      <c r="L403" s="349"/>
    </row>
    <row r="404" spans="1:12">
      <c r="A404" s="3"/>
      <c r="C404" s="301"/>
      <c r="D404" s="302"/>
      <c r="E404" s="303"/>
      <c r="F404" s="304"/>
      <c r="G404" s="265"/>
      <c r="H404" s="301"/>
      <c r="I404" s="301"/>
      <c r="J404" s="301"/>
      <c r="K404" s="301"/>
      <c r="L404" s="301"/>
    </row>
    <row r="405" spans="1:12">
      <c r="A405" s="62" t="s">
        <v>284</v>
      </c>
      <c r="B405" s="63" t="s">
        <v>300</v>
      </c>
      <c r="C405" s="809"/>
      <c r="D405" s="809"/>
      <c r="E405" s="809"/>
      <c r="F405" s="809"/>
      <c r="G405" s="809"/>
      <c r="H405" s="809"/>
      <c r="I405" s="809"/>
      <c r="J405" s="809"/>
      <c r="K405" s="809"/>
      <c r="L405" s="809"/>
    </row>
    <row r="406" spans="1:12" ht="33">
      <c r="A406" s="693" t="s">
        <v>5</v>
      </c>
      <c r="B406" s="64" t="s">
        <v>6</v>
      </c>
      <c r="C406" s="693" t="s">
        <v>7</v>
      </c>
      <c r="D406" s="300" t="s">
        <v>8</v>
      </c>
      <c r="E406" s="693" t="s">
        <v>9</v>
      </c>
      <c r="F406" s="693" t="s">
        <v>10</v>
      </c>
      <c r="G406" s="65" t="s">
        <v>11</v>
      </c>
      <c r="H406" s="305" t="s">
        <v>12</v>
      </c>
      <c r="I406" s="66" t="s">
        <v>13</v>
      </c>
      <c r="J406" s="693" t="s">
        <v>2</v>
      </c>
      <c r="K406" s="66" t="s">
        <v>3</v>
      </c>
      <c r="L406" s="66" t="s">
        <v>4</v>
      </c>
    </row>
    <row r="407" spans="1:12">
      <c r="A407" s="693">
        <v>1</v>
      </c>
      <c r="B407" s="256">
        <v>2</v>
      </c>
      <c r="C407" s="693">
        <v>3</v>
      </c>
      <c r="D407" s="300">
        <v>4</v>
      </c>
      <c r="E407" s="693">
        <v>5</v>
      </c>
      <c r="F407" s="693">
        <v>6</v>
      </c>
      <c r="G407" s="65">
        <v>7</v>
      </c>
      <c r="H407" s="697">
        <v>8</v>
      </c>
      <c r="I407" s="693">
        <v>9</v>
      </c>
      <c r="J407" s="693">
        <v>10</v>
      </c>
      <c r="K407" s="693">
        <v>11</v>
      </c>
      <c r="L407" s="693">
        <v>12</v>
      </c>
    </row>
    <row r="408" spans="1:12" ht="16.5">
      <c r="A408" s="34" t="s">
        <v>14</v>
      </c>
      <c r="B408" s="57" t="s">
        <v>301</v>
      </c>
      <c r="C408" s="34" t="s">
        <v>19</v>
      </c>
      <c r="D408" s="35">
        <v>40</v>
      </c>
      <c r="E408" s="34"/>
      <c r="F408" s="44"/>
      <c r="G408" s="113"/>
      <c r="H408" s="95"/>
      <c r="I408" s="97"/>
      <c r="J408" s="96"/>
      <c r="K408" s="97"/>
      <c r="L408" s="97"/>
    </row>
    <row r="409" spans="1:12" ht="16.5">
      <c r="A409" s="34" t="s">
        <v>17</v>
      </c>
      <c r="B409" s="57" t="s">
        <v>302</v>
      </c>
      <c r="C409" s="34" t="s">
        <v>19</v>
      </c>
      <c r="D409" s="35">
        <v>80</v>
      </c>
      <c r="E409" s="34"/>
      <c r="F409" s="44"/>
      <c r="G409" s="113"/>
      <c r="H409" s="95"/>
      <c r="I409" s="97"/>
      <c r="J409" s="96"/>
      <c r="K409" s="97"/>
      <c r="L409" s="97"/>
    </row>
    <row r="410" spans="1:12" ht="21.75" customHeight="1" thickBot="1">
      <c r="A410" s="34" t="s">
        <v>20</v>
      </c>
      <c r="B410" s="57" t="s">
        <v>303</v>
      </c>
      <c r="C410" s="34" t="s">
        <v>19</v>
      </c>
      <c r="D410" s="35">
        <v>40</v>
      </c>
      <c r="E410" s="34"/>
      <c r="F410" s="44"/>
      <c r="G410" s="113"/>
      <c r="H410" s="95"/>
      <c r="I410" s="97"/>
      <c r="J410" s="96"/>
      <c r="K410" s="97"/>
      <c r="L410" s="97"/>
    </row>
    <row r="411" spans="1:12" ht="15.75" customHeight="1" thickBot="1">
      <c r="A411" s="84"/>
      <c r="B411" s="616"/>
      <c r="C411" s="103"/>
      <c r="D411" s="180"/>
      <c r="E411" s="103"/>
      <c r="F411" s="105"/>
      <c r="G411" s="831" t="s">
        <v>34</v>
      </c>
      <c r="H411" s="831"/>
      <c r="I411" s="350"/>
      <c r="J411" s="350"/>
      <c r="K411" s="350"/>
      <c r="L411" s="350"/>
    </row>
    <row r="412" spans="1:12">
      <c r="A412" s="84"/>
      <c r="B412" s="616"/>
      <c r="C412" s="103"/>
      <c r="D412" s="180"/>
      <c r="E412" s="103"/>
      <c r="F412" s="105"/>
      <c r="G412" s="237"/>
      <c r="H412" s="335"/>
      <c r="I412" s="310"/>
      <c r="J412" s="103"/>
      <c r="K412" s="351"/>
      <c r="L412" s="310"/>
    </row>
    <row r="413" spans="1:12">
      <c r="A413" s="103"/>
      <c r="B413" s="616"/>
      <c r="C413" s="84"/>
      <c r="D413" s="341"/>
      <c r="E413" s="84"/>
      <c r="F413" s="84"/>
      <c r="G413" s="237"/>
      <c r="H413" s="352"/>
      <c r="I413" s="353"/>
      <c r="J413" s="353"/>
      <c r="K413" s="353"/>
      <c r="L413" s="353"/>
    </row>
    <row r="414" spans="1:12" ht="17.25" customHeight="1">
      <c r="A414" s="9" t="s">
        <v>293</v>
      </c>
      <c r="B414" s="63" t="s">
        <v>304</v>
      </c>
      <c r="C414" s="823"/>
      <c r="D414" s="823"/>
      <c r="E414" s="823"/>
      <c r="F414" s="823"/>
      <c r="G414" s="823"/>
      <c r="H414" s="823"/>
      <c r="I414" s="823"/>
      <c r="J414" s="823"/>
      <c r="K414" s="823"/>
      <c r="L414" s="823"/>
    </row>
    <row r="415" spans="1:12" ht="20.25" customHeight="1">
      <c r="A415" s="693" t="s">
        <v>5</v>
      </c>
      <c r="B415" s="64" t="s">
        <v>6</v>
      </c>
      <c r="C415" s="693" t="s">
        <v>7</v>
      </c>
      <c r="D415" s="300" t="s">
        <v>8</v>
      </c>
      <c r="E415" s="693" t="s">
        <v>9</v>
      </c>
      <c r="F415" s="693" t="s">
        <v>10</v>
      </c>
      <c r="G415" s="65" t="s">
        <v>11</v>
      </c>
      <c r="H415" s="305" t="s">
        <v>12</v>
      </c>
      <c r="I415" s="66" t="s">
        <v>13</v>
      </c>
      <c r="J415" s="693" t="s">
        <v>2</v>
      </c>
      <c r="K415" s="66" t="s">
        <v>3</v>
      </c>
      <c r="L415" s="66" t="s">
        <v>4</v>
      </c>
    </row>
    <row r="416" spans="1:12">
      <c r="A416" s="693">
        <v>1</v>
      </c>
      <c r="B416" s="256">
        <v>2</v>
      </c>
      <c r="C416" s="693">
        <v>3</v>
      </c>
      <c r="D416" s="300">
        <v>4</v>
      </c>
      <c r="E416" s="693">
        <v>5</v>
      </c>
      <c r="F416" s="693">
        <v>6</v>
      </c>
      <c r="G416" s="65">
        <v>7</v>
      </c>
      <c r="H416" s="697">
        <v>8</v>
      </c>
      <c r="I416" s="693">
        <v>9</v>
      </c>
      <c r="J416" s="693">
        <v>10</v>
      </c>
      <c r="K416" s="693">
        <v>11</v>
      </c>
      <c r="L416" s="693">
        <v>12</v>
      </c>
    </row>
    <row r="417" spans="1:12" ht="54.75" customHeight="1">
      <c r="A417" s="354" t="s">
        <v>14</v>
      </c>
      <c r="B417" s="156" t="s">
        <v>305</v>
      </c>
      <c r="C417" s="174" t="s">
        <v>306</v>
      </c>
      <c r="D417" s="28">
        <v>1500</v>
      </c>
      <c r="E417" s="324"/>
      <c r="F417" s="314"/>
      <c r="G417" s="28"/>
      <c r="H417" s="355"/>
      <c r="I417" s="355"/>
      <c r="J417" s="203"/>
      <c r="K417" s="355"/>
      <c r="L417" s="355"/>
    </row>
    <row r="418" spans="1:12" ht="52.5" customHeight="1" thickBot="1">
      <c r="A418" s="354" t="s">
        <v>17</v>
      </c>
      <c r="B418" s="156" t="s">
        <v>307</v>
      </c>
      <c r="C418" s="174" t="s">
        <v>306</v>
      </c>
      <c r="D418" s="28">
        <v>2000</v>
      </c>
      <c r="E418" s="324"/>
      <c r="F418" s="314"/>
      <c r="G418" s="28"/>
      <c r="H418" s="355"/>
      <c r="I418" s="356"/>
      <c r="J418" s="206"/>
      <c r="K418" s="356"/>
      <c r="L418" s="356"/>
    </row>
    <row r="419" spans="1:12" ht="15.75" customHeight="1" thickBot="1">
      <c r="A419" s="103"/>
      <c r="B419" s="616"/>
      <c r="C419" s="84"/>
      <c r="D419" s="341"/>
      <c r="E419" s="84"/>
      <c r="F419" s="84"/>
      <c r="G419" s="832" t="s">
        <v>34</v>
      </c>
      <c r="H419" s="832"/>
      <c r="I419" s="350"/>
      <c r="J419" s="350"/>
      <c r="K419" s="350"/>
      <c r="L419" s="350"/>
    </row>
    <row r="420" spans="1:12">
      <c r="A420" s="103"/>
      <c r="B420" s="616"/>
      <c r="C420" s="84"/>
      <c r="D420" s="341"/>
      <c r="E420" s="84"/>
      <c r="F420" s="84"/>
      <c r="G420" s="237"/>
      <c r="H420" s="352"/>
      <c r="I420" s="353"/>
      <c r="J420" s="353"/>
      <c r="K420" s="353"/>
      <c r="L420" s="353"/>
    </row>
    <row r="421" spans="1:12">
      <c r="A421" s="103"/>
      <c r="B421" s="616"/>
      <c r="C421" s="84"/>
      <c r="D421" s="341"/>
      <c r="E421" s="84"/>
      <c r="F421" s="84"/>
      <c r="G421" s="237"/>
      <c r="H421" s="335"/>
      <c r="I421" s="357"/>
      <c r="J421" s="343"/>
      <c r="K421" s="357"/>
      <c r="L421" s="352"/>
    </row>
    <row r="422" spans="1:12" ht="17.25" customHeight="1">
      <c r="A422" s="9" t="s">
        <v>294</v>
      </c>
      <c r="B422" s="63" t="s">
        <v>759</v>
      </c>
      <c r="C422" s="823"/>
      <c r="D422" s="823"/>
      <c r="E422" s="823"/>
      <c r="F422" s="823"/>
      <c r="G422" s="823"/>
      <c r="H422" s="823"/>
      <c r="I422" s="823"/>
      <c r="J422" s="823"/>
      <c r="K422" s="823"/>
      <c r="L422" s="823"/>
    </row>
    <row r="423" spans="1:12" ht="33">
      <c r="A423" s="693" t="s">
        <v>5</v>
      </c>
      <c r="B423" s="64" t="s">
        <v>6</v>
      </c>
      <c r="C423" s="693" t="s">
        <v>7</v>
      </c>
      <c r="D423" s="300" t="s">
        <v>8</v>
      </c>
      <c r="E423" s="693" t="s">
        <v>9</v>
      </c>
      <c r="F423" s="693" t="s">
        <v>10</v>
      </c>
      <c r="G423" s="65" t="s">
        <v>11</v>
      </c>
      <c r="H423" s="305" t="s">
        <v>12</v>
      </c>
      <c r="I423" s="66" t="s">
        <v>13</v>
      </c>
      <c r="J423" s="693" t="s">
        <v>2</v>
      </c>
      <c r="K423" s="66" t="s">
        <v>3</v>
      </c>
      <c r="L423" s="66" t="s">
        <v>4</v>
      </c>
    </row>
    <row r="424" spans="1:12">
      <c r="A424" s="693">
        <v>1</v>
      </c>
      <c r="B424" s="256">
        <v>2</v>
      </c>
      <c r="C424" s="693">
        <v>3</v>
      </c>
      <c r="D424" s="300">
        <v>4</v>
      </c>
      <c r="E424" s="693">
        <v>5</v>
      </c>
      <c r="F424" s="693">
        <v>6</v>
      </c>
      <c r="G424" s="65">
        <v>7</v>
      </c>
      <c r="H424" s="697">
        <v>8</v>
      </c>
      <c r="I424" s="693">
        <v>9</v>
      </c>
      <c r="J424" s="693">
        <v>10</v>
      </c>
      <c r="K424" s="693">
        <v>11</v>
      </c>
      <c r="L424" s="693">
        <v>12</v>
      </c>
    </row>
    <row r="425" spans="1:12" ht="33.75" customHeight="1">
      <c r="A425" s="33" t="s">
        <v>14</v>
      </c>
      <c r="B425" s="642" t="s">
        <v>309</v>
      </c>
      <c r="C425" s="33" t="s">
        <v>122</v>
      </c>
      <c r="D425" s="358">
        <v>2</v>
      </c>
      <c r="E425" s="33"/>
      <c r="F425" s="33"/>
      <c r="G425" s="359"/>
      <c r="H425" s="360"/>
      <c r="I425" s="254"/>
      <c r="J425" s="361"/>
      <c r="K425" s="254"/>
      <c r="L425" s="254"/>
    </row>
    <row r="426" spans="1:12" ht="27.75" customHeight="1">
      <c r="A426" s="33" t="s">
        <v>17</v>
      </c>
      <c r="B426" s="642" t="s">
        <v>310</v>
      </c>
      <c r="C426" s="33" t="s">
        <v>311</v>
      </c>
      <c r="D426" s="358">
        <v>2</v>
      </c>
      <c r="E426" s="33"/>
      <c r="F426" s="33"/>
      <c r="G426" s="359"/>
      <c r="H426" s="360"/>
      <c r="I426" s="254"/>
      <c r="J426" s="361"/>
      <c r="K426" s="254"/>
      <c r="L426" s="254"/>
    </row>
    <row r="427" spans="1:12" ht="39.75" customHeight="1">
      <c r="A427" s="33" t="s">
        <v>20</v>
      </c>
      <c r="B427" s="57" t="s">
        <v>312</v>
      </c>
      <c r="C427" s="44" t="s">
        <v>16</v>
      </c>
      <c r="D427" s="98">
        <v>3</v>
      </c>
      <c r="E427" s="44"/>
      <c r="F427" s="44"/>
      <c r="G427" s="37"/>
      <c r="H427" s="100"/>
      <c r="I427" s="97"/>
      <c r="J427" s="152"/>
      <c r="K427" s="97"/>
      <c r="L427" s="97"/>
    </row>
    <row r="428" spans="1:12" ht="24.75">
      <c r="A428" s="44" t="s">
        <v>22</v>
      </c>
      <c r="B428" s="57" t="s">
        <v>313</v>
      </c>
      <c r="C428" s="44" t="s">
        <v>122</v>
      </c>
      <c r="D428" s="98">
        <v>5</v>
      </c>
      <c r="E428" s="44"/>
      <c r="F428" s="44"/>
      <c r="G428" s="37"/>
      <c r="H428" s="100"/>
      <c r="I428" s="97"/>
      <c r="J428" s="152"/>
      <c r="K428" s="97"/>
      <c r="L428" s="97"/>
    </row>
    <row r="429" spans="1:12" ht="24.75">
      <c r="A429" s="33" t="s">
        <v>24</v>
      </c>
      <c r="B429" s="57" t="s">
        <v>314</v>
      </c>
      <c r="C429" s="44" t="s">
        <v>122</v>
      </c>
      <c r="D429" s="98">
        <v>3</v>
      </c>
      <c r="E429" s="44"/>
      <c r="F429" s="44"/>
      <c r="G429" s="37"/>
      <c r="H429" s="100"/>
      <c r="I429" s="254"/>
      <c r="J429" s="152"/>
      <c r="K429" s="254"/>
      <c r="L429" s="254"/>
    </row>
    <row r="430" spans="1:12" ht="24.75">
      <c r="A430" s="33" t="s">
        <v>26</v>
      </c>
      <c r="B430" s="57" t="s">
        <v>315</v>
      </c>
      <c r="C430" s="44" t="s">
        <v>122</v>
      </c>
      <c r="D430" s="98">
        <v>2</v>
      </c>
      <c r="E430" s="44"/>
      <c r="F430" s="44"/>
      <c r="G430" s="37"/>
      <c r="H430" s="100"/>
      <c r="I430" s="254"/>
      <c r="J430" s="152"/>
      <c r="K430" s="254"/>
      <c r="L430" s="254"/>
    </row>
    <row r="431" spans="1:12" ht="24.75">
      <c r="A431" s="33" t="s">
        <v>28</v>
      </c>
      <c r="B431" s="57" t="s">
        <v>316</v>
      </c>
      <c r="C431" s="44" t="s">
        <v>122</v>
      </c>
      <c r="D431" s="98">
        <v>4</v>
      </c>
      <c r="E431" s="44"/>
      <c r="F431" s="44"/>
      <c r="G431" s="37"/>
      <c r="H431" s="100"/>
      <c r="I431" s="97"/>
      <c r="J431" s="152"/>
      <c r="K431" s="97"/>
      <c r="L431" s="97"/>
    </row>
    <row r="432" spans="1:12" ht="25.5" thickBot="1">
      <c r="A432" s="33" t="s">
        <v>30</v>
      </c>
      <c r="B432" s="57" t="s">
        <v>317</v>
      </c>
      <c r="C432" s="44" t="s">
        <v>122</v>
      </c>
      <c r="D432" s="98">
        <v>4</v>
      </c>
      <c r="E432" s="44"/>
      <c r="F432" s="44"/>
      <c r="G432" s="37"/>
      <c r="H432" s="100"/>
      <c r="I432" s="178"/>
      <c r="J432" s="280"/>
      <c r="K432" s="178"/>
      <c r="L432" s="178"/>
    </row>
    <row r="433" spans="1:12" ht="15.75" customHeight="1" thickBot="1">
      <c r="A433" s="227"/>
      <c r="B433" s="626"/>
      <c r="C433" s="88"/>
      <c r="D433" s="362"/>
      <c r="E433" s="88"/>
      <c r="F433" s="88"/>
      <c r="G433" s="832" t="s">
        <v>34</v>
      </c>
      <c r="H433" s="832"/>
      <c r="I433" s="309"/>
      <c r="J433" s="309"/>
      <c r="K433" s="309"/>
      <c r="L433" s="309"/>
    </row>
    <row r="434" spans="1:12">
      <c r="A434" s="103"/>
      <c r="B434" s="616"/>
      <c r="C434" s="84"/>
      <c r="D434" s="341"/>
      <c r="E434" s="84"/>
      <c r="F434" s="84"/>
      <c r="G434" s="237"/>
      <c r="H434" s="352"/>
      <c r="I434" s="183"/>
      <c r="J434" s="183"/>
      <c r="K434" s="183"/>
      <c r="L434" s="183"/>
    </row>
    <row r="435" spans="1:12">
      <c r="A435" s="3"/>
      <c r="C435" s="349"/>
      <c r="D435" s="302"/>
      <c r="E435" s="303"/>
      <c r="F435" s="304"/>
      <c r="G435" s="265"/>
      <c r="H435" s="349"/>
      <c r="I435" s="349"/>
      <c r="J435" s="349"/>
      <c r="K435" s="349"/>
      <c r="L435" s="349"/>
    </row>
    <row r="436" spans="1:12">
      <c r="A436" s="62" t="s">
        <v>756</v>
      </c>
      <c r="B436" s="63" t="s">
        <v>318</v>
      </c>
      <c r="C436" s="809"/>
      <c r="D436" s="809"/>
      <c r="E436" s="809"/>
      <c r="F436" s="809"/>
      <c r="G436" s="809"/>
      <c r="H436" s="809"/>
      <c r="I436" s="809"/>
      <c r="J436" s="809"/>
      <c r="K436" s="809"/>
      <c r="L436" s="809"/>
    </row>
    <row r="437" spans="1:12" ht="33">
      <c r="A437" s="693" t="s">
        <v>5</v>
      </c>
      <c r="B437" s="64" t="s">
        <v>6</v>
      </c>
      <c r="C437" s="693" t="s">
        <v>7</v>
      </c>
      <c r="D437" s="300" t="s">
        <v>8</v>
      </c>
      <c r="E437" s="693" t="s">
        <v>9</v>
      </c>
      <c r="F437" s="693" t="s">
        <v>10</v>
      </c>
      <c r="G437" s="65" t="s">
        <v>11</v>
      </c>
      <c r="H437" s="305" t="s">
        <v>12</v>
      </c>
      <c r="I437" s="66" t="s">
        <v>13</v>
      </c>
      <c r="J437" s="693" t="s">
        <v>2</v>
      </c>
      <c r="K437" s="66" t="s">
        <v>3</v>
      </c>
      <c r="L437" s="66" t="s">
        <v>4</v>
      </c>
    </row>
    <row r="438" spans="1:12">
      <c r="A438" s="693">
        <v>1</v>
      </c>
      <c r="B438" s="256">
        <v>2</v>
      </c>
      <c r="C438" s="693">
        <v>3</v>
      </c>
      <c r="D438" s="300">
        <v>4</v>
      </c>
      <c r="E438" s="693">
        <v>5</v>
      </c>
      <c r="F438" s="693">
        <v>6</v>
      </c>
      <c r="G438" s="65">
        <v>7</v>
      </c>
      <c r="H438" s="697">
        <v>8</v>
      </c>
      <c r="I438" s="693">
        <v>9</v>
      </c>
      <c r="J438" s="693">
        <v>10</v>
      </c>
      <c r="K438" s="693">
        <v>11</v>
      </c>
      <c r="L438" s="693">
        <v>12</v>
      </c>
    </row>
    <row r="439" spans="1:12" ht="142.5" customHeight="1" thickBot="1">
      <c r="A439" s="34">
        <v>1</v>
      </c>
      <c r="B439" s="57" t="s">
        <v>319</v>
      </c>
      <c r="C439" s="34" t="s">
        <v>320</v>
      </c>
      <c r="D439" s="35">
        <v>3</v>
      </c>
      <c r="E439" s="34"/>
      <c r="F439" s="44"/>
      <c r="G439" s="113"/>
      <c r="H439" s="95"/>
      <c r="I439" s="97"/>
      <c r="J439" s="96"/>
      <c r="K439" s="97"/>
      <c r="L439" s="97"/>
    </row>
    <row r="440" spans="1:12" ht="15.75" customHeight="1" thickBot="1">
      <c r="A440" s="84"/>
      <c r="B440" s="616"/>
      <c r="C440" s="103"/>
      <c r="D440" s="180"/>
      <c r="E440" s="103"/>
      <c r="F440" s="105"/>
      <c r="G440" s="843" t="s">
        <v>34</v>
      </c>
      <c r="H440" s="843"/>
      <c r="I440" s="350"/>
      <c r="J440" s="350"/>
      <c r="K440" s="350"/>
      <c r="L440" s="350"/>
    </row>
    <row r="441" spans="1:12">
      <c r="A441" s="84"/>
      <c r="B441" s="616"/>
      <c r="C441" s="103"/>
      <c r="D441" s="180"/>
      <c r="E441" s="103"/>
      <c r="F441" s="105"/>
      <c r="G441" s="237"/>
      <c r="H441" s="335"/>
      <c r="I441" s="310"/>
      <c r="J441" s="103"/>
      <c r="K441" s="351"/>
      <c r="L441" s="310"/>
    </row>
    <row r="442" spans="1:12">
      <c r="A442" s="84"/>
      <c r="B442" s="616"/>
      <c r="C442" s="103"/>
      <c r="D442" s="180"/>
      <c r="E442" s="103"/>
      <c r="F442" s="105"/>
      <c r="G442" s="237"/>
      <c r="H442" s="335"/>
      <c r="I442" s="310"/>
      <c r="J442" s="103"/>
      <c r="K442" s="351"/>
      <c r="L442" s="310"/>
    </row>
    <row r="443" spans="1:12" ht="17.25" customHeight="1">
      <c r="A443" s="62" t="s">
        <v>295</v>
      </c>
      <c r="B443" s="63" t="s">
        <v>760</v>
      </c>
      <c r="C443" s="823"/>
      <c r="D443" s="823"/>
      <c r="E443" s="823"/>
      <c r="F443" s="823"/>
      <c r="G443" s="823"/>
      <c r="H443" s="823"/>
      <c r="I443" s="823"/>
      <c r="J443" s="823"/>
      <c r="K443" s="823"/>
      <c r="L443" s="823"/>
    </row>
    <row r="444" spans="1:12" ht="31.5" customHeight="1">
      <c r="A444" s="693" t="s">
        <v>5</v>
      </c>
      <c r="B444" s="64" t="s">
        <v>6</v>
      </c>
      <c r="C444" s="693" t="s">
        <v>7</v>
      </c>
      <c r="D444" s="300" t="s">
        <v>8</v>
      </c>
      <c r="E444" s="693" t="s">
        <v>9</v>
      </c>
      <c r="F444" s="693" t="s">
        <v>10</v>
      </c>
      <c r="G444" s="65" t="s">
        <v>11</v>
      </c>
      <c r="H444" s="305" t="s">
        <v>12</v>
      </c>
      <c r="I444" s="66" t="s">
        <v>13</v>
      </c>
      <c r="J444" s="693" t="s">
        <v>2</v>
      </c>
      <c r="K444" s="66" t="s">
        <v>3</v>
      </c>
      <c r="L444" s="66" t="s">
        <v>4</v>
      </c>
    </row>
    <row r="445" spans="1:12">
      <c r="A445" s="693">
        <v>1</v>
      </c>
      <c r="B445" s="256">
        <v>2</v>
      </c>
      <c r="C445" s="693">
        <v>3</v>
      </c>
      <c r="D445" s="300">
        <v>4</v>
      </c>
      <c r="E445" s="693">
        <v>5</v>
      </c>
      <c r="F445" s="693">
        <v>6</v>
      </c>
      <c r="G445" s="65">
        <v>7</v>
      </c>
      <c r="H445" s="697">
        <v>8</v>
      </c>
      <c r="I445" s="693">
        <v>9</v>
      </c>
      <c r="J445" s="693">
        <v>10</v>
      </c>
      <c r="K445" s="693">
        <v>11</v>
      </c>
      <c r="L445" s="693">
        <v>12</v>
      </c>
    </row>
    <row r="446" spans="1:12" ht="105" customHeight="1">
      <c r="A446" s="363" t="s">
        <v>14</v>
      </c>
      <c r="B446" s="156" t="s">
        <v>323</v>
      </c>
      <c r="C446" s="364" t="s">
        <v>19</v>
      </c>
      <c r="D446" s="347">
        <v>1000</v>
      </c>
      <c r="E446" s="175"/>
      <c r="F446" s="175"/>
      <c r="G446" s="176"/>
      <c r="H446" s="365"/>
      <c r="I446" s="225"/>
      <c r="J446" s="328"/>
      <c r="K446" s="97"/>
      <c r="L446" s="97"/>
    </row>
    <row r="447" spans="1:12" ht="68.25" customHeight="1">
      <c r="A447" s="363" t="s">
        <v>17</v>
      </c>
      <c r="B447" s="156" t="s">
        <v>324</v>
      </c>
      <c r="C447" s="364" t="s">
        <v>19</v>
      </c>
      <c r="D447" s="347">
        <v>400</v>
      </c>
      <c r="E447" s="175"/>
      <c r="F447" s="175"/>
      <c r="G447" s="176"/>
      <c r="H447" s="365"/>
      <c r="I447" s="225"/>
      <c r="J447" s="328"/>
      <c r="K447" s="97"/>
      <c r="L447" s="97"/>
    </row>
    <row r="448" spans="1:12" ht="37.5" customHeight="1">
      <c r="A448" s="363" t="s">
        <v>20</v>
      </c>
      <c r="B448" s="156" t="s">
        <v>325</v>
      </c>
      <c r="C448" s="364" t="s">
        <v>19</v>
      </c>
      <c r="D448" s="347">
        <v>48</v>
      </c>
      <c r="E448" s="175"/>
      <c r="F448" s="175"/>
      <c r="G448" s="176"/>
      <c r="H448" s="365"/>
      <c r="I448" s="225"/>
      <c r="J448" s="328"/>
      <c r="K448" s="97"/>
      <c r="L448" s="97"/>
    </row>
    <row r="449" spans="1:12" ht="37.5" customHeight="1">
      <c r="A449" s="363" t="s">
        <v>22</v>
      </c>
      <c r="B449" s="156" t="s">
        <v>326</v>
      </c>
      <c r="C449" s="366" t="s">
        <v>19</v>
      </c>
      <c r="D449" s="367">
        <v>24</v>
      </c>
      <c r="E449" s="368"/>
      <c r="F449" s="175"/>
      <c r="G449" s="176"/>
      <c r="H449" s="365"/>
      <c r="I449" s="225"/>
      <c r="J449" s="328"/>
      <c r="K449" s="97"/>
      <c r="L449" s="97"/>
    </row>
    <row r="450" spans="1:12" ht="38.25" customHeight="1">
      <c r="A450" s="363" t="s">
        <v>24</v>
      </c>
      <c r="B450" s="156" t="s">
        <v>327</v>
      </c>
      <c r="C450" s="366" t="s">
        <v>19</v>
      </c>
      <c r="D450" s="369">
        <v>24</v>
      </c>
      <c r="E450" s="370"/>
      <c r="F450" s="175"/>
      <c r="G450" s="58"/>
      <c r="H450" s="371"/>
      <c r="I450" s="225"/>
      <c r="J450" s="328"/>
      <c r="K450" s="97"/>
      <c r="L450" s="97"/>
    </row>
    <row r="451" spans="1:12" ht="38.25" customHeight="1">
      <c r="A451" s="363" t="s">
        <v>26</v>
      </c>
      <c r="B451" s="156" t="s">
        <v>328</v>
      </c>
      <c r="C451" s="366" t="s">
        <v>19</v>
      </c>
      <c r="D451" s="369">
        <v>1</v>
      </c>
      <c r="E451" s="370"/>
      <c r="F451" s="175"/>
      <c r="G451" s="58"/>
      <c r="H451" s="371"/>
      <c r="I451" s="225"/>
      <c r="J451" s="328"/>
      <c r="K451" s="97"/>
      <c r="L451" s="97"/>
    </row>
    <row r="452" spans="1:12" ht="30.75" customHeight="1">
      <c r="A452" s="363" t="s">
        <v>28</v>
      </c>
      <c r="B452" s="156" t="s">
        <v>329</v>
      </c>
      <c r="C452" s="366" t="s">
        <v>19</v>
      </c>
      <c r="D452" s="369">
        <v>1</v>
      </c>
      <c r="E452" s="370"/>
      <c r="F452" s="175"/>
      <c r="G452" s="58"/>
      <c r="H452" s="371"/>
      <c r="I452" s="225"/>
      <c r="J452" s="328"/>
      <c r="K452" s="97"/>
      <c r="L452" s="97"/>
    </row>
    <row r="453" spans="1:12" ht="33" customHeight="1">
      <c r="A453" s="363" t="s">
        <v>30</v>
      </c>
      <c r="B453" s="156" t="s">
        <v>330</v>
      </c>
      <c r="C453" s="366" t="s">
        <v>19</v>
      </c>
      <c r="D453" s="369">
        <v>2</v>
      </c>
      <c r="E453" s="370"/>
      <c r="F453" s="175"/>
      <c r="G453" s="58"/>
      <c r="H453" s="371"/>
      <c r="I453" s="225"/>
      <c r="J453" s="328"/>
      <c r="K453" s="97"/>
      <c r="L453" s="97"/>
    </row>
    <row r="454" spans="1:12" ht="33" customHeight="1">
      <c r="A454" s="363" t="s">
        <v>32</v>
      </c>
      <c r="B454" s="156" t="s">
        <v>331</v>
      </c>
      <c r="C454" s="366" t="s">
        <v>19</v>
      </c>
      <c r="D454" s="369">
        <v>24</v>
      </c>
      <c r="E454" s="370"/>
      <c r="F454" s="175"/>
      <c r="G454" s="58"/>
      <c r="H454" s="371"/>
      <c r="I454" s="225"/>
      <c r="J454" s="328"/>
      <c r="K454" s="97"/>
      <c r="L454" s="97"/>
    </row>
    <row r="455" spans="1:12" ht="33" customHeight="1">
      <c r="A455" s="363" t="s">
        <v>62</v>
      </c>
      <c r="B455" s="156" t="s">
        <v>332</v>
      </c>
      <c r="C455" s="366" t="s">
        <v>19</v>
      </c>
      <c r="D455" s="369">
        <v>50</v>
      </c>
      <c r="E455" s="370"/>
      <c r="F455" s="175"/>
      <c r="G455" s="58"/>
      <c r="H455" s="371"/>
      <c r="I455" s="225"/>
      <c r="J455" s="328"/>
      <c r="K455" s="97"/>
      <c r="L455" s="97"/>
    </row>
    <row r="456" spans="1:12" ht="33" customHeight="1" thickBot="1">
      <c r="A456" s="363" t="s">
        <v>64</v>
      </c>
      <c r="B456" s="156" t="s">
        <v>333</v>
      </c>
      <c r="C456" s="366" t="s">
        <v>19</v>
      </c>
      <c r="D456" s="369">
        <v>50</v>
      </c>
      <c r="E456" s="370"/>
      <c r="F456" s="175"/>
      <c r="G456" s="58"/>
      <c r="H456" s="371"/>
      <c r="I456" s="225"/>
      <c r="J456" s="328"/>
      <c r="K456" s="97"/>
      <c r="L456" s="97"/>
    </row>
    <row r="457" spans="1:12" ht="15.75" customHeight="1" thickBot="1">
      <c r="A457" s="84"/>
      <c r="B457" s="616"/>
      <c r="C457" s="103"/>
      <c r="D457" s="180"/>
      <c r="E457" s="103"/>
      <c r="F457" s="105"/>
      <c r="G457" s="843" t="s">
        <v>34</v>
      </c>
      <c r="H457" s="843"/>
      <c r="I457" s="350"/>
      <c r="J457" s="350"/>
      <c r="K457" s="350"/>
      <c r="L457" s="350"/>
    </row>
    <row r="458" spans="1:12">
      <c r="A458" s="84"/>
      <c r="B458" s="616"/>
      <c r="C458" s="103"/>
      <c r="D458" s="180"/>
      <c r="E458" s="103"/>
      <c r="F458" s="105"/>
      <c r="G458" s="237"/>
      <c r="H458" s="335"/>
      <c r="I458" s="310"/>
      <c r="J458" s="310"/>
      <c r="K458" s="310"/>
      <c r="L458" s="310"/>
    </row>
    <row r="459" spans="1:12">
      <c r="B459" s="634"/>
      <c r="D459" s="372"/>
      <c r="E459" s="303"/>
      <c r="F459" s="373"/>
      <c r="H459" s="2"/>
      <c r="J459" s="301"/>
      <c r="K459" s="301"/>
      <c r="L459" s="301"/>
    </row>
    <row r="460" spans="1:12">
      <c r="A460" s="374" t="s">
        <v>299</v>
      </c>
      <c r="B460" s="671" t="s">
        <v>335</v>
      </c>
      <c r="C460" s="674"/>
      <c r="D460" s="675"/>
      <c r="E460" s="674"/>
      <c r="F460" s="676"/>
      <c r="G460" s="677"/>
      <c r="H460" s="678"/>
      <c r="I460" s="679"/>
      <c r="J460" s="674"/>
      <c r="K460" s="679"/>
      <c r="L460" s="679"/>
    </row>
    <row r="461" spans="1:12" ht="33">
      <c r="A461" s="682" t="s">
        <v>336</v>
      </c>
      <c r="B461" s="672" t="s">
        <v>6</v>
      </c>
      <c r="C461" s="676" t="s">
        <v>7</v>
      </c>
      <c r="D461" s="677" t="s">
        <v>8</v>
      </c>
      <c r="E461" s="676" t="s">
        <v>9</v>
      </c>
      <c r="F461" s="676" t="s">
        <v>10</v>
      </c>
      <c r="G461" s="677" t="s">
        <v>11</v>
      </c>
      <c r="H461" s="680" t="s">
        <v>12</v>
      </c>
      <c r="I461" s="679" t="s">
        <v>13</v>
      </c>
      <c r="J461" s="676" t="s">
        <v>2</v>
      </c>
      <c r="K461" s="679" t="s">
        <v>3</v>
      </c>
      <c r="L461" s="679" t="s">
        <v>4</v>
      </c>
    </row>
    <row r="462" spans="1:12">
      <c r="A462" s="682">
        <v>1</v>
      </c>
      <c r="B462" s="673">
        <v>2</v>
      </c>
      <c r="C462" s="676">
        <v>3</v>
      </c>
      <c r="D462" s="677">
        <v>4</v>
      </c>
      <c r="E462" s="676">
        <v>5</v>
      </c>
      <c r="F462" s="676">
        <v>6</v>
      </c>
      <c r="G462" s="677">
        <v>7</v>
      </c>
      <c r="H462" s="681">
        <v>8</v>
      </c>
      <c r="I462" s="676">
        <v>9</v>
      </c>
      <c r="J462" s="676">
        <v>10</v>
      </c>
      <c r="K462" s="676">
        <v>11</v>
      </c>
      <c r="L462" s="676">
        <v>12</v>
      </c>
    </row>
    <row r="463" spans="1:12" ht="15" customHeight="1">
      <c r="A463" s="555"/>
      <c r="B463" s="839" t="s">
        <v>337</v>
      </c>
      <c r="C463" s="839"/>
      <c r="D463" s="839"/>
      <c r="E463" s="839"/>
      <c r="F463" s="839"/>
      <c r="G463" s="839"/>
      <c r="H463" s="839"/>
      <c r="I463" s="839"/>
      <c r="J463" s="839"/>
      <c r="K463" s="839"/>
      <c r="L463" s="839"/>
    </row>
    <row r="464" spans="1:12" ht="16.5">
      <c r="A464" s="68" t="s">
        <v>14</v>
      </c>
      <c r="B464" s="607" t="s">
        <v>687</v>
      </c>
      <c r="C464" s="68" t="s">
        <v>338</v>
      </c>
      <c r="D464" s="68">
        <f>72*2</f>
        <v>144</v>
      </c>
      <c r="E464" s="556"/>
      <c r="F464" s="503"/>
      <c r="G464" s="503"/>
      <c r="H464" s="499"/>
      <c r="I464" s="500"/>
      <c r="J464" s="501"/>
      <c r="K464" s="500"/>
      <c r="L464" s="500"/>
    </row>
    <row r="465" spans="1:12" ht="16.5">
      <c r="A465" s="68" t="s">
        <v>17</v>
      </c>
      <c r="B465" s="607" t="s">
        <v>688</v>
      </c>
      <c r="C465" s="68" t="s">
        <v>338</v>
      </c>
      <c r="D465" s="68">
        <f>96*2</f>
        <v>192</v>
      </c>
      <c r="E465" s="556"/>
      <c r="F465" s="503"/>
      <c r="G465" s="503"/>
      <c r="H465" s="499"/>
      <c r="I465" s="500"/>
      <c r="J465" s="501"/>
      <c r="K465" s="500"/>
      <c r="L465" s="500"/>
    </row>
    <row r="466" spans="1:12" ht="16.5">
      <c r="A466" s="68" t="s">
        <v>20</v>
      </c>
      <c r="B466" s="607" t="s">
        <v>689</v>
      </c>
      <c r="C466" s="68" t="s">
        <v>338</v>
      </c>
      <c r="D466" s="68">
        <f>36*2</f>
        <v>72</v>
      </c>
      <c r="E466" s="556"/>
      <c r="F466" s="503"/>
      <c r="G466" s="503"/>
      <c r="H466" s="499"/>
      <c r="I466" s="500"/>
      <c r="J466" s="501"/>
      <c r="K466" s="500"/>
      <c r="L466" s="500"/>
    </row>
    <row r="467" spans="1:12" ht="16.5">
      <c r="A467" s="68" t="s">
        <v>22</v>
      </c>
      <c r="B467" s="607" t="s">
        <v>339</v>
      </c>
      <c r="C467" s="68" t="s">
        <v>338</v>
      </c>
      <c r="D467" s="68">
        <f>48*2</f>
        <v>96</v>
      </c>
      <c r="E467" s="556"/>
      <c r="F467" s="503"/>
      <c r="G467" s="503"/>
      <c r="H467" s="499"/>
      <c r="I467" s="500"/>
      <c r="J467" s="501"/>
      <c r="K467" s="500"/>
      <c r="L467" s="500"/>
    </row>
    <row r="468" spans="1:12" ht="16.5">
      <c r="A468" s="68" t="s">
        <v>24</v>
      </c>
      <c r="B468" s="607" t="s">
        <v>340</v>
      </c>
      <c r="C468" s="68" t="s">
        <v>338</v>
      </c>
      <c r="D468" s="68">
        <v>48</v>
      </c>
      <c r="E468" s="556"/>
      <c r="F468" s="503"/>
      <c r="G468" s="516"/>
      <c r="H468" s="499"/>
      <c r="I468" s="500"/>
      <c r="J468" s="501"/>
      <c r="K468" s="500"/>
      <c r="L468" s="500"/>
    </row>
    <row r="469" spans="1:12" ht="16.5">
      <c r="A469" s="68" t="s">
        <v>26</v>
      </c>
      <c r="B469" s="607" t="s">
        <v>341</v>
      </c>
      <c r="C469" s="68" t="s">
        <v>338</v>
      </c>
      <c r="D469" s="68">
        <f>96*2</f>
        <v>192</v>
      </c>
      <c r="E469" s="556"/>
      <c r="F469" s="503"/>
      <c r="G469" s="503"/>
      <c r="H469" s="499"/>
      <c r="I469" s="500"/>
      <c r="J469" s="501"/>
      <c r="K469" s="500"/>
      <c r="L469" s="500"/>
    </row>
    <row r="470" spans="1:12" ht="16.5">
      <c r="A470" s="68" t="s">
        <v>28</v>
      </c>
      <c r="B470" s="607" t="s">
        <v>342</v>
      </c>
      <c r="C470" s="68" t="s">
        <v>338</v>
      </c>
      <c r="D470" s="68">
        <f>108*2</f>
        <v>216</v>
      </c>
      <c r="E470" s="556"/>
      <c r="F470" s="503"/>
      <c r="G470" s="503"/>
      <c r="H470" s="499"/>
      <c r="I470" s="500"/>
      <c r="J470" s="501"/>
      <c r="K470" s="500"/>
      <c r="L470" s="500"/>
    </row>
    <row r="471" spans="1:12" ht="16.5" customHeight="1">
      <c r="A471" s="68"/>
      <c r="B471" s="834" t="s">
        <v>343</v>
      </c>
      <c r="C471" s="835"/>
      <c r="D471" s="835"/>
      <c r="E471" s="835"/>
      <c r="F471" s="835"/>
      <c r="G471" s="835"/>
      <c r="H471" s="835"/>
      <c r="I471" s="835"/>
      <c r="J471" s="835"/>
      <c r="K471" s="835"/>
      <c r="L471" s="836"/>
    </row>
    <row r="472" spans="1:12" ht="15" customHeight="1">
      <c r="A472" s="68" t="s">
        <v>30</v>
      </c>
      <c r="B472" s="607" t="s">
        <v>344</v>
      </c>
      <c r="C472" s="68" t="s">
        <v>338</v>
      </c>
      <c r="D472" s="516">
        <f>480*2</f>
        <v>960</v>
      </c>
      <c r="E472" s="521"/>
      <c r="F472" s="503"/>
      <c r="G472" s="502"/>
      <c r="H472" s="491"/>
      <c r="I472" s="500"/>
      <c r="J472" s="501"/>
      <c r="K472" s="500"/>
      <c r="L472" s="500"/>
    </row>
    <row r="473" spans="1:12" ht="33">
      <c r="A473" s="68" t="s">
        <v>32</v>
      </c>
      <c r="B473" s="607" t="s">
        <v>345</v>
      </c>
      <c r="C473" s="68" t="s">
        <v>338</v>
      </c>
      <c r="D473" s="516">
        <v>24</v>
      </c>
      <c r="E473" s="521"/>
      <c r="F473" s="503"/>
      <c r="G473" s="504"/>
      <c r="H473" s="491"/>
      <c r="I473" s="500"/>
      <c r="J473" s="501"/>
      <c r="K473" s="500"/>
      <c r="L473" s="500"/>
    </row>
    <row r="474" spans="1:12" ht="16.5">
      <c r="A474" s="68" t="s">
        <v>62</v>
      </c>
      <c r="B474" s="607" t="s">
        <v>346</v>
      </c>
      <c r="C474" s="68" t="s">
        <v>338</v>
      </c>
      <c r="D474" s="516">
        <f>108*2</f>
        <v>216</v>
      </c>
      <c r="E474" s="521"/>
      <c r="F474" s="503"/>
      <c r="G474" s="502"/>
      <c r="H474" s="491"/>
      <c r="I474" s="500"/>
      <c r="J474" s="501"/>
      <c r="K474" s="500"/>
      <c r="L474" s="500"/>
    </row>
    <row r="475" spans="1:12" ht="16.5">
      <c r="A475" s="68" t="s">
        <v>64</v>
      </c>
      <c r="B475" s="607" t="s">
        <v>347</v>
      </c>
      <c r="C475" s="68" t="s">
        <v>338</v>
      </c>
      <c r="D475" s="516">
        <f>36*2</f>
        <v>72</v>
      </c>
      <c r="E475" s="521"/>
      <c r="F475" s="503"/>
      <c r="G475" s="502"/>
      <c r="H475" s="491"/>
      <c r="I475" s="500"/>
      <c r="J475" s="501"/>
      <c r="K475" s="500"/>
      <c r="L475" s="500"/>
    </row>
    <row r="476" spans="1:12" ht="16.5">
      <c r="A476" s="68" t="s">
        <v>66</v>
      </c>
      <c r="B476" s="607" t="s">
        <v>348</v>
      </c>
      <c r="C476" s="68" t="s">
        <v>338</v>
      </c>
      <c r="D476" s="516">
        <f>72</f>
        <v>72</v>
      </c>
      <c r="E476" s="521"/>
      <c r="F476" s="503"/>
      <c r="G476" s="502"/>
      <c r="H476" s="491"/>
      <c r="I476" s="500"/>
      <c r="J476" s="501"/>
      <c r="K476" s="500"/>
      <c r="L476" s="500"/>
    </row>
    <row r="477" spans="1:12" ht="16.5" customHeight="1">
      <c r="A477" s="68"/>
      <c r="B477" s="834" t="s">
        <v>349</v>
      </c>
      <c r="C477" s="835"/>
      <c r="D477" s="835"/>
      <c r="E477" s="835"/>
      <c r="F477" s="835"/>
      <c r="G477" s="835"/>
      <c r="H477" s="835"/>
      <c r="I477" s="835"/>
      <c r="J477" s="835"/>
      <c r="K477" s="835"/>
      <c r="L477" s="836"/>
    </row>
    <row r="478" spans="1:12" ht="15" customHeight="1">
      <c r="A478" s="375" t="s">
        <v>68</v>
      </c>
      <c r="B478" s="643" t="s">
        <v>690</v>
      </c>
      <c r="C478" s="375" t="s">
        <v>338</v>
      </c>
      <c r="D478" s="336">
        <v>72</v>
      </c>
      <c r="E478" s="345"/>
      <c r="F478" s="507"/>
      <c r="G478" s="375"/>
      <c r="H478" s="505"/>
      <c r="I478" s="376"/>
      <c r="J478" s="377"/>
      <c r="K478" s="376"/>
      <c r="L478" s="376"/>
    </row>
    <row r="479" spans="1:12" ht="16.5">
      <c r="A479" s="375" t="s">
        <v>70</v>
      </c>
      <c r="B479" s="643" t="s">
        <v>691</v>
      </c>
      <c r="C479" s="375" t="s">
        <v>338</v>
      </c>
      <c r="D479" s="336">
        <f>732*2</f>
        <v>1464</v>
      </c>
      <c r="E479" s="345"/>
      <c r="F479" s="507"/>
      <c r="G479" s="506"/>
      <c r="H479" s="505"/>
      <c r="I479" s="376"/>
      <c r="J479" s="377"/>
      <c r="K479" s="376"/>
      <c r="L479" s="376"/>
    </row>
    <row r="480" spans="1:12" ht="16.5">
      <c r="A480" s="375" t="s">
        <v>118</v>
      </c>
      <c r="B480" s="643" t="s">
        <v>692</v>
      </c>
      <c r="C480" s="375" t="s">
        <v>338</v>
      </c>
      <c r="D480" s="336">
        <f>618*2</f>
        <v>1236</v>
      </c>
      <c r="E480" s="345"/>
      <c r="F480" s="508"/>
      <c r="G480" s="507"/>
      <c r="H480" s="505"/>
      <c r="I480" s="376"/>
      <c r="J480" s="377"/>
      <c r="K480" s="376"/>
      <c r="L480" s="376"/>
    </row>
    <row r="481" spans="1:12" ht="16.5">
      <c r="A481" s="375" t="s">
        <v>120</v>
      </c>
      <c r="B481" s="643" t="s">
        <v>693</v>
      </c>
      <c r="C481" s="375" t="s">
        <v>338</v>
      </c>
      <c r="D481" s="336">
        <f>1632*2</f>
        <v>3264</v>
      </c>
      <c r="E481" s="345"/>
      <c r="F481" s="508"/>
      <c r="G481" s="375"/>
      <c r="H481" s="505"/>
      <c r="I481" s="376"/>
      <c r="J481" s="377"/>
      <c r="K481" s="376"/>
      <c r="L481" s="376"/>
    </row>
    <row r="482" spans="1:12" ht="16.5">
      <c r="A482" s="375" t="s">
        <v>236</v>
      </c>
      <c r="B482" s="643" t="s">
        <v>350</v>
      </c>
      <c r="C482" s="375" t="s">
        <v>338</v>
      </c>
      <c r="D482" s="336">
        <f>96*2</f>
        <v>192</v>
      </c>
      <c r="E482" s="345"/>
      <c r="F482" s="508"/>
      <c r="G482" s="507"/>
      <c r="H482" s="505"/>
      <c r="I482" s="376"/>
      <c r="J482" s="377"/>
      <c r="K482" s="376"/>
      <c r="L482" s="376"/>
    </row>
    <row r="483" spans="1:12" ht="16.5">
      <c r="A483" s="375" t="s">
        <v>238</v>
      </c>
      <c r="B483" s="643" t="s">
        <v>351</v>
      </c>
      <c r="C483" s="375" t="s">
        <v>338</v>
      </c>
      <c r="D483" s="336">
        <f>72*2</f>
        <v>144</v>
      </c>
      <c r="E483" s="345"/>
      <c r="F483" s="508"/>
      <c r="G483" s="507"/>
      <c r="H483" s="505"/>
      <c r="I483" s="376"/>
      <c r="J483" s="377"/>
      <c r="K483" s="376"/>
      <c r="L483" s="376"/>
    </row>
    <row r="484" spans="1:12" ht="16.5">
      <c r="A484" s="375" t="s">
        <v>240</v>
      </c>
      <c r="B484" s="644" t="s">
        <v>352</v>
      </c>
      <c r="C484" s="379" t="s">
        <v>338</v>
      </c>
      <c r="D484" s="380">
        <f>72*2</f>
        <v>144</v>
      </c>
      <c r="E484" s="345"/>
      <c r="F484" s="508"/>
      <c r="G484" s="507"/>
      <c r="H484" s="509"/>
      <c r="I484" s="376"/>
      <c r="J484" s="377"/>
      <c r="K484" s="376"/>
      <c r="L484" s="376"/>
    </row>
    <row r="485" spans="1:12" ht="33" customHeight="1">
      <c r="A485" s="345"/>
      <c r="B485" s="840" t="s">
        <v>694</v>
      </c>
      <c r="C485" s="841"/>
      <c r="D485" s="841"/>
      <c r="E485" s="841"/>
      <c r="F485" s="841"/>
      <c r="G485" s="841"/>
      <c r="H485" s="841"/>
      <c r="I485" s="841"/>
      <c r="J485" s="841"/>
      <c r="K485" s="841"/>
      <c r="L485" s="842"/>
    </row>
    <row r="486" spans="1:12" ht="15" customHeight="1">
      <c r="A486" s="345" t="s">
        <v>242</v>
      </c>
      <c r="B486" s="643" t="s">
        <v>695</v>
      </c>
      <c r="C486" s="375" t="s">
        <v>338</v>
      </c>
      <c r="D486" s="336">
        <f>48*2</f>
        <v>96</v>
      </c>
      <c r="E486" s="345"/>
      <c r="F486" s="508"/>
      <c r="G486" s="508"/>
      <c r="H486" s="505"/>
      <c r="I486" s="376"/>
      <c r="J486" s="377"/>
      <c r="K486" s="376"/>
      <c r="L486" s="376"/>
    </row>
    <row r="487" spans="1:12" ht="16.5">
      <c r="A487" s="345" t="s">
        <v>244</v>
      </c>
      <c r="B487" s="643" t="s">
        <v>353</v>
      </c>
      <c r="C487" s="375" t="s">
        <v>338</v>
      </c>
      <c r="D487" s="336">
        <f>108*2</f>
        <v>216</v>
      </c>
      <c r="E487" s="345"/>
      <c r="F487" s="508"/>
      <c r="G487" s="508"/>
      <c r="H487" s="505"/>
      <c r="I487" s="376"/>
      <c r="J487" s="377"/>
      <c r="K487" s="376"/>
      <c r="L487" s="376"/>
    </row>
    <row r="488" spans="1:12" ht="16.5">
      <c r="A488" s="345" t="s">
        <v>246</v>
      </c>
      <c r="B488" s="643" t="s">
        <v>354</v>
      </c>
      <c r="C488" s="375" t="s">
        <v>338</v>
      </c>
      <c r="D488" s="336">
        <f>900*2</f>
        <v>1800</v>
      </c>
      <c r="E488" s="345"/>
      <c r="F488" s="508"/>
      <c r="G488" s="508"/>
      <c r="H488" s="505"/>
      <c r="I488" s="376"/>
      <c r="J488" s="377"/>
      <c r="K488" s="376"/>
      <c r="L488" s="376"/>
    </row>
    <row r="489" spans="1:12" ht="16.5">
      <c r="A489" s="345" t="s">
        <v>248</v>
      </c>
      <c r="B489" s="643" t="s">
        <v>696</v>
      </c>
      <c r="C489" s="375" t="s">
        <v>338</v>
      </c>
      <c r="D489" s="336">
        <f>324*2</f>
        <v>648</v>
      </c>
      <c r="E489" s="345"/>
      <c r="F489" s="508"/>
      <c r="G489" s="508"/>
      <c r="H489" s="505"/>
      <c r="I489" s="376"/>
      <c r="J489" s="377"/>
      <c r="K489" s="376"/>
      <c r="L489" s="376"/>
    </row>
    <row r="490" spans="1:12" ht="16.5">
      <c r="A490" s="345" t="s">
        <v>355</v>
      </c>
      <c r="B490" s="643" t="s">
        <v>356</v>
      </c>
      <c r="C490" s="375" t="s">
        <v>338</v>
      </c>
      <c r="D490" s="336">
        <f>960*2</f>
        <v>1920</v>
      </c>
      <c r="E490" s="345"/>
      <c r="F490" s="508"/>
      <c r="G490" s="508"/>
      <c r="H490" s="505"/>
      <c r="I490" s="376"/>
      <c r="J490" s="377"/>
      <c r="K490" s="376"/>
      <c r="L490" s="376"/>
    </row>
    <row r="491" spans="1:12" ht="16.5">
      <c r="A491" s="345" t="s">
        <v>357</v>
      </c>
      <c r="B491" s="643" t="s">
        <v>697</v>
      </c>
      <c r="C491" s="375" t="s">
        <v>338</v>
      </c>
      <c r="D491" s="336">
        <f>36*2</f>
        <v>72</v>
      </c>
      <c r="E491" s="345"/>
      <c r="F491" s="508"/>
      <c r="G491" s="508"/>
      <c r="H491" s="505"/>
      <c r="I491" s="376"/>
      <c r="J491" s="377"/>
      <c r="K491" s="376"/>
      <c r="L491" s="376"/>
    </row>
    <row r="492" spans="1:12" ht="16.5">
      <c r="A492" s="345" t="s">
        <v>358</v>
      </c>
      <c r="B492" s="643" t="s">
        <v>698</v>
      </c>
      <c r="C492" s="375" t="s">
        <v>338</v>
      </c>
      <c r="D492" s="336">
        <f>24*2</f>
        <v>48</v>
      </c>
      <c r="E492" s="345"/>
      <c r="F492" s="508"/>
      <c r="G492" s="508"/>
      <c r="H492" s="505"/>
      <c r="I492" s="376"/>
      <c r="J492" s="377"/>
      <c r="K492" s="376"/>
      <c r="L492" s="376"/>
    </row>
    <row r="493" spans="1:12" ht="16.5">
      <c r="A493" s="345" t="s">
        <v>359</v>
      </c>
      <c r="B493" s="643" t="s">
        <v>699</v>
      </c>
      <c r="C493" s="375" t="s">
        <v>338</v>
      </c>
      <c r="D493" s="336">
        <v>28</v>
      </c>
      <c r="E493" s="345"/>
      <c r="F493" s="508"/>
      <c r="G493" s="508"/>
      <c r="H493" s="505"/>
      <c r="I493" s="376"/>
      <c r="J493" s="377"/>
      <c r="K493" s="376"/>
      <c r="L493" s="376"/>
    </row>
    <row r="494" spans="1:12" ht="16.5">
      <c r="A494" s="345" t="s">
        <v>360</v>
      </c>
      <c r="B494" s="643" t="s">
        <v>700</v>
      </c>
      <c r="C494" s="375" t="s">
        <v>338</v>
      </c>
      <c r="D494" s="336">
        <f>576*2</f>
        <v>1152</v>
      </c>
      <c r="E494" s="345"/>
      <c r="F494" s="508"/>
      <c r="G494" s="508"/>
      <c r="H494" s="505"/>
      <c r="I494" s="376"/>
      <c r="J494" s="377"/>
      <c r="K494" s="376"/>
      <c r="L494" s="376"/>
    </row>
    <row r="495" spans="1:12" ht="16.5">
      <c r="A495" s="345" t="s">
        <v>361</v>
      </c>
      <c r="B495" s="643" t="s">
        <v>362</v>
      </c>
      <c r="C495" s="375" t="s">
        <v>338</v>
      </c>
      <c r="D495" s="336">
        <f>24*2</f>
        <v>48</v>
      </c>
      <c r="E495" s="345"/>
      <c r="F495" s="508"/>
      <c r="G495" s="510"/>
      <c r="H495" s="505"/>
      <c r="I495" s="376"/>
      <c r="J495" s="377"/>
      <c r="K495" s="376"/>
      <c r="L495" s="376"/>
    </row>
    <row r="496" spans="1:12" ht="16.5">
      <c r="A496" s="345" t="s">
        <v>363</v>
      </c>
      <c r="B496" s="643" t="s">
        <v>364</v>
      </c>
      <c r="C496" s="375" t="s">
        <v>338</v>
      </c>
      <c r="D496" s="336">
        <f>480*2</f>
        <v>960</v>
      </c>
      <c r="E496" s="345"/>
      <c r="F496" s="508"/>
      <c r="G496" s="508"/>
      <c r="H496" s="505"/>
      <c r="I496" s="376"/>
      <c r="J496" s="377"/>
      <c r="K496" s="376"/>
      <c r="L496" s="376"/>
    </row>
    <row r="497" spans="1:12" ht="16.5">
      <c r="A497" s="345" t="s">
        <v>365</v>
      </c>
      <c r="B497" s="643" t="s">
        <v>366</v>
      </c>
      <c r="C497" s="375" t="s">
        <v>338</v>
      </c>
      <c r="D497" s="336">
        <f>528*2</f>
        <v>1056</v>
      </c>
      <c r="E497" s="345"/>
      <c r="F497" s="508"/>
      <c r="G497" s="511"/>
      <c r="H497" s="505"/>
      <c r="I497" s="376"/>
      <c r="J497" s="377"/>
      <c r="K497" s="376"/>
      <c r="L497" s="376"/>
    </row>
    <row r="498" spans="1:12" ht="16.5">
      <c r="A498" s="345" t="s">
        <v>367</v>
      </c>
      <c r="B498" s="643" t="s">
        <v>368</v>
      </c>
      <c r="C498" s="375" t="s">
        <v>338</v>
      </c>
      <c r="D498" s="336">
        <f>120*2</f>
        <v>240</v>
      </c>
      <c r="E498" s="345"/>
      <c r="F498" s="508"/>
      <c r="G498" s="508"/>
      <c r="H498" s="505"/>
      <c r="I498" s="376"/>
      <c r="J498" s="377"/>
      <c r="K498" s="376"/>
      <c r="L498" s="376"/>
    </row>
    <row r="499" spans="1:12" ht="16.5">
      <c r="A499" s="345" t="s">
        <v>369</v>
      </c>
      <c r="B499" s="643" t="s">
        <v>370</v>
      </c>
      <c r="C499" s="375" t="s">
        <v>338</v>
      </c>
      <c r="D499" s="336">
        <f>1710*2</f>
        <v>3420</v>
      </c>
      <c r="E499" s="345"/>
      <c r="F499" s="508"/>
      <c r="G499" s="508"/>
      <c r="H499" s="505"/>
      <c r="I499" s="376"/>
      <c r="J499" s="377"/>
      <c r="K499" s="376"/>
      <c r="L499" s="376"/>
    </row>
    <row r="500" spans="1:12" ht="16.5">
      <c r="A500" s="345" t="s">
        <v>371</v>
      </c>
      <c r="B500" s="643" t="s">
        <v>372</v>
      </c>
      <c r="C500" s="375" t="s">
        <v>338</v>
      </c>
      <c r="D500" s="336">
        <f>36*2</f>
        <v>72</v>
      </c>
      <c r="E500" s="345"/>
      <c r="F500" s="508"/>
      <c r="G500" s="508"/>
      <c r="H500" s="505"/>
      <c r="I500" s="376"/>
      <c r="J500" s="377"/>
      <c r="K500" s="376"/>
      <c r="L500" s="376"/>
    </row>
    <row r="501" spans="1:12" ht="16.5">
      <c r="A501" s="345" t="s">
        <v>373</v>
      </c>
      <c r="B501" s="643" t="s">
        <v>701</v>
      </c>
      <c r="C501" s="375" t="s">
        <v>338</v>
      </c>
      <c r="D501" s="336">
        <f>24*2</f>
        <v>48</v>
      </c>
      <c r="E501" s="345"/>
      <c r="F501" s="508"/>
      <c r="G501" s="508"/>
      <c r="H501" s="505"/>
      <c r="I501" s="376"/>
      <c r="J501" s="377"/>
      <c r="K501" s="376"/>
      <c r="L501" s="376"/>
    </row>
    <row r="502" spans="1:12" ht="16.5">
      <c r="A502" s="345" t="s">
        <v>374</v>
      </c>
      <c r="B502" s="643" t="s">
        <v>702</v>
      </c>
      <c r="C502" s="375" t="s">
        <v>338</v>
      </c>
      <c r="D502" s="336">
        <f>240*2</f>
        <v>480</v>
      </c>
      <c r="E502" s="345"/>
      <c r="F502" s="508"/>
      <c r="G502" s="508"/>
      <c r="H502" s="505"/>
      <c r="I502" s="376"/>
      <c r="J502" s="377"/>
      <c r="K502" s="376"/>
      <c r="L502" s="376"/>
    </row>
    <row r="503" spans="1:12" ht="16.5">
      <c r="A503" s="345" t="s">
        <v>375</v>
      </c>
      <c r="B503" s="643" t="s">
        <v>376</v>
      </c>
      <c r="C503" s="375" t="s">
        <v>338</v>
      </c>
      <c r="D503" s="336">
        <f>60*2</f>
        <v>120</v>
      </c>
      <c r="E503" s="345"/>
      <c r="F503" s="508"/>
      <c r="G503" s="511"/>
      <c r="H503" s="505"/>
      <c r="I503" s="376"/>
      <c r="J503" s="377"/>
      <c r="K503" s="376"/>
      <c r="L503" s="376"/>
    </row>
    <row r="504" spans="1:12" ht="16.5">
      <c r="A504" s="345" t="s">
        <v>377</v>
      </c>
      <c r="B504" s="643" t="s">
        <v>703</v>
      </c>
      <c r="C504" s="375" t="s">
        <v>338</v>
      </c>
      <c r="D504" s="336">
        <f>24*2</f>
        <v>48</v>
      </c>
      <c r="E504" s="345"/>
      <c r="F504" s="375"/>
      <c r="G504" s="510"/>
      <c r="H504" s="512"/>
      <c r="I504" s="376"/>
      <c r="J504" s="377"/>
      <c r="K504" s="376"/>
      <c r="L504" s="376"/>
    </row>
    <row r="505" spans="1:12" ht="16.5">
      <c r="A505" s="345" t="s">
        <v>378</v>
      </c>
      <c r="B505" s="643" t="s">
        <v>704</v>
      </c>
      <c r="C505" s="375" t="s">
        <v>338</v>
      </c>
      <c r="D505" s="336">
        <f>24*2</f>
        <v>48</v>
      </c>
      <c r="E505" s="345"/>
      <c r="F505" s="508"/>
      <c r="G505" s="508"/>
      <c r="H505" s="505"/>
      <c r="I505" s="376"/>
      <c r="J505" s="377"/>
      <c r="K505" s="376"/>
      <c r="L505" s="376"/>
    </row>
    <row r="506" spans="1:12" ht="16.5">
      <c r="A506" s="345" t="s">
        <v>379</v>
      </c>
      <c r="B506" s="643" t="s">
        <v>380</v>
      </c>
      <c r="C506" s="375" t="s">
        <v>338</v>
      </c>
      <c r="D506" s="336">
        <v>48</v>
      </c>
      <c r="E506" s="345"/>
      <c r="F506" s="375"/>
      <c r="G506" s="510"/>
      <c r="H506" s="512"/>
      <c r="I506" s="376"/>
      <c r="J506" s="377"/>
      <c r="K506" s="376"/>
      <c r="L506" s="376"/>
    </row>
    <row r="507" spans="1:12" ht="15" customHeight="1">
      <c r="A507" s="345"/>
      <c r="B507" s="834" t="s">
        <v>381</v>
      </c>
      <c r="C507" s="835"/>
      <c r="D507" s="835"/>
      <c r="E507" s="835"/>
      <c r="F507" s="835"/>
      <c r="G507" s="835"/>
      <c r="H507" s="835"/>
      <c r="I507" s="835"/>
      <c r="J507" s="835"/>
      <c r="K507" s="835"/>
      <c r="L507" s="836"/>
    </row>
    <row r="508" spans="1:12" ht="15" customHeight="1">
      <c r="A508" s="345" t="s">
        <v>382</v>
      </c>
      <c r="B508" s="643" t="s">
        <v>383</v>
      </c>
      <c r="C508" s="375" t="s">
        <v>338</v>
      </c>
      <c r="D508" s="336">
        <f>48*2</f>
        <v>96</v>
      </c>
      <c r="E508" s="345"/>
      <c r="F508" s="375"/>
      <c r="G508" s="510"/>
      <c r="H508" s="505"/>
      <c r="I508" s="376"/>
      <c r="J508" s="377"/>
      <c r="K508" s="376"/>
      <c r="L508" s="376"/>
    </row>
    <row r="509" spans="1:12" ht="16.5">
      <c r="A509" s="345" t="s">
        <v>384</v>
      </c>
      <c r="B509" s="643" t="s">
        <v>385</v>
      </c>
      <c r="C509" s="375" t="s">
        <v>338</v>
      </c>
      <c r="D509" s="336">
        <f>120*2</f>
        <v>240</v>
      </c>
      <c r="E509" s="345"/>
      <c r="F509" s="375"/>
      <c r="G509" s="510"/>
      <c r="H509" s="505"/>
      <c r="I509" s="376"/>
      <c r="J509" s="377"/>
      <c r="K509" s="376"/>
      <c r="L509" s="376"/>
    </row>
    <row r="510" spans="1:12" ht="16.5">
      <c r="A510" s="345" t="s">
        <v>386</v>
      </c>
      <c r="B510" s="643" t="s">
        <v>387</v>
      </c>
      <c r="C510" s="375" t="s">
        <v>338</v>
      </c>
      <c r="D510" s="336">
        <v>24</v>
      </c>
      <c r="E510" s="345"/>
      <c r="F510" s="375"/>
      <c r="G510" s="510"/>
      <c r="H510" s="505"/>
      <c r="I510" s="376"/>
      <c r="J510" s="377"/>
      <c r="K510" s="376"/>
      <c r="L510" s="376"/>
    </row>
    <row r="511" spans="1:12" ht="16.5">
      <c r="A511" s="345" t="s">
        <v>388</v>
      </c>
      <c r="B511" s="643" t="s">
        <v>389</v>
      </c>
      <c r="C511" s="375" t="s">
        <v>338</v>
      </c>
      <c r="D511" s="336">
        <v>48</v>
      </c>
      <c r="E511" s="345"/>
      <c r="F511" s="375"/>
      <c r="G511" s="510"/>
      <c r="H511" s="505"/>
      <c r="I511" s="376"/>
      <c r="J511" s="377"/>
      <c r="K511" s="376"/>
      <c r="L511" s="376"/>
    </row>
    <row r="512" spans="1:12" ht="16.5">
      <c r="A512" s="345" t="s">
        <v>390</v>
      </c>
      <c r="B512" s="643" t="s">
        <v>391</v>
      </c>
      <c r="C512" s="375" t="s">
        <v>338</v>
      </c>
      <c r="D512" s="336">
        <f>108*2</f>
        <v>216</v>
      </c>
      <c r="E512" s="345"/>
      <c r="F512" s="375"/>
      <c r="G512" s="510"/>
      <c r="H512" s="513"/>
      <c r="I512" s="376"/>
      <c r="J512" s="377"/>
      <c r="K512" s="376"/>
      <c r="L512" s="376"/>
    </row>
    <row r="513" spans="1:12" ht="15" customHeight="1">
      <c r="A513" s="345"/>
      <c r="B513" s="834" t="s">
        <v>392</v>
      </c>
      <c r="C513" s="835"/>
      <c r="D513" s="835"/>
      <c r="E513" s="835"/>
      <c r="F513" s="835"/>
      <c r="G513" s="835"/>
      <c r="H513" s="835"/>
      <c r="I513" s="835"/>
      <c r="J513" s="835"/>
      <c r="K513" s="835"/>
      <c r="L513" s="836"/>
    </row>
    <row r="514" spans="1:12" ht="15" customHeight="1">
      <c r="A514" s="345" t="s">
        <v>393</v>
      </c>
      <c r="B514" s="643" t="s">
        <v>394</v>
      </c>
      <c r="C514" s="375" t="s">
        <v>338</v>
      </c>
      <c r="D514" s="336">
        <v>240</v>
      </c>
      <c r="E514" s="345"/>
      <c r="F514" s="375"/>
      <c r="G514" s="510"/>
      <c r="H514" s="505"/>
      <c r="I514" s="376"/>
      <c r="J514" s="377"/>
      <c r="K514" s="376"/>
      <c r="L514" s="376"/>
    </row>
    <row r="515" spans="1:12" ht="15" customHeight="1">
      <c r="A515" s="345"/>
      <c r="B515" s="834" t="s">
        <v>395</v>
      </c>
      <c r="C515" s="835"/>
      <c r="D515" s="835"/>
      <c r="E515" s="835"/>
      <c r="F515" s="835"/>
      <c r="G515" s="835"/>
      <c r="H515" s="835"/>
      <c r="I515" s="835"/>
      <c r="J515" s="835"/>
      <c r="K515" s="835"/>
      <c r="L515" s="836"/>
    </row>
    <row r="516" spans="1:12" ht="15" customHeight="1">
      <c r="A516" s="345" t="s">
        <v>396</v>
      </c>
      <c r="B516" s="643" t="s">
        <v>397</v>
      </c>
      <c r="C516" s="375" t="s">
        <v>338</v>
      </c>
      <c r="D516" s="336">
        <v>48</v>
      </c>
      <c r="E516" s="345"/>
      <c r="F516" s="375"/>
      <c r="G516" s="510"/>
      <c r="H516" s="505"/>
      <c r="I516" s="376"/>
      <c r="J516" s="377"/>
      <c r="K516" s="376"/>
      <c r="L516" s="376"/>
    </row>
    <row r="517" spans="1:12" ht="16.5">
      <c r="A517" s="345" t="s">
        <v>398</v>
      </c>
      <c r="B517" s="643" t="s">
        <v>399</v>
      </c>
      <c r="C517" s="375" t="s">
        <v>338</v>
      </c>
      <c r="D517" s="380">
        <f>48*2</f>
        <v>96</v>
      </c>
      <c r="E517" s="380"/>
      <c r="F517" s="375"/>
      <c r="G517" s="514"/>
      <c r="H517" s="509"/>
      <c r="I517" s="382"/>
      <c r="J517" s="383"/>
      <c r="K517" s="382"/>
      <c r="L517" s="382"/>
    </row>
    <row r="518" spans="1:12" ht="15" customHeight="1">
      <c r="A518" s="345" t="s">
        <v>402</v>
      </c>
      <c r="B518" s="643" t="s">
        <v>400</v>
      </c>
      <c r="C518" s="381" t="s">
        <v>338</v>
      </c>
      <c r="D518" s="515">
        <f>240*2</f>
        <v>480</v>
      </c>
      <c r="E518" s="336"/>
      <c r="F518" s="375"/>
      <c r="G518" s="510"/>
      <c r="H518" s="378"/>
      <c r="I518" s="382"/>
      <c r="J518" s="377"/>
      <c r="K518" s="382"/>
      <c r="L518" s="382"/>
    </row>
    <row r="519" spans="1:12" ht="15" customHeight="1">
      <c r="A519" s="345" t="s">
        <v>404</v>
      </c>
      <c r="B519" s="540" t="s">
        <v>646</v>
      </c>
      <c r="C519" s="27" t="s">
        <v>338</v>
      </c>
      <c r="D519" s="459">
        <v>180</v>
      </c>
      <c r="E519" s="516"/>
      <c r="F519" s="68"/>
      <c r="G519" s="517"/>
      <c r="H519" s="518"/>
      <c r="I519" s="500"/>
      <c r="J519" s="501"/>
      <c r="K519" s="500"/>
      <c r="L519" s="500"/>
    </row>
    <row r="520" spans="1:12" ht="16.5">
      <c r="A520" s="521" t="s">
        <v>647</v>
      </c>
      <c r="B520" s="540" t="s">
        <v>648</v>
      </c>
      <c r="C520" s="27" t="s">
        <v>649</v>
      </c>
      <c r="D520" s="459">
        <v>240</v>
      </c>
      <c r="E520" s="516"/>
      <c r="F520" s="68"/>
      <c r="G520" s="517"/>
      <c r="H520" s="518"/>
      <c r="I520" s="500"/>
      <c r="J520" s="501"/>
      <c r="K520" s="500"/>
      <c r="L520" s="500"/>
    </row>
    <row r="521" spans="1:12" ht="15" customHeight="1">
      <c r="A521" s="521"/>
      <c r="B521" s="840" t="s">
        <v>401</v>
      </c>
      <c r="C521" s="841"/>
      <c r="D521" s="841"/>
      <c r="E521" s="841"/>
      <c r="F521" s="841"/>
      <c r="G521" s="841"/>
      <c r="H521" s="841"/>
      <c r="I521" s="841"/>
      <c r="J521" s="841"/>
      <c r="K521" s="841"/>
      <c r="L521" s="842"/>
    </row>
    <row r="522" spans="1:12" ht="15" customHeight="1">
      <c r="A522" s="345" t="s">
        <v>407</v>
      </c>
      <c r="B522" s="643" t="s">
        <v>403</v>
      </c>
      <c r="C522" s="375" t="s">
        <v>338</v>
      </c>
      <c r="D522" s="336">
        <f>108*2</f>
        <v>216</v>
      </c>
      <c r="E522" s="336"/>
      <c r="F522" s="519"/>
      <c r="G522" s="520"/>
      <c r="H522" s="491"/>
      <c r="I522" s="500"/>
      <c r="J522" s="501"/>
      <c r="K522" s="500"/>
      <c r="L522" s="500"/>
    </row>
    <row r="523" spans="1:12" ht="16.5">
      <c r="A523" s="521" t="s">
        <v>408</v>
      </c>
      <c r="B523" s="644" t="s">
        <v>405</v>
      </c>
      <c r="C523" s="379" t="s">
        <v>338</v>
      </c>
      <c r="D523" s="380">
        <f>264*2</f>
        <v>528</v>
      </c>
      <c r="E523" s="346"/>
      <c r="F523" s="503"/>
      <c r="G523" s="520"/>
      <c r="H523" s="491"/>
      <c r="I523" s="382"/>
      <c r="J523" s="383"/>
      <c r="K523" s="382"/>
      <c r="L523" s="382"/>
    </row>
    <row r="524" spans="1:12" ht="15" customHeight="1">
      <c r="A524" s="557"/>
      <c r="B524" s="834" t="s">
        <v>406</v>
      </c>
      <c r="C524" s="835"/>
      <c r="D524" s="835"/>
      <c r="E524" s="835"/>
      <c r="F524" s="835"/>
      <c r="G524" s="835"/>
      <c r="H524" s="835"/>
      <c r="I524" s="835"/>
      <c r="J524" s="835"/>
      <c r="K524" s="835"/>
      <c r="L524" s="836"/>
    </row>
    <row r="525" spans="1:12" ht="15" customHeight="1">
      <c r="A525" s="558" t="s">
        <v>410</v>
      </c>
      <c r="B525" s="643" t="s">
        <v>403</v>
      </c>
      <c r="C525" s="375" t="s">
        <v>338</v>
      </c>
      <c r="D525" s="336">
        <f>72*2</f>
        <v>144</v>
      </c>
      <c r="E525" s="345"/>
      <c r="F525" s="507"/>
      <c r="G525" s="507"/>
      <c r="H525" s="378"/>
      <c r="I525" s="376"/>
      <c r="J525" s="377"/>
      <c r="K525" s="376"/>
      <c r="L525" s="376"/>
    </row>
    <row r="526" spans="1:12" ht="16.5" customHeight="1">
      <c r="A526" s="558" t="s">
        <v>412</v>
      </c>
      <c r="B526" s="643" t="s">
        <v>405</v>
      </c>
      <c r="C526" s="375" t="s">
        <v>338</v>
      </c>
      <c r="D526" s="336">
        <f>72*2</f>
        <v>144</v>
      </c>
      <c r="E526" s="345"/>
      <c r="F526" s="507"/>
      <c r="G526" s="507"/>
      <c r="H526" s="378"/>
      <c r="I526" s="376"/>
      <c r="J526" s="377"/>
      <c r="K526" s="376"/>
      <c r="L526" s="376"/>
    </row>
    <row r="527" spans="1:12" ht="16.5" customHeight="1">
      <c r="A527" s="345"/>
      <c r="B527" s="840" t="s">
        <v>409</v>
      </c>
      <c r="C527" s="841"/>
      <c r="D527" s="841"/>
      <c r="E527" s="841"/>
      <c r="F527" s="841"/>
      <c r="G527" s="841"/>
      <c r="H527" s="841"/>
      <c r="I527" s="841"/>
      <c r="J527" s="841"/>
      <c r="K527" s="841"/>
      <c r="L527" s="842"/>
    </row>
    <row r="528" spans="1:12" ht="16.5" customHeight="1">
      <c r="A528" s="345" t="s">
        <v>415</v>
      </c>
      <c r="B528" s="643" t="s">
        <v>411</v>
      </c>
      <c r="C528" s="375" t="s">
        <v>338</v>
      </c>
      <c r="D528" s="336">
        <f>36*2</f>
        <v>72</v>
      </c>
      <c r="E528" s="345"/>
      <c r="F528" s="507"/>
      <c r="G528" s="507"/>
      <c r="H528" s="505"/>
      <c r="I528" s="376"/>
      <c r="J528" s="377"/>
      <c r="K528" s="376"/>
      <c r="L528" s="376"/>
    </row>
    <row r="529" spans="1:12" ht="16.5" customHeight="1">
      <c r="A529" s="345" t="s">
        <v>650</v>
      </c>
      <c r="B529" s="643" t="s">
        <v>413</v>
      </c>
      <c r="C529" s="375" t="s">
        <v>338</v>
      </c>
      <c r="D529" s="336">
        <v>72</v>
      </c>
      <c r="E529" s="345"/>
      <c r="F529" s="507"/>
      <c r="G529" s="508"/>
      <c r="H529" s="505"/>
      <c r="I529" s="376"/>
      <c r="J529" s="377"/>
      <c r="K529" s="376"/>
      <c r="L529" s="376"/>
    </row>
    <row r="530" spans="1:12" s="490" customFormat="1" ht="16.5" customHeight="1">
      <c r="A530" s="345" t="s">
        <v>651</v>
      </c>
      <c r="B530" s="645" t="s">
        <v>652</v>
      </c>
      <c r="C530" s="68" t="s">
        <v>338</v>
      </c>
      <c r="D530" s="516">
        <v>144</v>
      </c>
      <c r="E530" s="521"/>
      <c r="F530" s="503"/>
      <c r="G530" s="522"/>
      <c r="H530" s="491"/>
      <c r="I530" s="500"/>
      <c r="J530" s="501"/>
      <c r="K530" s="500"/>
      <c r="L530" s="500"/>
    </row>
    <row r="531" spans="1:12" s="490" customFormat="1" ht="16.5" customHeight="1">
      <c r="A531" s="521"/>
      <c r="B531" s="834" t="s">
        <v>414</v>
      </c>
      <c r="C531" s="835"/>
      <c r="D531" s="835"/>
      <c r="E531" s="835"/>
      <c r="F531" s="835"/>
      <c r="G531" s="835"/>
      <c r="H531" s="835"/>
      <c r="I531" s="835"/>
      <c r="J531" s="835"/>
      <c r="K531" s="835"/>
      <c r="L531" s="836"/>
    </row>
    <row r="532" spans="1:12" s="490" customFormat="1" ht="16.5" customHeight="1" thickBot="1">
      <c r="A532" s="345" t="s">
        <v>653</v>
      </c>
      <c r="B532" s="643" t="s">
        <v>416</v>
      </c>
      <c r="C532" s="375" t="s">
        <v>338</v>
      </c>
      <c r="D532" s="345">
        <f>134*2</f>
        <v>268</v>
      </c>
      <c r="E532" s="336"/>
      <c r="F532" s="375"/>
      <c r="G532" s="559"/>
      <c r="H532" s="384"/>
      <c r="I532" s="376"/>
      <c r="J532" s="377"/>
      <c r="K532" s="376"/>
      <c r="L532" s="376"/>
    </row>
    <row r="533" spans="1:12" ht="16.5" customHeight="1" thickTop="1" thickBot="1">
      <c r="A533" s="560"/>
      <c r="B533" s="646"/>
      <c r="C533" s="561"/>
      <c r="D533" s="562"/>
      <c r="E533" s="563"/>
      <c r="F533" s="564"/>
      <c r="G533" s="837" t="s">
        <v>34</v>
      </c>
      <c r="H533" s="838"/>
      <c r="I533" s="385"/>
      <c r="J533" s="386"/>
      <c r="K533" s="385"/>
      <c r="L533" s="385"/>
    </row>
    <row r="534" spans="1:12" ht="16.5" customHeight="1" thickTop="1">
      <c r="A534" s="3"/>
      <c r="C534" s="301"/>
      <c r="D534" s="302"/>
      <c r="E534" s="303"/>
      <c r="F534" s="387"/>
      <c r="G534" s="388"/>
      <c r="H534" s="389"/>
      <c r="I534" s="390"/>
      <c r="J534" s="390"/>
      <c r="K534" s="390"/>
      <c r="L534" s="390"/>
    </row>
    <row r="535" spans="1:12" ht="15.75" customHeight="1">
      <c r="A535" s="3"/>
      <c r="C535" s="301"/>
      <c r="D535" s="302"/>
      <c r="E535" s="303"/>
      <c r="F535" s="304"/>
      <c r="G535" s="265"/>
      <c r="H535" s="301"/>
      <c r="I535" s="301"/>
      <c r="J535" s="301"/>
      <c r="K535" s="301"/>
      <c r="L535" s="301"/>
    </row>
    <row r="536" spans="1:12" ht="17.25" customHeight="1">
      <c r="A536" s="9" t="s">
        <v>757</v>
      </c>
      <c r="B536" s="63" t="s">
        <v>418</v>
      </c>
      <c r="C536" s="849"/>
      <c r="D536" s="850"/>
      <c r="E536" s="850"/>
      <c r="F536" s="850"/>
      <c r="G536" s="850"/>
      <c r="H536" s="850"/>
      <c r="I536" s="850"/>
      <c r="J536" s="850"/>
      <c r="K536" s="850"/>
      <c r="L536" s="851"/>
    </row>
    <row r="537" spans="1:12" ht="33">
      <c r="A537" s="693" t="s">
        <v>5</v>
      </c>
      <c r="B537" s="64" t="s">
        <v>6</v>
      </c>
      <c r="C537" s="693" t="s">
        <v>7</v>
      </c>
      <c r="D537" s="300" t="s">
        <v>8</v>
      </c>
      <c r="E537" s="693" t="s">
        <v>9</v>
      </c>
      <c r="F537" s="266" t="s">
        <v>10</v>
      </c>
      <c r="G537" s="65" t="s">
        <v>11</v>
      </c>
      <c r="H537" s="66" t="s">
        <v>12</v>
      </c>
      <c r="I537" s="267" t="s">
        <v>13</v>
      </c>
      <c r="J537" s="693" t="s">
        <v>2</v>
      </c>
      <c r="K537" s="267" t="s">
        <v>3</v>
      </c>
      <c r="L537" s="267" t="s">
        <v>4</v>
      </c>
    </row>
    <row r="538" spans="1:12">
      <c r="A538" s="693">
        <v>1</v>
      </c>
      <c r="B538" s="256">
        <v>2</v>
      </c>
      <c r="C538" s="693">
        <v>3</v>
      </c>
      <c r="D538" s="300">
        <v>4</v>
      </c>
      <c r="E538" s="693">
        <v>5</v>
      </c>
      <c r="F538" s="266">
        <v>6</v>
      </c>
      <c r="G538" s="65">
        <v>7</v>
      </c>
      <c r="H538" s="693">
        <v>8</v>
      </c>
      <c r="I538" s="266">
        <v>9</v>
      </c>
      <c r="J538" s="693">
        <v>10</v>
      </c>
      <c r="K538" s="266">
        <v>11</v>
      </c>
      <c r="L538" s="266">
        <v>12</v>
      </c>
    </row>
    <row r="539" spans="1:12" ht="99" customHeight="1">
      <c r="A539" s="391" t="s">
        <v>14</v>
      </c>
      <c r="B539" s="57" t="s">
        <v>419</v>
      </c>
      <c r="C539" s="392" t="s">
        <v>420</v>
      </c>
      <c r="D539" s="315">
        <v>1000</v>
      </c>
      <c r="E539" s="44"/>
      <c r="F539" s="27"/>
      <c r="G539" s="91"/>
      <c r="H539" s="77"/>
      <c r="I539" s="77"/>
      <c r="J539" s="32"/>
      <c r="K539" s="77"/>
      <c r="L539" s="77"/>
    </row>
    <row r="540" spans="1:12" ht="207" thickBot="1">
      <c r="A540" s="391">
        <v>2</v>
      </c>
      <c r="B540" s="647" t="s">
        <v>421</v>
      </c>
      <c r="C540" s="392" t="s">
        <v>19</v>
      </c>
      <c r="D540" s="315">
        <v>50</v>
      </c>
      <c r="E540" s="44"/>
      <c r="F540" s="27"/>
      <c r="G540" s="91"/>
      <c r="H540" s="77"/>
      <c r="I540" s="71"/>
      <c r="J540" s="78"/>
      <c r="K540" s="71"/>
      <c r="L540" s="71"/>
    </row>
    <row r="541" spans="1:12" ht="15.75" customHeight="1" thickBot="1">
      <c r="A541" s="82"/>
      <c r="B541" s="616"/>
      <c r="C541" s="82"/>
      <c r="D541" s="388"/>
      <c r="E541" s="84"/>
      <c r="F541" s="393"/>
      <c r="G541" s="852" t="s">
        <v>34</v>
      </c>
      <c r="H541" s="852"/>
      <c r="I541" s="85"/>
      <c r="J541" s="85"/>
      <c r="K541" s="85"/>
      <c r="L541" s="85"/>
    </row>
    <row r="542" spans="1:12">
      <c r="A542" s="738"/>
      <c r="C542" s="744"/>
      <c r="D542" s="743"/>
      <c r="E542" s="394"/>
      <c r="F542" s="739"/>
      <c r="G542" s="743"/>
      <c r="H542" s="738"/>
      <c r="I542" s="739"/>
      <c r="J542" s="738"/>
      <c r="K542" s="739"/>
      <c r="L542" s="739"/>
    </row>
    <row r="543" spans="1:12">
      <c r="A543" s="738"/>
      <c r="C543" s="744"/>
      <c r="D543" s="743"/>
      <c r="E543" s="394"/>
      <c r="F543" s="739"/>
      <c r="G543" s="743"/>
      <c r="H543" s="738"/>
      <c r="I543" s="739"/>
      <c r="J543" s="738"/>
      <c r="K543" s="739"/>
      <c r="L543" s="739"/>
    </row>
    <row r="544" spans="1:12">
      <c r="A544" s="62" t="s">
        <v>722</v>
      </c>
      <c r="B544" s="611" t="s">
        <v>423</v>
      </c>
      <c r="C544" s="809"/>
      <c r="D544" s="809"/>
      <c r="E544" s="809"/>
      <c r="F544" s="809"/>
      <c r="G544" s="809"/>
      <c r="H544" s="809"/>
      <c r="I544" s="809"/>
      <c r="J544" s="809"/>
      <c r="K544" s="809"/>
      <c r="L544" s="809"/>
    </row>
    <row r="545" spans="1:12" ht="24.75" customHeight="1">
      <c r="A545" s="693" t="s">
        <v>5</v>
      </c>
      <c r="B545" s="612" t="s">
        <v>6</v>
      </c>
      <c r="C545" s="693" t="s">
        <v>7</v>
      </c>
      <c r="D545" s="300" t="s">
        <v>8</v>
      </c>
      <c r="E545" s="693" t="s">
        <v>9</v>
      </c>
      <c r="F545" s="693" t="s">
        <v>10</v>
      </c>
      <c r="G545" s="65" t="s">
        <v>11</v>
      </c>
      <c r="H545" s="66" t="s">
        <v>12</v>
      </c>
      <c r="I545" s="66" t="s">
        <v>13</v>
      </c>
      <c r="J545" s="693" t="s">
        <v>2</v>
      </c>
      <c r="K545" s="66" t="s">
        <v>3</v>
      </c>
      <c r="L545" s="66" t="s">
        <v>4</v>
      </c>
    </row>
    <row r="546" spans="1:12">
      <c r="A546" s="693">
        <v>1</v>
      </c>
      <c r="B546" s="628">
        <v>2</v>
      </c>
      <c r="C546" s="693">
        <v>3</v>
      </c>
      <c r="D546" s="300">
        <v>4</v>
      </c>
      <c r="E546" s="693">
        <v>5</v>
      </c>
      <c r="F546" s="693">
        <v>6</v>
      </c>
      <c r="G546" s="65">
        <v>7</v>
      </c>
      <c r="H546" s="693">
        <v>8</v>
      </c>
      <c r="I546" s="693">
        <v>9</v>
      </c>
      <c r="J546" s="693">
        <v>10</v>
      </c>
      <c r="K546" s="693">
        <v>11</v>
      </c>
      <c r="L546" s="693">
        <v>12</v>
      </c>
    </row>
    <row r="547" spans="1:12" ht="16.5">
      <c r="A547" s="42">
        <v>1</v>
      </c>
      <c r="B547" s="57" t="s">
        <v>424</v>
      </c>
      <c r="C547" s="42" t="s">
        <v>19</v>
      </c>
      <c r="D547" s="28">
        <v>50</v>
      </c>
      <c r="E547" s="34"/>
      <c r="F547" s="308"/>
      <c r="G547" s="72"/>
      <c r="H547" s="93"/>
      <c r="I547" s="77"/>
      <c r="J547" s="101"/>
      <c r="K547" s="77"/>
      <c r="L547" s="77"/>
    </row>
    <row r="548" spans="1:12" ht="17.25" thickBot="1">
      <c r="A548" s="42">
        <v>2</v>
      </c>
      <c r="B548" s="57" t="s">
        <v>425</v>
      </c>
      <c r="C548" s="42" t="s">
        <v>19</v>
      </c>
      <c r="D548" s="28">
        <v>50</v>
      </c>
      <c r="E548" s="34"/>
      <c r="F548" s="395"/>
      <c r="G548" s="72"/>
      <c r="H548" s="93"/>
      <c r="I548" s="77"/>
      <c r="J548" s="101"/>
      <c r="K548" s="77"/>
      <c r="L548" s="77"/>
    </row>
    <row r="549" spans="1:12" ht="15.75" customHeight="1" thickBot="1">
      <c r="A549" s="84"/>
      <c r="B549" s="616"/>
      <c r="C549" s="103"/>
      <c r="D549" s="180"/>
      <c r="E549" s="103"/>
      <c r="F549" s="105"/>
      <c r="G549" s="853" t="s">
        <v>34</v>
      </c>
      <c r="H549" s="853"/>
      <c r="I549" s="73"/>
      <c r="J549" s="73"/>
      <c r="K549" s="73"/>
      <c r="L549" s="73"/>
    </row>
    <row r="550" spans="1:12">
      <c r="A550" s="84"/>
      <c r="B550" s="616"/>
      <c r="C550" s="103"/>
      <c r="D550" s="180"/>
      <c r="E550" s="103"/>
      <c r="F550" s="105"/>
      <c r="G550" s="106"/>
      <c r="H550" s="696"/>
      <c r="I550" s="107"/>
      <c r="J550" s="80"/>
      <c r="K550" s="108"/>
      <c r="L550" s="107"/>
    </row>
    <row r="551" spans="1:12">
      <c r="A551" s="738"/>
      <c r="C551" s="744"/>
      <c r="D551" s="743"/>
      <c r="E551" s="394"/>
      <c r="F551" s="739"/>
      <c r="G551" s="743"/>
      <c r="H551" s="738"/>
      <c r="I551" s="739"/>
      <c r="J551" s="738"/>
      <c r="K551" s="739"/>
      <c r="L551" s="739"/>
    </row>
    <row r="552" spans="1:12">
      <c r="A552" s="62" t="s">
        <v>633</v>
      </c>
      <c r="B552" s="63" t="s">
        <v>427</v>
      </c>
      <c r="C552" s="809"/>
      <c r="D552" s="809"/>
      <c r="E552" s="809"/>
      <c r="F552" s="809"/>
      <c r="G552" s="809"/>
      <c r="H552" s="809"/>
      <c r="I552" s="809"/>
      <c r="J552" s="809"/>
      <c r="K552" s="809"/>
      <c r="L552" s="809"/>
    </row>
    <row r="553" spans="1:12" ht="33">
      <c r="A553" s="693" t="s">
        <v>5</v>
      </c>
      <c r="B553" s="64" t="s">
        <v>6</v>
      </c>
      <c r="C553" s="693" t="s">
        <v>7</v>
      </c>
      <c r="D553" s="300" t="s">
        <v>8</v>
      </c>
      <c r="E553" s="693" t="s">
        <v>9</v>
      </c>
      <c r="F553" s="693" t="s">
        <v>10</v>
      </c>
      <c r="G553" s="65" t="s">
        <v>11</v>
      </c>
      <c r="H553" s="66" t="s">
        <v>12</v>
      </c>
      <c r="I553" s="66" t="s">
        <v>13</v>
      </c>
      <c r="J553" s="693" t="s">
        <v>2</v>
      </c>
      <c r="K553" s="66" t="s">
        <v>3</v>
      </c>
      <c r="L553" s="66" t="s">
        <v>4</v>
      </c>
    </row>
    <row r="554" spans="1:12">
      <c r="A554" s="693">
        <v>1</v>
      </c>
      <c r="B554" s="256">
        <v>2</v>
      </c>
      <c r="C554" s="693">
        <v>3</v>
      </c>
      <c r="D554" s="300">
        <v>4</v>
      </c>
      <c r="E554" s="693">
        <v>5</v>
      </c>
      <c r="F554" s="693">
        <v>6</v>
      </c>
      <c r="G554" s="65">
        <v>7</v>
      </c>
      <c r="H554" s="693">
        <v>8</v>
      </c>
      <c r="I554" s="693">
        <v>9</v>
      </c>
      <c r="J554" s="693">
        <v>10</v>
      </c>
      <c r="K554" s="693">
        <v>11</v>
      </c>
      <c r="L554" s="693">
        <v>12</v>
      </c>
    </row>
    <row r="555" spans="1:12" ht="49.5">
      <c r="A555" s="42" t="s">
        <v>14</v>
      </c>
      <c r="B555" s="57" t="s">
        <v>428</v>
      </c>
      <c r="C555" s="42" t="s">
        <v>19</v>
      </c>
      <c r="D555" s="35">
        <v>1200</v>
      </c>
      <c r="E555" s="34"/>
      <c r="F555" s="27"/>
      <c r="G555" s="72"/>
      <c r="H555" s="151"/>
      <c r="I555" s="77"/>
      <c r="J555" s="715"/>
      <c r="K555" s="77"/>
      <c r="L555" s="77"/>
    </row>
    <row r="556" spans="1:12" ht="49.5">
      <c r="A556" s="42" t="s">
        <v>17</v>
      </c>
      <c r="B556" s="57" t="s">
        <v>429</v>
      </c>
      <c r="C556" s="42" t="s">
        <v>19</v>
      </c>
      <c r="D556" s="35">
        <v>1000</v>
      </c>
      <c r="E556" s="34"/>
      <c r="F556" s="27"/>
      <c r="G556" s="72"/>
      <c r="H556" s="151"/>
      <c r="I556" s="77"/>
      <c r="J556" s="715"/>
      <c r="K556" s="77"/>
      <c r="L556" s="77"/>
    </row>
    <row r="557" spans="1:12" ht="49.5">
      <c r="A557" s="42" t="s">
        <v>20</v>
      </c>
      <c r="B557" s="57" t="s">
        <v>430</v>
      </c>
      <c r="C557" s="42" t="s">
        <v>19</v>
      </c>
      <c r="D557" s="35">
        <v>500</v>
      </c>
      <c r="E557" s="34"/>
      <c r="F557" s="27"/>
      <c r="G557" s="72"/>
      <c r="H557" s="151"/>
      <c r="I557" s="77"/>
      <c r="J557" s="715"/>
      <c r="K557" s="77"/>
      <c r="L557" s="77"/>
    </row>
    <row r="558" spans="1:12" ht="49.5">
      <c r="A558" s="42" t="s">
        <v>22</v>
      </c>
      <c r="B558" s="57" t="s">
        <v>431</v>
      </c>
      <c r="C558" s="42" t="s">
        <v>19</v>
      </c>
      <c r="D558" s="35">
        <v>300</v>
      </c>
      <c r="E558" s="34"/>
      <c r="F558" s="27"/>
      <c r="G558" s="72"/>
      <c r="H558" s="151"/>
      <c r="I558" s="77"/>
      <c r="J558" s="715"/>
      <c r="K558" s="77"/>
      <c r="L558" s="77"/>
    </row>
    <row r="559" spans="1:12" ht="49.5">
      <c r="A559" s="42" t="s">
        <v>24</v>
      </c>
      <c r="B559" s="57" t="s">
        <v>432</v>
      </c>
      <c r="C559" s="42" t="s">
        <v>19</v>
      </c>
      <c r="D559" s="35">
        <v>250</v>
      </c>
      <c r="E559" s="34"/>
      <c r="F559" s="27"/>
      <c r="G559" s="72"/>
      <c r="H559" s="151"/>
      <c r="I559" s="77"/>
      <c r="J559" s="715"/>
      <c r="K559" s="77"/>
      <c r="L559" s="77"/>
    </row>
    <row r="560" spans="1:12" ht="50.25" thickBot="1">
      <c r="A560" s="42" t="s">
        <v>26</v>
      </c>
      <c r="B560" s="57" t="s">
        <v>433</v>
      </c>
      <c r="C560" s="42" t="s">
        <v>19</v>
      </c>
      <c r="D560" s="35">
        <v>25</v>
      </c>
      <c r="E560" s="34"/>
      <c r="F560" s="27"/>
      <c r="G560" s="72"/>
      <c r="H560" s="151"/>
      <c r="I560" s="77"/>
      <c r="J560" s="715"/>
      <c r="K560" s="77"/>
      <c r="L560" s="77"/>
    </row>
    <row r="561" spans="1:12" ht="15.75" customHeight="1" thickBot="1">
      <c r="A561" s="84"/>
      <c r="B561" s="616"/>
      <c r="C561" s="103"/>
      <c r="D561" s="180"/>
      <c r="E561" s="103"/>
      <c r="F561" s="105"/>
      <c r="G561" s="853" t="s">
        <v>34</v>
      </c>
      <c r="H561" s="853"/>
      <c r="I561" s="73"/>
      <c r="J561" s="73"/>
      <c r="K561" s="73"/>
      <c r="L561" s="73"/>
    </row>
    <row r="562" spans="1:12">
      <c r="A562" s="84"/>
      <c r="B562" s="616"/>
      <c r="C562" s="103"/>
      <c r="D562" s="180"/>
      <c r="E562" s="103"/>
      <c r="F562" s="105"/>
      <c r="G562" s="106"/>
      <c r="H562" s="696"/>
      <c r="I562" s="107"/>
      <c r="J562" s="80"/>
      <c r="K562" s="108"/>
      <c r="L562" s="107"/>
    </row>
    <row r="563" spans="1:12" s="490" customFormat="1">
      <c r="A563" s="84"/>
      <c r="B563" s="616"/>
      <c r="C563" s="103"/>
      <c r="D563" s="180"/>
      <c r="E563" s="103"/>
      <c r="F563" s="105"/>
      <c r="G563" s="106"/>
      <c r="H563" s="781"/>
      <c r="I563" s="107"/>
      <c r="J563" s="80"/>
      <c r="K563" s="108"/>
      <c r="L563" s="107"/>
    </row>
    <row r="564" spans="1:12" s="490" customFormat="1">
      <c r="A564" s="84"/>
      <c r="B564" s="616"/>
      <c r="C564" s="103"/>
      <c r="D564" s="180"/>
      <c r="E564" s="103"/>
      <c r="F564" s="105"/>
      <c r="G564" s="106"/>
      <c r="H564" s="781"/>
      <c r="I564" s="107"/>
      <c r="J564" s="80"/>
      <c r="K564" s="108"/>
      <c r="L564" s="107"/>
    </row>
    <row r="565" spans="1:12">
      <c r="A565" s="84"/>
      <c r="B565" s="616"/>
      <c r="C565" s="103"/>
      <c r="D565" s="180"/>
      <c r="E565" s="103"/>
      <c r="F565" s="105"/>
      <c r="G565" s="106"/>
      <c r="H565" s="696"/>
      <c r="I565" s="107"/>
      <c r="J565" s="80"/>
      <c r="K565" s="108"/>
      <c r="L565" s="107"/>
    </row>
    <row r="566" spans="1:12">
      <c r="A566" s="62" t="s">
        <v>321</v>
      </c>
      <c r="B566" s="63" t="s">
        <v>435</v>
      </c>
      <c r="C566" s="809"/>
      <c r="D566" s="809"/>
      <c r="E566" s="809"/>
      <c r="F566" s="809"/>
      <c r="G566" s="809"/>
      <c r="H566" s="809"/>
      <c r="I566" s="809"/>
      <c r="J566" s="809"/>
      <c r="K566" s="809"/>
      <c r="L566" s="809"/>
    </row>
    <row r="567" spans="1:12" ht="33">
      <c r="A567" s="693" t="s">
        <v>5</v>
      </c>
      <c r="B567" s="64" t="s">
        <v>6</v>
      </c>
      <c r="C567" s="693" t="s">
        <v>7</v>
      </c>
      <c r="D567" s="300" t="s">
        <v>8</v>
      </c>
      <c r="E567" s="693" t="s">
        <v>9</v>
      </c>
      <c r="F567" s="693" t="s">
        <v>10</v>
      </c>
      <c r="G567" s="65" t="s">
        <v>11</v>
      </c>
      <c r="H567" s="66" t="s">
        <v>12</v>
      </c>
      <c r="I567" s="66" t="s">
        <v>13</v>
      </c>
      <c r="J567" s="693" t="s">
        <v>2</v>
      </c>
      <c r="K567" s="66" t="s">
        <v>3</v>
      </c>
      <c r="L567" s="66" t="s">
        <v>4</v>
      </c>
    </row>
    <row r="568" spans="1:12">
      <c r="A568" s="693">
        <v>1</v>
      </c>
      <c r="B568" s="256">
        <v>2</v>
      </c>
      <c r="C568" s="693">
        <v>3</v>
      </c>
      <c r="D568" s="300">
        <v>4</v>
      </c>
      <c r="E568" s="693">
        <v>5</v>
      </c>
      <c r="F568" s="693">
        <v>6</v>
      </c>
      <c r="G568" s="65">
        <v>7</v>
      </c>
      <c r="H568" s="693">
        <v>8</v>
      </c>
      <c r="I568" s="693">
        <v>9</v>
      </c>
      <c r="J568" s="693">
        <v>10</v>
      </c>
      <c r="K568" s="693">
        <v>11</v>
      </c>
      <c r="L568" s="693">
        <v>12</v>
      </c>
    </row>
    <row r="569" spans="1:12" ht="60" customHeight="1">
      <c r="A569" s="42" t="s">
        <v>14</v>
      </c>
      <c r="B569" s="540" t="s">
        <v>436</v>
      </c>
      <c r="C569" s="42" t="s">
        <v>19</v>
      </c>
      <c r="D569" s="396">
        <v>1000</v>
      </c>
      <c r="E569" s="34"/>
      <c r="F569" s="27"/>
      <c r="G569" s="72"/>
      <c r="H569" s="151"/>
      <c r="I569" s="77"/>
      <c r="J569" s="715"/>
      <c r="K569" s="77"/>
      <c r="L569" s="77"/>
    </row>
    <row r="570" spans="1:12" ht="55.5" customHeight="1">
      <c r="A570" s="42" t="s">
        <v>17</v>
      </c>
      <c r="B570" s="540" t="s">
        <v>751</v>
      </c>
      <c r="C570" s="42" t="s">
        <v>19</v>
      </c>
      <c r="D570" s="396">
        <v>1000</v>
      </c>
      <c r="E570" s="34"/>
      <c r="F570" s="27"/>
      <c r="G570" s="72"/>
      <c r="H570" s="151"/>
      <c r="I570" s="77"/>
      <c r="J570" s="715"/>
      <c r="K570" s="77"/>
      <c r="L570" s="77"/>
    </row>
    <row r="571" spans="1:12" ht="48.75" customHeight="1">
      <c r="A571" s="42" t="s">
        <v>20</v>
      </c>
      <c r="B571" s="540" t="s">
        <v>752</v>
      </c>
      <c r="C571" s="42" t="s">
        <v>19</v>
      </c>
      <c r="D571" s="396">
        <v>1000</v>
      </c>
      <c r="E571" s="34"/>
      <c r="F571" s="27"/>
      <c r="G571" s="72"/>
      <c r="H571" s="151"/>
      <c r="I571" s="77"/>
      <c r="J571" s="715"/>
      <c r="K571" s="77"/>
      <c r="L571" s="77"/>
    </row>
    <row r="572" spans="1:12" ht="62.25" customHeight="1">
      <c r="A572" s="42" t="s">
        <v>22</v>
      </c>
      <c r="B572" s="540" t="s">
        <v>437</v>
      </c>
      <c r="C572" s="42" t="s">
        <v>19</v>
      </c>
      <c r="D572" s="396">
        <v>500</v>
      </c>
      <c r="E572" s="34"/>
      <c r="F572" s="27"/>
      <c r="G572" s="72"/>
      <c r="H572" s="151"/>
      <c r="I572" s="77"/>
      <c r="J572" s="715"/>
      <c r="K572" s="77"/>
      <c r="L572" s="77"/>
    </row>
    <row r="573" spans="1:12" ht="59.25" customHeight="1">
      <c r="A573" s="42" t="s">
        <v>24</v>
      </c>
      <c r="B573" s="540" t="s">
        <v>438</v>
      </c>
      <c r="C573" s="42" t="s">
        <v>19</v>
      </c>
      <c r="D573" s="396">
        <v>500</v>
      </c>
      <c r="E573" s="34"/>
      <c r="F573" s="27"/>
      <c r="G573" s="72"/>
      <c r="H573" s="151"/>
      <c r="I573" s="77"/>
      <c r="J573" s="715"/>
      <c r="K573" s="77"/>
      <c r="L573" s="77"/>
    </row>
    <row r="574" spans="1:12" ht="19.5" customHeight="1" thickBot="1">
      <c r="A574" s="844" t="s">
        <v>439</v>
      </c>
      <c r="B574" s="845"/>
      <c r="C574" s="845"/>
      <c r="D574" s="845"/>
      <c r="E574" s="845"/>
      <c r="F574" s="845"/>
      <c r="G574" s="845"/>
      <c r="H574" s="845"/>
      <c r="I574" s="846"/>
      <c r="J574" s="846"/>
      <c r="K574" s="846"/>
      <c r="L574" s="847"/>
    </row>
    <row r="575" spans="1:12" ht="15.75" customHeight="1" thickBot="1">
      <c r="A575" s="84"/>
      <c r="B575" s="616"/>
      <c r="C575" s="103"/>
      <c r="D575" s="180"/>
      <c r="E575" s="103"/>
      <c r="F575" s="105"/>
      <c r="G575" s="848" t="s">
        <v>34</v>
      </c>
      <c r="H575" s="848"/>
      <c r="I575" s="73"/>
      <c r="J575" s="73"/>
      <c r="K575" s="73"/>
      <c r="L575" s="73"/>
    </row>
    <row r="576" spans="1:12">
      <c r="A576" s="738"/>
      <c r="B576" s="634"/>
      <c r="C576" s="744"/>
      <c r="D576" s="743"/>
      <c r="E576" s="394"/>
      <c r="F576" s="739"/>
      <c r="G576" s="743"/>
      <c r="H576" s="738"/>
      <c r="I576" s="739"/>
      <c r="J576" s="738"/>
      <c r="K576" s="739"/>
      <c r="L576" s="739"/>
    </row>
    <row r="577" spans="1:12">
      <c r="A577" s="738"/>
      <c r="C577" s="744"/>
      <c r="D577" s="743"/>
      <c r="E577" s="394"/>
      <c r="F577" s="739"/>
      <c r="G577" s="743"/>
      <c r="H577" s="738"/>
      <c r="I577" s="739"/>
      <c r="J577" s="738"/>
      <c r="K577" s="739"/>
      <c r="L577" s="739"/>
    </row>
    <row r="578" spans="1:12">
      <c r="A578" s="62" t="s">
        <v>334</v>
      </c>
      <c r="B578" s="63" t="s">
        <v>441</v>
      </c>
      <c r="C578" s="809"/>
      <c r="D578" s="809"/>
      <c r="E578" s="809"/>
      <c r="F578" s="809"/>
      <c r="G578" s="809"/>
      <c r="H578" s="809"/>
      <c r="I578" s="809"/>
      <c r="J578" s="809"/>
      <c r="K578" s="809"/>
      <c r="L578" s="809"/>
    </row>
    <row r="579" spans="1:12" ht="20.25" customHeight="1">
      <c r="A579" s="693" t="s">
        <v>5</v>
      </c>
      <c r="B579" s="64" t="s">
        <v>6</v>
      </c>
      <c r="C579" s="693" t="s">
        <v>7</v>
      </c>
      <c r="D579" s="300" t="s">
        <v>8</v>
      </c>
      <c r="E579" s="693" t="s">
        <v>9</v>
      </c>
      <c r="F579" s="693" t="s">
        <v>10</v>
      </c>
      <c r="G579" s="65" t="s">
        <v>11</v>
      </c>
      <c r="H579" s="66" t="s">
        <v>12</v>
      </c>
      <c r="I579" s="66" t="s">
        <v>13</v>
      </c>
      <c r="J579" s="693" t="s">
        <v>2</v>
      </c>
      <c r="K579" s="66" t="s">
        <v>3</v>
      </c>
      <c r="L579" s="66" t="s">
        <v>4</v>
      </c>
    </row>
    <row r="580" spans="1:12">
      <c r="A580" s="693">
        <v>1</v>
      </c>
      <c r="B580" s="256">
        <v>2</v>
      </c>
      <c r="C580" s="693">
        <v>3</v>
      </c>
      <c r="D580" s="300">
        <v>4</v>
      </c>
      <c r="E580" s="693">
        <v>5</v>
      </c>
      <c r="F580" s="693">
        <v>6</v>
      </c>
      <c r="G580" s="65">
        <v>7</v>
      </c>
      <c r="H580" s="693">
        <v>8</v>
      </c>
      <c r="I580" s="693">
        <v>9</v>
      </c>
      <c r="J580" s="693">
        <v>10</v>
      </c>
      <c r="K580" s="693">
        <v>11</v>
      </c>
      <c r="L580" s="693">
        <v>12</v>
      </c>
    </row>
    <row r="581" spans="1:12" ht="78.75" customHeight="1">
      <c r="A581" s="42" t="s">
        <v>14</v>
      </c>
      <c r="B581" s="156" t="s">
        <v>442</v>
      </c>
      <c r="C581" s="42" t="s">
        <v>443</v>
      </c>
      <c r="D581" s="28">
        <v>3500</v>
      </c>
      <c r="E581" s="34"/>
      <c r="F581" s="167"/>
      <c r="G581" s="168"/>
      <c r="H581" s="159"/>
      <c r="I581" s="77"/>
      <c r="J581" s="101"/>
      <c r="K581" s="77"/>
      <c r="L581" s="77"/>
    </row>
    <row r="582" spans="1:12" ht="74.25">
      <c r="A582" s="42" t="s">
        <v>17</v>
      </c>
      <c r="B582" s="156" t="s">
        <v>444</v>
      </c>
      <c r="C582" s="42" t="s">
        <v>19</v>
      </c>
      <c r="D582" s="28">
        <v>4</v>
      </c>
      <c r="E582" s="34"/>
      <c r="F582" s="167"/>
      <c r="G582" s="168"/>
      <c r="H582" s="159"/>
      <c r="I582" s="77"/>
      <c r="J582" s="101"/>
      <c r="K582" s="77"/>
      <c r="L582" s="77"/>
    </row>
    <row r="583" spans="1:12" ht="74.25">
      <c r="A583" s="42" t="s">
        <v>20</v>
      </c>
      <c r="B583" s="156" t="s">
        <v>445</v>
      </c>
      <c r="C583" s="42" t="s">
        <v>446</v>
      </c>
      <c r="D583" s="28">
        <v>4</v>
      </c>
      <c r="E583" s="34"/>
      <c r="F583" s="167"/>
      <c r="G583" s="168"/>
      <c r="H583" s="159"/>
      <c r="I583" s="77"/>
      <c r="J583" s="101"/>
      <c r="K583" s="77"/>
      <c r="L583" s="77"/>
    </row>
    <row r="584" spans="1:12" ht="33.75" customHeight="1">
      <c r="A584" s="42" t="s">
        <v>22</v>
      </c>
      <c r="B584" s="156" t="s">
        <v>447</v>
      </c>
      <c r="C584" s="42" t="s">
        <v>19</v>
      </c>
      <c r="D584" s="28">
        <v>2</v>
      </c>
      <c r="E584" s="34"/>
      <c r="F584" s="167"/>
      <c r="G584" s="168"/>
      <c r="H584" s="159"/>
      <c r="I584" s="77"/>
      <c r="J584" s="101"/>
      <c r="K584" s="77"/>
      <c r="L584" s="77"/>
    </row>
    <row r="585" spans="1:12" ht="16.5">
      <c r="A585" s="42" t="s">
        <v>24</v>
      </c>
      <c r="B585" s="57" t="s">
        <v>448</v>
      </c>
      <c r="C585" s="42" t="s">
        <v>19</v>
      </c>
      <c r="D585" s="28">
        <v>100</v>
      </c>
      <c r="E585" s="34"/>
      <c r="F585" s="167"/>
      <c r="G585" s="168"/>
      <c r="H585" s="159"/>
      <c r="I585" s="77"/>
      <c r="J585" s="101"/>
      <c r="K585" s="77"/>
      <c r="L585" s="77"/>
    </row>
    <row r="586" spans="1:12">
      <c r="A586" s="42" t="s">
        <v>26</v>
      </c>
      <c r="B586" s="57" t="s">
        <v>449</v>
      </c>
      <c r="C586" s="42" t="s">
        <v>19</v>
      </c>
      <c r="D586" s="28">
        <v>400</v>
      </c>
      <c r="E586" s="34"/>
      <c r="F586" s="167"/>
      <c r="G586" s="168"/>
      <c r="H586" s="159"/>
      <c r="I586" s="77"/>
      <c r="J586" s="101"/>
      <c r="K586" s="77"/>
      <c r="L586" s="77"/>
    </row>
    <row r="587" spans="1:12">
      <c r="A587" s="42" t="s">
        <v>28</v>
      </c>
      <c r="B587" s="57" t="s">
        <v>450</v>
      </c>
      <c r="C587" s="42" t="s">
        <v>19</v>
      </c>
      <c r="D587" s="28">
        <v>400</v>
      </c>
      <c r="E587" s="34"/>
      <c r="F587" s="167"/>
      <c r="G587" s="30"/>
      <c r="H587" s="397"/>
      <c r="I587" s="77"/>
      <c r="J587" s="101"/>
      <c r="K587" s="77"/>
      <c r="L587" s="77"/>
    </row>
    <row r="588" spans="1:12">
      <c r="A588" s="42" t="s">
        <v>30</v>
      </c>
      <c r="B588" s="57" t="s">
        <v>451</v>
      </c>
      <c r="C588" s="42" t="s">
        <v>19</v>
      </c>
      <c r="D588" s="28">
        <v>50</v>
      </c>
      <c r="E588" s="34"/>
      <c r="F588" s="27"/>
      <c r="G588" s="30"/>
      <c r="H588" s="397"/>
      <c r="I588" s="77"/>
      <c r="J588" s="101"/>
      <c r="K588" s="77"/>
      <c r="L588" s="77"/>
    </row>
    <row r="589" spans="1:12">
      <c r="A589" s="42" t="s">
        <v>32</v>
      </c>
      <c r="B589" s="57" t="s">
        <v>452</v>
      </c>
      <c r="C589" s="42" t="s">
        <v>19</v>
      </c>
      <c r="D589" s="28">
        <v>300</v>
      </c>
      <c r="E589" s="34"/>
      <c r="F589" s="207"/>
      <c r="G589" s="208"/>
      <c r="H589" s="397"/>
      <c r="I589" s="77"/>
      <c r="J589" s="101"/>
      <c r="K589" s="77"/>
      <c r="L589" s="77"/>
    </row>
    <row r="590" spans="1:12">
      <c r="A590" s="42" t="s">
        <v>62</v>
      </c>
      <c r="B590" s="57" t="s">
        <v>453</v>
      </c>
      <c r="C590" s="42" t="s">
        <v>19</v>
      </c>
      <c r="D590" s="28">
        <v>1</v>
      </c>
      <c r="E590" s="34"/>
      <c r="F590" s="27"/>
      <c r="G590" s="30"/>
      <c r="H590" s="397"/>
      <c r="I590" s="77"/>
      <c r="J590" s="101"/>
      <c r="K590" s="77"/>
      <c r="L590" s="77"/>
    </row>
    <row r="591" spans="1:12">
      <c r="A591" s="42" t="s">
        <v>64</v>
      </c>
      <c r="B591" s="615" t="s">
        <v>454</v>
      </c>
      <c r="C591" s="52" t="s">
        <v>19</v>
      </c>
      <c r="D591" s="171">
        <v>500</v>
      </c>
      <c r="E591" s="54"/>
      <c r="F591" s="52"/>
      <c r="G591" s="30"/>
      <c r="H591" s="398"/>
      <c r="I591" s="77"/>
      <c r="J591" s="49"/>
      <c r="K591" s="71"/>
      <c r="L591" s="71"/>
    </row>
    <row r="592" spans="1:12">
      <c r="A592" s="42" t="s">
        <v>66</v>
      </c>
      <c r="B592" s="615" t="s">
        <v>455</v>
      </c>
      <c r="C592" s="52" t="s">
        <v>19</v>
      </c>
      <c r="D592" s="171">
        <v>60</v>
      </c>
      <c r="E592" s="54"/>
      <c r="F592" s="52"/>
      <c r="G592" s="30"/>
      <c r="H592" s="398"/>
      <c r="I592" s="77"/>
      <c r="J592" s="49"/>
      <c r="K592" s="71"/>
      <c r="L592" s="71"/>
    </row>
    <row r="593" spans="1:12" ht="15.75" thickBot="1">
      <c r="A593" s="42" t="s">
        <v>68</v>
      </c>
      <c r="B593" s="57" t="s">
        <v>456</v>
      </c>
      <c r="C593" s="42" t="s">
        <v>19</v>
      </c>
      <c r="D593" s="28">
        <v>50</v>
      </c>
      <c r="E593" s="34"/>
      <c r="F593" s="399"/>
      <c r="G593" s="30"/>
      <c r="H593" s="400"/>
      <c r="I593" s="77"/>
      <c r="J593" s="49"/>
      <c r="K593" s="71"/>
      <c r="L593" s="71"/>
    </row>
    <row r="594" spans="1:12" ht="15.75" customHeight="1" thickBot="1">
      <c r="A594" s="84"/>
      <c r="B594" s="616"/>
      <c r="C594" s="103"/>
      <c r="D594" s="180"/>
      <c r="E594" s="103"/>
      <c r="F594" s="105"/>
      <c r="G594" s="848" t="s">
        <v>34</v>
      </c>
      <c r="H594" s="848"/>
      <c r="I594" s="73"/>
      <c r="J594" s="73"/>
      <c r="K594" s="73"/>
      <c r="L594" s="73"/>
    </row>
    <row r="595" spans="1:12">
      <c r="A595" s="738"/>
      <c r="C595" s="744"/>
      <c r="D595" s="743"/>
      <c r="E595" s="394"/>
      <c r="F595" s="739"/>
      <c r="G595" s="743"/>
      <c r="H595" s="738"/>
      <c r="I595" s="739"/>
      <c r="J595" s="738"/>
      <c r="K595" s="739"/>
      <c r="L595" s="739"/>
    </row>
    <row r="596" spans="1:12">
      <c r="A596" s="738"/>
      <c r="C596" s="744"/>
      <c r="D596" s="743"/>
      <c r="E596" s="394"/>
      <c r="F596" s="739"/>
      <c r="G596" s="743"/>
      <c r="H596" s="738"/>
      <c r="I596" s="739"/>
      <c r="J596" s="738"/>
      <c r="K596" s="739"/>
      <c r="L596" s="739"/>
    </row>
    <row r="597" spans="1:12">
      <c r="A597" s="62" t="s">
        <v>417</v>
      </c>
      <c r="B597" s="63" t="s">
        <v>458</v>
      </c>
      <c r="C597" s="809"/>
      <c r="D597" s="809"/>
      <c r="E597" s="809"/>
      <c r="F597" s="809"/>
      <c r="G597" s="809"/>
      <c r="H597" s="809"/>
      <c r="I597" s="809"/>
      <c r="J597" s="809"/>
      <c r="K597" s="809"/>
      <c r="L597" s="809"/>
    </row>
    <row r="598" spans="1:12" ht="18" customHeight="1">
      <c r="A598" s="693" t="s">
        <v>5</v>
      </c>
      <c r="B598" s="64" t="s">
        <v>6</v>
      </c>
      <c r="C598" s="693" t="s">
        <v>7</v>
      </c>
      <c r="D598" s="300" t="s">
        <v>8</v>
      </c>
      <c r="E598" s="693" t="s">
        <v>9</v>
      </c>
      <c r="F598" s="693" t="s">
        <v>10</v>
      </c>
      <c r="G598" s="65" t="s">
        <v>11</v>
      </c>
      <c r="H598" s="66" t="s">
        <v>12</v>
      </c>
      <c r="I598" s="66" t="s">
        <v>13</v>
      </c>
      <c r="J598" s="693" t="s">
        <v>2</v>
      </c>
      <c r="K598" s="66" t="s">
        <v>3</v>
      </c>
      <c r="L598" s="66" t="s">
        <v>4</v>
      </c>
    </row>
    <row r="599" spans="1:12">
      <c r="A599" s="693">
        <v>1</v>
      </c>
      <c r="B599" s="256">
        <v>2</v>
      </c>
      <c r="C599" s="693">
        <v>3</v>
      </c>
      <c r="D599" s="300">
        <v>4</v>
      </c>
      <c r="E599" s="693">
        <v>5</v>
      </c>
      <c r="F599" s="693">
        <v>6</v>
      </c>
      <c r="G599" s="65">
        <v>7</v>
      </c>
      <c r="H599" s="693">
        <v>8</v>
      </c>
      <c r="I599" s="693">
        <v>9</v>
      </c>
      <c r="J599" s="693">
        <v>10</v>
      </c>
      <c r="K599" s="693">
        <v>11</v>
      </c>
      <c r="L599" s="693">
        <v>12</v>
      </c>
    </row>
    <row r="600" spans="1:12" ht="105" customHeight="1">
      <c r="A600" s="42" t="s">
        <v>14</v>
      </c>
      <c r="B600" s="648" t="s">
        <v>459</v>
      </c>
      <c r="C600" s="42" t="s">
        <v>19</v>
      </c>
      <c r="D600" s="28">
        <v>90000</v>
      </c>
      <c r="E600" s="34"/>
      <c r="F600" s="27"/>
      <c r="G600" s="72"/>
      <c r="H600" s="255"/>
      <c r="I600" s="77"/>
      <c r="J600" s="101"/>
      <c r="K600" s="77"/>
      <c r="L600" s="77"/>
    </row>
    <row r="601" spans="1:12" ht="90.75">
      <c r="A601" s="42" t="s">
        <v>17</v>
      </c>
      <c r="B601" s="648" t="s">
        <v>460</v>
      </c>
      <c r="C601" s="42" t="s">
        <v>19</v>
      </c>
      <c r="D601" s="28">
        <v>5000</v>
      </c>
      <c r="E601" s="34"/>
      <c r="F601" s="27"/>
      <c r="G601" s="72"/>
      <c r="H601" s="255"/>
      <c r="I601" s="77"/>
      <c r="J601" s="101"/>
      <c r="K601" s="77"/>
      <c r="L601" s="77"/>
    </row>
    <row r="602" spans="1:12" ht="33">
      <c r="A602" s="42" t="s">
        <v>20</v>
      </c>
      <c r="B602" s="57" t="s">
        <v>461</v>
      </c>
      <c r="C602" s="42" t="s">
        <v>19</v>
      </c>
      <c r="D602" s="28">
        <v>100</v>
      </c>
      <c r="E602" s="34"/>
      <c r="F602" s="27"/>
      <c r="G602" s="72"/>
      <c r="H602" s="255"/>
      <c r="I602" s="77"/>
      <c r="J602" s="101"/>
      <c r="K602" s="77"/>
      <c r="L602" s="77"/>
    </row>
    <row r="603" spans="1:12" ht="50.25" customHeight="1">
      <c r="A603" s="42" t="s">
        <v>22</v>
      </c>
      <c r="B603" s="57" t="s">
        <v>462</v>
      </c>
      <c r="C603" s="42" t="s">
        <v>19</v>
      </c>
      <c r="D603" s="28">
        <v>160</v>
      </c>
      <c r="E603" s="34"/>
      <c r="F603" s="27"/>
      <c r="G603" s="72"/>
      <c r="H603" s="255"/>
      <c r="I603" s="77"/>
      <c r="J603" s="101"/>
      <c r="K603" s="77"/>
      <c r="L603" s="77"/>
    </row>
    <row r="604" spans="1:12" ht="35.25" customHeight="1">
      <c r="A604" s="42" t="s">
        <v>24</v>
      </c>
      <c r="B604" s="156" t="s">
        <v>463</v>
      </c>
      <c r="C604" s="401" t="s">
        <v>19</v>
      </c>
      <c r="D604" s="402">
        <v>4000</v>
      </c>
      <c r="E604" s="324"/>
      <c r="F604" s="392"/>
      <c r="G604" s="402"/>
      <c r="H604" s="403"/>
      <c r="I604" s="77"/>
      <c r="J604" s="404"/>
      <c r="K604" s="77"/>
      <c r="L604" s="77"/>
    </row>
    <row r="605" spans="1:12" ht="43.5" customHeight="1" thickBot="1">
      <c r="A605" s="42" t="s">
        <v>26</v>
      </c>
      <c r="B605" s="57" t="s">
        <v>464</v>
      </c>
      <c r="C605" s="401" t="s">
        <v>19</v>
      </c>
      <c r="D605" s="402">
        <v>1500</v>
      </c>
      <c r="E605" s="324"/>
      <c r="F605" s="392"/>
      <c r="G605" s="402"/>
      <c r="H605" s="403"/>
      <c r="I605" s="71"/>
      <c r="J605" s="405"/>
      <c r="K605" s="71"/>
      <c r="L605" s="71"/>
    </row>
    <row r="606" spans="1:12" ht="15.75" customHeight="1" thickBot="1">
      <c r="A606" s="84"/>
      <c r="B606" s="616"/>
      <c r="C606" s="103"/>
      <c r="D606" s="180"/>
      <c r="E606" s="103"/>
      <c r="F606" s="105"/>
      <c r="G606" s="848" t="s">
        <v>34</v>
      </c>
      <c r="H606" s="848"/>
      <c r="I606" s="73"/>
      <c r="J606" s="73"/>
      <c r="K606" s="73"/>
      <c r="L606" s="73"/>
    </row>
    <row r="607" spans="1:12" ht="14.25" customHeight="1">
      <c r="A607" s="84"/>
      <c r="B607" s="616"/>
      <c r="C607" s="103"/>
      <c r="D607" s="180"/>
      <c r="E607" s="103"/>
      <c r="F607" s="105"/>
      <c r="G607" s="106"/>
      <c r="H607" s="696"/>
      <c r="I607" s="107"/>
      <c r="J607" s="80"/>
      <c r="K607" s="108"/>
      <c r="L607" s="107"/>
    </row>
    <row r="608" spans="1:12">
      <c r="A608" s="84"/>
      <c r="B608" s="616"/>
      <c r="C608" s="103"/>
      <c r="D608" s="180"/>
      <c r="E608" s="103"/>
      <c r="F608" s="105"/>
      <c r="G608" s="106"/>
      <c r="H608" s="696"/>
      <c r="I608" s="107"/>
      <c r="J608" s="80"/>
      <c r="K608" s="108"/>
      <c r="L608" s="109"/>
    </row>
    <row r="609" spans="1:12">
      <c r="A609" s="62" t="s">
        <v>422</v>
      </c>
      <c r="B609" s="63" t="s">
        <v>466</v>
      </c>
      <c r="C609" s="809"/>
      <c r="D609" s="809"/>
      <c r="E609" s="809"/>
      <c r="F609" s="809"/>
      <c r="G609" s="809"/>
      <c r="H609" s="809"/>
      <c r="I609" s="809"/>
      <c r="J609" s="809"/>
      <c r="K609" s="809"/>
      <c r="L609" s="809"/>
    </row>
    <row r="610" spans="1:12" ht="33">
      <c r="A610" s="693" t="s">
        <v>5</v>
      </c>
      <c r="B610" s="64" t="s">
        <v>6</v>
      </c>
      <c r="C610" s="693" t="s">
        <v>7</v>
      </c>
      <c r="D610" s="300" t="s">
        <v>8</v>
      </c>
      <c r="E610" s="693" t="s">
        <v>9</v>
      </c>
      <c r="F610" s="693" t="s">
        <v>10</v>
      </c>
      <c r="G610" s="65" t="s">
        <v>11</v>
      </c>
      <c r="H610" s="66" t="s">
        <v>12</v>
      </c>
      <c r="I610" s="66" t="s">
        <v>13</v>
      </c>
      <c r="J610" s="693" t="s">
        <v>2</v>
      </c>
      <c r="K610" s="66" t="s">
        <v>3</v>
      </c>
      <c r="L610" s="66" t="s">
        <v>4</v>
      </c>
    </row>
    <row r="611" spans="1:12">
      <c r="A611" s="693">
        <v>1</v>
      </c>
      <c r="B611" s="256">
        <v>2</v>
      </c>
      <c r="C611" s="693">
        <v>3</v>
      </c>
      <c r="D611" s="300">
        <v>4</v>
      </c>
      <c r="E611" s="693">
        <v>5</v>
      </c>
      <c r="F611" s="693">
        <v>6</v>
      </c>
      <c r="G611" s="65">
        <v>7</v>
      </c>
      <c r="H611" s="693">
        <v>8</v>
      </c>
      <c r="I611" s="693">
        <v>9</v>
      </c>
      <c r="J611" s="693">
        <v>10</v>
      </c>
      <c r="K611" s="693">
        <v>11</v>
      </c>
      <c r="L611" s="693">
        <v>12</v>
      </c>
    </row>
    <row r="612" spans="1:12">
      <c r="A612" s="42" t="s">
        <v>14</v>
      </c>
      <c r="B612" s="57" t="s">
        <v>467</v>
      </c>
      <c r="C612" s="42" t="s">
        <v>161</v>
      </c>
      <c r="D612" s="28">
        <v>40</v>
      </c>
      <c r="E612" s="34"/>
      <c r="F612" s="221"/>
      <c r="G612" s="72"/>
      <c r="H612" s="406"/>
      <c r="I612" s="77"/>
      <c r="J612" s="101"/>
      <c r="K612" s="77"/>
      <c r="L612" s="77"/>
    </row>
    <row r="613" spans="1:12">
      <c r="A613" s="42" t="s">
        <v>17</v>
      </c>
      <c r="B613" s="57" t="s">
        <v>468</v>
      </c>
      <c r="C613" s="42" t="s">
        <v>161</v>
      </c>
      <c r="D613" s="28">
        <v>20</v>
      </c>
      <c r="E613" s="34"/>
      <c r="F613" s="221"/>
      <c r="G613" s="72"/>
      <c r="H613" s="406"/>
      <c r="I613" s="77"/>
      <c r="J613" s="101"/>
      <c r="K613" s="77"/>
      <c r="L613" s="77"/>
    </row>
    <row r="614" spans="1:12" ht="55.5" customHeight="1">
      <c r="A614" s="42" t="s">
        <v>20</v>
      </c>
      <c r="B614" s="57" t="s">
        <v>469</v>
      </c>
      <c r="C614" s="42" t="s">
        <v>161</v>
      </c>
      <c r="D614" s="28">
        <v>30</v>
      </c>
      <c r="E614" s="34"/>
      <c r="F614" s="42"/>
      <c r="G614" s="72"/>
      <c r="H614" s="406"/>
      <c r="I614" s="77"/>
      <c r="J614" s="101"/>
      <c r="K614" s="77"/>
      <c r="L614" s="77"/>
    </row>
    <row r="615" spans="1:12" ht="34.5" customHeight="1">
      <c r="A615" s="42" t="s">
        <v>22</v>
      </c>
      <c r="B615" s="57" t="s">
        <v>470</v>
      </c>
      <c r="C615" s="42" t="s">
        <v>161</v>
      </c>
      <c r="D615" s="28">
        <v>20</v>
      </c>
      <c r="E615" s="34"/>
      <c r="F615" s="42"/>
      <c r="G615" s="72"/>
      <c r="H615" s="406"/>
      <c r="I615" s="77"/>
      <c r="J615" s="101"/>
      <c r="K615" s="77"/>
      <c r="L615" s="77"/>
    </row>
    <row r="616" spans="1:12" ht="17.25" thickBot="1">
      <c r="A616" s="42" t="s">
        <v>24</v>
      </c>
      <c r="B616" s="57" t="s">
        <v>471</v>
      </c>
      <c r="C616" s="42" t="s">
        <v>472</v>
      </c>
      <c r="D616" s="28">
        <v>15</v>
      </c>
      <c r="E616" s="34"/>
      <c r="F616" s="407"/>
      <c r="G616" s="72"/>
      <c r="H616" s="406"/>
      <c r="I616" s="77"/>
      <c r="J616" s="101"/>
      <c r="K616" s="77"/>
      <c r="L616" s="77"/>
    </row>
    <row r="617" spans="1:12" ht="15.75" customHeight="1" thickBot="1">
      <c r="A617" s="84"/>
      <c r="B617" s="616"/>
      <c r="C617" s="103"/>
      <c r="D617" s="180"/>
      <c r="E617" s="103"/>
      <c r="F617" s="105"/>
      <c r="G617" s="853" t="s">
        <v>34</v>
      </c>
      <c r="H617" s="853"/>
      <c r="I617" s="85"/>
      <c r="J617" s="85"/>
      <c r="K617" s="85"/>
      <c r="L617" s="85"/>
    </row>
    <row r="618" spans="1:12">
      <c r="A618" s="84"/>
      <c r="B618" s="616"/>
      <c r="C618" s="103"/>
      <c r="D618" s="180"/>
      <c r="E618" s="103"/>
      <c r="F618" s="105"/>
      <c r="G618" s="106"/>
      <c r="H618" s="696"/>
      <c r="I618" s="107"/>
      <c r="J618" s="80"/>
      <c r="K618" s="108"/>
      <c r="L618" s="107"/>
    </row>
    <row r="619" spans="1:12">
      <c r="A619" s="738"/>
      <c r="C619" s="744"/>
      <c r="D619" s="743"/>
      <c r="E619" s="394"/>
      <c r="F619" s="739"/>
      <c r="G619" s="743"/>
      <c r="H619" s="738"/>
      <c r="I619" s="739"/>
      <c r="J619" s="738"/>
      <c r="K619" s="739"/>
      <c r="L619" s="739"/>
    </row>
    <row r="620" spans="1:12">
      <c r="A620" s="62" t="s">
        <v>426</v>
      </c>
      <c r="B620" s="63" t="s">
        <v>474</v>
      </c>
      <c r="C620" s="809"/>
      <c r="D620" s="809"/>
      <c r="E620" s="809"/>
      <c r="F620" s="809"/>
      <c r="G620" s="809"/>
      <c r="H620" s="809"/>
      <c r="I620" s="809"/>
      <c r="J620" s="809"/>
      <c r="K620" s="809"/>
      <c r="L620" s="809"/>
    </row>
    <row r="621" spans="1:12" ht="33">
      <c r="A621" s="693" t="s">
        <v>5</v>
      </c>
      <c r="B621" s="64" t="s">
        <v>6</v>
      </c>
      <c r="C621" s="693" t="s">
        <v>7</v>
      </c>
      <c r="D621" s="300" t="s">
        <v>8</v>
      </c>
      <c r="E621" s="693" t="s">
        <v>9</v>
      </c>
      <c r="F621" s="693" t="s">
        <v>10</v>
      </c>
      <c r="G621" s="65" t="s">
        <v>11</v>
      </c>
      <c r="H621" s="66" t="s">
        <v>12</v>
      </c>
      <c r="I621" s="66" t="s">
        <v>13</v>
      </c>
      <c r="J621" s="693" t="s">
        <v>2</v>
      </c>
      <c r="K621" s="66" t="s">
        <v>3</v>
      </c>
      <c r="L621" s="66" t="s">
        <v>4</v>
      </c>
    </row>
    <row r="622" spans="1:12">
      <c r="A622" s="693">
        <v>1</v>
      </c>
      <c r="B622" s="256">
        <v>2</v>
      </c>
      <c r="C622" s="693">
        <v>3</v>
      </c>
      <c r="D622" s="300">
        <v>4</v>
      </c>
      <c r="E622" s="693">
        <v>5</v>
      </c>
      <c r="F622" s="693">
        <v>6</v>
      </c>
      <c r="G622" s="65">
        <v>7</v>
      </c>
      <c r="H622" s="693">
        <v>8</v>
      </c>
      <c r="I622" s="693">
        <v>9</v>
      </c>
      <c r="J622" s="693">
        <v>10</v>
      </c>
      <c r="K622" s="693">
        <v>11</v>
      </c>
      <c r="L622" s="693">
        <v>12</v>
      </c>
    </row>
    <row r="623" spans="1:12" ht="41.25">
      <c r="A623" s="42" t="s">
        <v>14</v>
      </c>
      <c r="B623" s="156" t="s">
        <v>475</v>
      </c>
      <c r="C623" s="34" t="s">
        <v>153</v>
      </c>
      <c r="D623" s="28">
        <v>20</v>
      </c>
      <c r="E623" s="34"/>
      <c r="F623" s="42"/>
      <c r="G623" s="92"/>
      <c r="H623" s="93"/>
      <c r="I623" s="77"/>
      <c r="J623" s="101"/>
      <c r="K623" s="77"/>
      <c r="L623" s="77"/>
    </row>
    <row r="624" spans="1:12" ht="41.25">
      <c r="A624" s="42" t="s">
        <v>17</v>
      </c>
      <c r="B624" s="57" t="s">
        <v>476</v>
      </c>
      <c r="C624" s="34" t="s">
        <v>153</v>
      </c>
      <c r="D624" s="28">
        <v>40</v>
      </c>
      <c r="E624" s="34"/>
      <c r="F624" s="42"/>
      <c r="G624" s="92"/>
      <c r="H624" s="93"/>
      <c r="I624" s="77"/>
      <c r="J624" s="101"/>
      <c r="K624" s="77"/>
      <c r="L624" s="77"/>
    </row>
    <row r="625" spans="1:12" ht="41.25">
      <c r="A625" s="42" t="s">
        <v>20</v>
      </c>
      <c r="B625" s="57" t="s">
        <v>477</v>
      </c>
      <c r="C625" s="34" t="s">
        <v>153</v>
      </c>
      <c r="D625" s="28">
        <v>40</v>
      </c>
      <c r="E625" s="34"/>
      <c r="F625" s="42"/>
      <c r="G625" s="92"/>
      <c r="H625" s="93"/>
      <c r="I625" s="77"/>
      <c r="J625" s="101"/>
      <c r="K625" s="77"/>
      <c r="L625" s="77"/>
    </row>
    <row r="626" spans="1:12" ht="41.25">
      <c r="A626" s="42" t="s">
        <v>22</v>
      </c>
      <c r="B626" s="57" t="s">
        <v>478</v>
      </c>
      <c r="C626" s="34" t="s">
        <v>153</v>
      </c>
      <c r="D626" s="28">
        <v>300</v>
      </c>
      <c r="E626" s="34"/>
      <c r="F626" s="42"/>
      <c r="G626" s="92"/>
      <c r="H626" s="93"/>
      <c r="I626" s="77"/>
      <c r="J626" s="101"/>
      <c r="K626" s="77"/>
      <c r="L626" s="77"/>
    </row>
    <row r="627" spans="1:12" ht="41.25">
      <c r="A627" s="42" t="s">
        <v>24</v>
      </c>
      <c r="B627" s="57" t="s">
        <v>479</v>
      </c>
      <c r="C627" s="34" t="s">
        <v>153</v>
      </c>
      <c r="D627" s="28">
        <v>50</v>
      </c>
      <c r="E627" s="34"/>
      <c r="F627" s="42"/>
      <c r="G627" s="92"/>
      <c r="H627" s="93"/>
      <c r="I627" s="77"/>
      <c r="J627" s="101"/>
      <c r="K627" s="77"/>
      <c r="L627" s="77"/>
    </row>
    <row r="628" spans="1:12" ht="41.25">
      <c r="A628" s="42" t="s">
        <v>26</v>
      </c>
      <c r="B628" s="57" t="s">
        <v>480</v>
      </c>
      <c r="C628" s="34" t="s">
        <v>153</v>
      </c>
      <c r="D628" s="28">
        <v>150</v>
      </c>
      <c r="E628" s="34"/>
      <c r="F628" s="42"/>
      <c r="G628" s="92"/>
      <c r="H628" s="93"/>
      <c r="I628" s="77"/>
      <c r="J628" s="101"/>
      <c r="K628" s="77"/>
      <c r="L628" s="77"/>
    </row>
    <row r="629" spans="1:12" ht="41.25">
      <c r="A629" s="42" t="s">
        <v>28</v>
      </c>
      <c r="B629" s="57" t="s">
        <v>481</v>
      </c>
      <c r="C629" s="34" t="s">
        <v>153</v>
      </c>
      <c r="D629" s="28">
        <v>1300</v>
      </c>
      <c r="E629" s="34"/>
      <c r="F629" s="42"/>
      <c r="G629" s="92"/>
      <c r="H629" s="93"/>
      <c r="I629" s="77"/>
      <c r="J629" s="101"/>
      <c r="K629" s="77"/>
      <c r="L629" s="77"/>
    </row>
    <row r="630" spans="1:12" ht="41.25">
      <c r="A630" s="42" t="s">
        <v>30</v>
      </c>
      <c r="B630" s="57" t="s">
        <v>482</v>
      </c>
      <c r="C630" s="34" t="s">
        <v>153</v>
      </c>
      <c r="D630" s="28">
        <v>2</v>
      </c>
      <c r="E630" s="34"/>
      <c r="F630" s="42"/>
      <c r="G630" s="92"/>
      <c r="H630" s="93"/>
      <c r="I630" s="77"/>
      <c r="J630" s="101"/>
      <c r="K630" s="77"/>
      <c r="L630" s="77"/>
    </row>
    <row r="631" spans="1:12" ht="33">
      <c r="A631" s="42" t="s">
        <v>32</v>
      </c>
      <c r="B631" s="57" t="s">
        <v>483</v>
      </c>
      <c r="C631" s="34" t="s">
        <v>153</v>
      </c>
      <c r="D631" s="28">
        <v>250</v>
      </c>
      <c r="E631" s="34"/>
      <c r="F631" s="27"/>
      <c r="G631" s="92"/>
      <c r="H631" s="93"/>
      <c r="I631" s="77"/>
      <c r="J631" s="101"/>
      <c r="K631" s="77"/>
      <c r="L631" s="77"/>
    </row>
    <row r="632" spans="1:12" ht="25.5" thickBot="1">
      <c r="A632" s="42" t="s">
        <v>62</v>
      </c>
      <c r="B632" s="57" t="s">
        <v>484</v>
      </c>
      <c r="C632" s="34" t="s">
        <v>153</v>
      </c>
      <c r="D632" s="28">
        <v>420</v>
      </c>
      <c r="E632" s="34"/>
      <c r="F632" s="27"/>
      <c r="G632" s="92"/>
      <c r="H632" s="93"/>
      <c r="I632" s="71"/>
      <c r="J632" s="49"/>
      <c r="K632" s="71"/>
      <c r="L632" s="71"/>
    </row>
    <row r="633" spans="1:12" ht="15.75" customHeight="1" thickBot="1">
      <c r="A633" s="84"/>
      <c r="B633" s="616"/>
      <c r="C633" s="103"/>
      <c r="D633" s="180"/>
      <c r="E633" s="103"/>
      <c r="F633" s="105"/>
      <c r="G633" s="856" t="s">
        <v>34</v>
      </c>
      <c r="H633" s="856"/>
      <c r="I633" s="85"/>
      <c r="J633" s="85"/>
      <c r="K633" s="85"/>
      <c r="L633" s="85"/>
    </row>
    <row r="634" spans="1:12">
      <c r="A634" s="738"/>
      <c r="C634" s="744"/>
      <c r="D634" s="743"/>
      <c r="E634" s="394"/>
      <c r="F634" s="739"/>
      <c r="G634" s="743"/>
      <c r="H634" s="738"/>
      <c r="I634" s="739"/>
      <c r="J634" s="738"/>
      <c r="K634" s="739"/>
      <c r="L634" s="739"/>
    </row>
    <row r="635" spans="1:12">
      <c r="A635" s="738"/>
      <c r="C635" s="744"/>
      <c r="D635" s="743"/>
      <c r="E635" s="394"/>
      <c r="F635" s="739"/>
      <c r="G635" s="743"/>
      <c r="H635" s="738"/>
      <c r="I635" s="739"/>
      <c r="J635" s="738"/>
      <c r="K635" s="739"/>
      <c r="L635" s="739"/>
    </row>
    <row r="636" spans="1:12">
      <c r="A636" s="62" t="s">
        <v>434</v>
      </c>
      <c r="B636" s="63" t="s">
        <v>308</v>
      </c>
      <c r="C636" s="809"/>
      <c r="D636" s="809"/>
      <c r="E636" s="809"/>
      <c r="F636" s="809"/>
      <c r="G636" s="809"/>
      <c r="H636" s="809"/>
      <c r="I636" s="809"/>
      <c r="J636" s="809"/>
      <c r="K636" s="809"/>
      <c r="L636" s="809"/>
    </row>
    <row r="637" spans="1:12" ht="33">
      <c r="A637" s="693" t="s">
        <v>5</v>
      </c>
      <c r="B637" s="64" t="s">
        <v>6</v>
      </c>
      <c r="C637" s="693" t="s">
        <v>7</v>
      </c>
      <c r="D637" s="300" t="s">
        <v>8</v>
      </c>
      <c r="E637" s="693" t="s">
        <v>9</v>
      </c>
      <c r="F637" s="693" t="s">
        <v>10</v>
      </c>
      <c r="G637" s="65" t="s">
        <v>11</v>
      </c>
      <c r="H637" s="66" t="s">
        <v>12</v>
      </c>
      <c r="I637" s="66" t="s">
        <v>13</v>
      </c>
      <c r="J637" s="693" t="s">
        <v>2</v>
      </c>
      <c r="K637" s="66" t="s">
        <v>3</v>
      </c>
      <c r="L637" s="66" t="s">
        <v>4</v>
      </c>
    </row>
    <row r="638" spans="1:12">
      <c r="A638" s="693">
        <v>1</v>
      </c>
      <c r="B638" s="256">
        <v>2</v>
      </c>
      <c r="C638" s="693">
        <v>3</v>
      </c>
      <c r="D638" s="300">
        <v>4</v>
      </c>
      <c r="E638" s="693">
        <v>5</v>
      </c>
      <c r="F638" s="693">
        <v>6</v>
      </c>
      <c r="G638" s="65">
        <v>7</v>
      </c>
      <c r="H638" s="693">
        <v>8</v>
      </c>
      <c r="I638" s="693">
        <v>9</v>
      </c>
      <c r="J638" s="693">
        <v>10</v>
      </c>
      <c r="K638" s="693">
        <v>11</v>
      </c>
      <c r="L638" s="693">
        <v>12</v>
      </c>
    </row>
    <row r="639" spans="1:12" ht="74.25">
      <c r="A639" s="44" t="s">
        <v>14</v>
      </c>
      <c r="B639" s="160" t="s">
        <v>486</v>
      </c>
      <c r="C639" s="44" t="s">
        <v>443</v>
      </c>
      <c r="D639" s="98">
        <f>1000/50</f>
        <v>20</v>
      </c>
      <c r="E639" s="44"/>
      <c r="F639" s="408"/>
      <c r="G639" s="409"/>
      <c r="H639" s="97"/>
      <c r="I639" s="97"/>
      <c r="J639" s="152"/>
      <c r="K639" s="97"/>
      <c r="L639" s="97"/>
    </row>
    <row r="640" spans="1:12" ht="49.5">
      <c r="A640" s="44" t="s">
        <v>17</v>
      </c>
      <c r="B640" s="160" t="s">
        <v>487</v>
      </c>
      <c r="C640" s="79" t="s">
        <v>443</v>
      </c>
      <c r="D640" s="126">
        <v>450</v>
      </c>
      <c r="E640" s="79"/>
      <c r="F640" s="408"/>
      <c r="G640" s="410"/>
      <c r="H640" s="178"/>
      <c r="I640" s="97"/>
      <c r="J640" s="152"/>
      <c r="K640" s="97"/>
      <c r="L640" s="97"/>
    </row>
    <row r="641" spans="1:12" ht="74.25">
      <c r="A641" s="44" t="s">
        <v>20</v>
      </c>
      <c r="B641" s="160" t="s">
        <v>488</v>
      </c>
      <c r="C641" s="44" t="s">
        <v>153</v>
      </c>
      <c r="D641" s="98">
        <v>135</v>
      </c>
      <c r="E641" s="44"/>
      <c r="F641" s="411"/>
      <c r="G641" s="30"/>
      <c r="H641" s="97"/>
      <c r="I641" s="97"/>
      <c r="J641" s="152"/>
      <c r="K641" s="97"/>
      <c r="L641" s="97"/>
    </row>
    <row r="642" spans="1:12" ht="33">
      <c r="A642" s="44" t="s">
        <v>22</v>
      </c>
      <c r="B642" s="156" t="s">
        <v>489</v>
      </c>
      <c r="C642" s="44" t="s">
        <v>153</v>
      </c>
      <c r="D642" s="102">
        <v>460</v>
      </c>
      <c r="E642" s="44"/>
      <c r="F642" s="411"/>
      <c r="G642" s="30"/>
      <c r="H642" s="97"/>
      <c r="I642" s="97"/>
      <c r="J642" s="152"/>
      <c r="K642" s="97"/>
      <c r="L642" s="97"/>
    </row>
    <row r="643" spans="1:12" ht="42" customHeight="1">
      <c r="A643" s="585" t="s">
        <v>24</v>
      </c>
      <c r="B643" s="802" t="s">
        <v>490</v>
      </c>
      <c r="C643" s="601" t="s">
        <v>420</v>
      </c>
      <c r="D643" s="803">
        <v>3</v>
      </c>
      <c r="E643" s="585"/>
      <c r="F643" s="804"/>
      <c r="G643" s="805"/>
      <c r="H643" s="806"/>
      <c r="I643" s="806"/>
      <c r="J643" s="807"/>
      <c r="K643" s="806"/>
      <c r="L643" s="806"/>
    </row>
    <row r="644" spans="1:12" ht="33">
      <c r="A644" s="33" t="s">
        <v>26</v>
      </c>
      <c r="B644" s="610" t="s">
        <v>491</v>
      </c>
      <c r="C644" s="798" t="s">
        <v>19</v>
      </c>
      <c r="D644" s="799">
        <v>1000</v>
      </c>
      <c r="E644" s="719"/>
      <c r="F644" s="412"/>
      <c r="G644" s="720"/>
      <c r="H644" s="800"/>
      <c r="I644" s="722"/>
      <c r="J644" s="801"/>
      <c r="K644" s="722"/>
      <c r="L644" s="722"/>
    </row>
    <row r="645" spans="1:12" ht="49.5">
      <c r="A645" s="44" t="s">
        <v>28</v>
      </c>
      <c r="B645" s="156" t="s">
        <v>492</v>
      </c>
      <c r="C645" s="42" t="s">
        <v>19</v>
      </c>
      <c r="D645" s="72">
        <f>3*75</f>
        <v>225</v>
      </c>
      <c r="E645" s="34"/>
      <c r="F645" s="411"/>
      <c r="G645" s="91"/>
      <c r="H645" s="93"/>
      <c r="I645" s="77"/>
      <c r="J645" s="101"/>
      <c r="K645" s="77"/>
      <c r="L645" s="77"/>
    </row>
    <row r="646" spans="1:12" ht="156.75">
      <c r="A646" s="44" t="s">
        <v>30</v>
      </c>
      <c r="B646" s="649" t="s">
        <v>493</v>
      </c>
      <c r="C646" s="27" t="s">
        <v>19</v>
      </c>
      <c r="D646" s="102">
        <v>400</v>
      </c>
      <c r="E646" s="34"/>
      <c r="F646" s="411"/>
      <c r="G646" s="91"/>
      <c r="H646" s="93"/>
      <c r="I646" s="77"/>
      <c r="J646" s="32"/>
      <c r="K646" s="77"/>
      <c r="L646" s="77"/>
    </row>
    <row r="647" spans="1:12" ht="156.75">
      <c r="A647" s="44" t="s">
        <v>32</v>
      </c>
      <c r="B647" s="718" t="s">
        <v>494</v>
      </c>
      <c r="C647" s="21" t="s">
        <v>19</v>
      </c>
      <c r="D647" s="717">
        <v>150</v>
      </c>
      <c r="E647" s="719"/>
      <c r="F647" s="412"/>
      <c r="G647" s="720"/>
      <c r="H647" s="721"/>
      <c r="I647" s="722"/>
      <c r="J647" s="78"/>
      <c r="K647" s="77"/>
      <c r="L647" s="77"/>
    </row>
    <row r="648" spans="1:12" ht="41.25">
      <c r="A648" s="44" t="s">
        <v>62</v>
      </c>
      <c r="B648" s="540" t="s">
        <v>495</v>
      </c>
      <c r="C648" s="27" t="s">
        <v>420</v>
      </c>
      <c r="D648" s="30">
        <f>3000/50</f>
        <v>60</v>
      </c>
      <c r="E648" s="44"/>
      <c r="F648" s="411"/>
      <c r="G648" s="30"/>
      <c r="H648" s="77"/>
      <c r="I648" s="217"/>
      <c r="J648" s="32"/>
      <c r="K648" s="77"/>
      <c r="L648" s="77"/>
    </row>
    <row r="649" spans="1:12" ht="42.75">
      <c r="A649" s="79" t="s">
        <v>64</v>
      </c>
      <c r="B649" s="650" t="s">
        <v>496</v>
      </c>
      <c r="C649" s="52" t="s">
        <v>19</v>
      </c>
      <c r="D649" s="72">
        <f>1000</f>
        <v>1000</v>
      </c>
      <c r="E649" s="34"/>
      <c r="F649" s="411"/>
      <c r="G649" s="91"/>
      <c r="H649" s="258"/>
      <c r="I649" s="71"/>
      <c r="J649" s="49"/>
      <c r="K649" s="71"/>
      <c r="L649" s="71"/>
    </row>
    <row r="650" spans="1:12" ht="15.75" thickBot="1">
      <c r="A650" s="44" t="s">
        <v>66</v>
      </c>
      <c r="B650" s="651" t="s">
        <v>497</v>
      </c>
      <c r="C650" s="42" t="s">
        <v>19</v>
      </c>
      <c r="D650" s="415">
        <v>3</v>
      </c>
      <c r="E650" s="249"/>
      <c r="F650" s="416"/>
      <c r="G650" s="417"/>
      <c r="H650" s="93"/>
      <c r="I650" s="71"/>
      <c r="J650" s="49"/>
      <c r="K650" s="71"/>
      <c r="L650" s="71"/>
    </row>
    <row r="651" spans="1:12" ht="15.75" customHeight="1" thickBot="1">
      <c r="A651" s="742"/>
      <c r="C651" s="745"/>
      <c r="D651" s="746"/>
      <c r="E651" s="394"/>
      <c r="F651" s="741"/>
      <c r="G651" s="854" t="s">
        <v>34</v>
      </c>
      <c r="H651" s="854"/>
      <c r="I651" s="309"/>
      <c r="J651" s="309"/>
      <c r="K651" s="309"/>
      <c r="L651" s="309"/>
    </row>
    <row r="652" spans="1:12">
      <c r="A652" s="738"/>
      <c r="C652" s="744"/>
      <c r="D652" s="743"/>
      <c r="E652" s="394"/>
      <c r="F652" s="739"/>
      <c r="G652" s="743"/>
      <c r="H652" s="738"/>
      <c r="I652" s="739"/>
      <c r="J652" s="738"/>
      <c r="K652" s="739"/>
      <c r="L652" s="739"/>
    </row>
    <row r="653" spans="1:12">
      <c r="A653" s="738"/>
      <c r="C653" s="744"/>
      <c r="D653" s="743"/>
      <c r="E653" s="394"/>
      <c r="F653" s="739"/>
      <c r="G653" s="743"/>
      <c r="H653" s="738"/>
      <c r="I653" s="739"/>
      <c r="J653" s="738"/>
      <c r="K653" s="739"/>
      <c r="L653" s="739"/>
    </row>
    <row r="654" spans="1:12" ht="14.25" customHeight="1">
      <c r="A654" s="9" t="s">
        <v>440</v>
      </c>
      <c r="B654" s="63" t="s">
        <v>499</v>
      </c>
      <c r="C654" s="823"/>
      <c r="D654" s="823"/>
      <c r="E654" s="823"/>
      <c r="F654" s="823"/>
      <c r="G654" s="823"/>
      <c r="H654" s="823"/>
      <c r="I654" s="823"/>
      <c r="J654" s="823"/>
      <c r="K654" s="823"/>
      <c r="L654" s="823"/>
    </row>
    <row r="655" spans="1:12" ht="23.25" customHeight="1">
      <c r="A655" s="693" t="s">
        <v>5</v>
      </c>
      <c r="B655" s="418" t="s">
        <v>6</v>
      </c>
      <c r="C655" s="693" t="s">
        <v>7</v>
      </c>
      <c r="D655" s="65" t="s">
        <v>8</v>
      </c>
      <c r="E655" s="693" t="s">
        <v>9</v>
      </c>
      <c r="F655" s="693" t="s">
        <v>10</v>
      </c>
      <c r="G655" s="65" t="s">
        <v>11</v>
      </c>
      <c r="H655" s="66" t="s">
        <v>12</v>
      </c>
      <c r="I655" s="66" t="s">
        <v>13</v>
      </c>
      <c r="J655" s="693" t="s">
        <v>2</v>
      </c>
      <c r="K655" s="66" t="s">
        <v>3</v>
      </c>
      <c r="L655" s="66" t="s">
        <v>4</v>
      </c>
    </row>
    <row r="656" spans="1:12">
      <c r="A656" s="693">
        <v>1</v>
      </c>
      <c r="B656" s="419">
        <v>2</v>
      </c>
      <c r="C656" s="693">
        <v>3</v>
      </c>
      <c r="D656" s="65">
        <v>4</v>
      </c>
      <c r="E656" s="693">
        <v>5</v>
      </c>
      <c r="F656" s="693">
        <v>6</v>
      </c>
      <c r="G656" s="65">
        <v>7</v>
      </c>
      <c r="H656" s="693">
        <v>8</v>
      </c>
      <c r="I656" s="693">
        <v>9</v>
      </c>
      <c r="J656" s="693">
        <v>10</v>
      </c>
      <c r="K656" s="693">
        <v>11</v>
      </c>
      <c r="L656" s="693">
        <v>12</v>
      </c>
    </row>
    <row r="657" spans="1:12" ht="73.5" customHeight="1" thickBot="1">
      <c r="A657" s="34" t="s">
        <v>14</v>
      </c>
      <c r="B657" s="156" t="s">
        <v>765</v>
      </c>
      <c r="C657" s="42" t="s">
        <v>443</v>
      </c>
      <c r="D657" s="72">
        <v>30</v>
      </c>
      <c r="E657" s="34"/>
      <c r="F657" s="27"/>
      <c r="G657" s="92"/>
      <c r="H657" s="93"/>
      <c r="I657" s="71"/>
      <c r="J657" s="49"/>
      <c r="K657" s="71"/>
      <c r="L657" s="71"/>
    </row>
    <row r="658" spans="1:12" ht="15.75" customHeight="1" thickBot="1">
      <c r="A658" s="80"/>
      <c r="B658" s="624"/>
      <c r="C658" s="80"/>
      <c r="D658" s="83"/>
      <c r="E658" s="103"/>
      <c r="F658" s="80"/>
      <c r="G658" s="855" t="s">
        <v>34</v>
      </c>
      <c r="H658" s="855"/>
      <c r="I658" s="85"/>
      <c r="J658" s="85"/>
      <c r="K658" s="85"/>
      <c r="L658" s="85"/>
    </row>
    <row r="659" spans="1:12">
      <c r="A659" s="738"/>
      <c r="B659" s="652"/>
      <c r="C659" s="747"/>
      <c r="D659" s="748"/>
      <c r="E659" s="420"/>
      <c r="F659" s="749"/>
      <c r="G659" s="748"/>
      <c r="H659" s="750"/>
      <c r="I659" s="739"/>
      <c r="J659" s="738"/>
      <c r="K659" s="739"/>
      <c r="L659" s="739"/>
    </row>
    <row r="660" spans="1:12" ht="19.5" customHeight="1">
      <c r="A660" s="80"/>
      <c r="B660" s="616"/>
      <c r="C660" s="82"/>
      <c r="D660" s="421"/>
      <c r="E660" s="84"/>
      <c r="F660" s="82"/>
      <c r="G660" s="106"/>
      <c r="H660" s="696"/>
      <c r="I660" s="107"/>
      <c r="J660" s="107"/>
      <c r="K660" s="107"/>
      <c r="L660" s="107"/>
    </row>
    <row r="661" spans="1:12">
      <c r="A661" s="62" t="s">
        <v>457</v>
      </c>
      <c r="B661" s="63" t="s">
        <v>501</v>
      </c>
      <c r="C661" s="809"/>
      <c r="D661" s="809"/>
      <c r="E661" s="809"/>
      <c r="F661" s="809"/>
      <c r="G661" s="809"/>
      <c r="H661" s="809"/>
      <c r="I661" s="809"/>
      <c r="J661" s="809"/>
      <c r="K661" s="809"/>
      <c r="L661" s="809"/>
    </row>
    <row r="662" spans="1:12" ht="33">
      <c r="A662" s="693" t="s">
        <v>5</v>
      </c>
      <c r="B662" s="64" t="s">
        <v>6</v>
      </c>
      <c r="C662" s="693" t="s">
        <v>7</v>
      </c>
      <c r="D662" s="300" t="s">
        <v>8</v>
      </c>
      <c r="E662" s="693" t="s">
        <v>9</v>
      </c>
      <c r="F662" s="693" t="s">
        <v>10</v>
      </c>
      <c r="G662" s="65" t="s">
        <v>11</v>
      </c>
      <c r="H662" s="66" t="s">
        <v>12</v>
      </c>
      <c r="I662" s="66" t="s">
        <v>13</v>
      </c>
      <c r="J662" s="693" t="s">
        <v>2</v>
      </c>
      <c r="K662" s="66" t="s">
        <v>3</v>
      </c>
      <c r="L662" s="66" t="s">
        <v>4</v>
      </c>
    </row>
    <row r="663" spans="1:12">
      <c r="A663" s="693">
        <v>1</v>
      </c>
      <c r="B663" s="256">
        <v>2</v>
      </c>
      <c r="C663" s="693">
        <v>3</v>
      </c>
      <c r="D663" s="300">
        <v>4</v>
      </c>
      <c r="E663" s="693">
        <v>5</v>
      </c>
      <c r="F663" s="693">
        <v>6</v>
      </c>
      <c r="G663" s="65">
        <v>7</v>
      </c>
      <c r="H663" s="693">
        <v>8</v>
      </c>
      <c r="I663" s="693">
        <v>9</v>
      </c>
      <c r="J663" s="693">
        <v>10</v>
      </c>
      <c r="K663" s="693">
        <v>11</v>
      </c>
      <c r="L663" s="693">
        <v>12</v>
      </c>
    </row>
    <row r="664" spans="1:12" ht="70.5" customHeight="1">
      <c r="A664" s="42" t="s">
        <v>14</v>
      </c>
      <c r="B664" s="57" t="s">
        <v>502</v>
      </c>
      <c r="C664" s="42" t="s">
        <v>153</v>
      </c>
      <c r="D664" s="28">
        <v>500</v>
      </c>
      <c r="E664" s="34"/>
      <c r="F664" s="42"/>
      <c r="G664" s="72"/>
      <c r="H664" s="93"/>
      <c r="I664" s="77"/>
      <c r="J664" s="101"/>
      <c r="K664" s="77"/>
      <c r="L664" s="77"/>
    </row>
    <row r="665" spans="1:12" ht="68.25" customHeight="1">
      <c r="A665" s="42" t="s">
        <v>17</v>
      </c>
      <c r="B665" s="57" t="s">
        <v>503</v>
      </c>
      <c r="C665" s="42" t="s">
        <v>153</v>
      </c>
      <c r="D665" s="28">
        <v>500</v>
      </c>
      <c r="E665" s="34"/>
      <c r="F665" s="42"/>
      <c r="G665" s="72"/>
      <c r="H665" s="93"/>
      <c r="I665" s="77"/>
      <c r="J665" s="32"/>
      <c r="K665" s="77"/>
      <c r="L665" s="77"/>
    </row>
    <row r="666" spans="1:12" ht="68.25" customHeight="1">
      <c r="A666" s="42" t="s">
        <v>20</v>
      </c>
      <c r="B666" s="57" t="s">
        <v>504</v>
      </c>
      <c r="C666" s="42" t="s">
        <v>153</v>
      </c>
      <c r="D666" s="28">
        <v>500</v>
      </c>
      <c r="E666" s="34"/>
      <c r="F666" s="42"/>
      <c r="G666" s="72"/>
      <c r="H666" s="93"/>
      <c r="I666" s="77"/>
      <c r="J666" s="101"/>
      <c r="K666" s="77"/>
      <c r="L666" s="77"/>
    </row>
    <row r="667" spans="1:12" ht="74.25" customHeight="1">
      <c r="A667" s="42" t="s">
        <v>22</v>
      </c>
      <c r="B667" s="57" t="s">
        <v>505</v>
      </c>
      <c r="C667" s="42" t="s">
        <v>153</v>
      </c>
      <c r="D667" s="28">
        <v>500</v>
      </c>
      <c r="E667" s="34"/>
      <c r="F667" s="42"/>
      <c r="G667" s="72"/>
      <c r="H667" s="93"/>
      <c r="I667" s="77"/>
      <c r="J667" s="32"/>
      <c r="K667" s="77"/>
      <c r="L667" s="77"/>
    </row>
    <row r="668" spans="1:12" ht="90.75" customHeight="1">
      <c r="A668" s="42" t="s">
        <v>26</v>
      </c>
      <c r="B668" s="57" t="s">
        <v>506</v>
      </c>
      <c r="C668" s="42" t="s">
        <v>19</v>
      </c>
      <c r="D668" s="28">
        <v>5200</v>
      </c>
      <c r="E668" s="34"/>
      <c r="F668" s="42"/>
      <c r="G668" s="72"/>
      <c r="H668" s="93"/>
      <c r="I668" s="77"/>
      <c r="J668" s="101"/>
      <c r="K668" s="77"/>
      <c r="L668" s="77"/>
    </row>
    <row r="669" spans="1:12" ht="88.5" customHeight="1">
      <c r="A669" s="42" t="s">
        <v>28</v>
      </c>
      <c r="B669" s="57" t="s">
        <v>507</v>
      </c>
      <c r="C669" s="42" t="s">
        <v>19</v>
      </c>
      <c r="D669" s="28">
        <v>1200</v>
      </c>
      <c r="E669" s="34"/>
      <c r="F669" s="42"/>
      <c r="G669" s="72"/>
      <c r="H669" s="93"/>
      <c r="I669" s="77"/>
      <c r="J669" s="32"/>
      <c r="K669" s="77"/>
      <c r="L669" s="77"/>
    </row>
    <row r="670" spans="1:12" ht="66">
      <c r="A670" s="42" t="s">
        <v>30</v>
      </c>
      <c r="B670" s="57" t="s">
        <v>508</v>
      </c>
      <c r="C670" s="42" t="s">
        <v>19</v>
      </c>
      <c r="D670" s="28">
        <v>1200</v>
      </c>
      <c r="E670" s="34"/>
      <c r="F670" s="42"/>
      <c r="G670" s="72"/>
      <c r="H670" s="93"/>
      <c r="I670" s="77"/>
      <c r="J670" s="101"/>
      <c r="K670" s="77"/>
      <c r="L670" s="77"/>
    </row>
    <row r="671" spans="1:12" ht="78" customHeight="1" thickBot="1">
      <c r="A671" s="42" t="s">
        <v>32</v>
      </c>
      <c r="B671" s="57" t="s">
        <v>509</v>
      </c>
      <c r="C671" s="42" t="s">
        <v>19</v>
      </c>
      <c r="D671" s="28">
        <v>500</v>
      </c>
      <c r="E671" s="34"/>
      <c r="F671" s="42"/>
      <c r="G671" s="72"/>
      <c r="H671" s="93"/>
      <c r="I671" s="77"/>
      <c r="J671" s="101"/>
      <c r="K671" s="77"/>
      <c r="L671" s="77"/>
    </row>
    <row r="672" spans="1:12" ht="15.75" customHeight="1" thickBot="1">
      <c r="A672" s="738"/>
      <c r="C672" s="744"/>
      <c r="D672" s="743"/>
      <c r="E672" s="394"/>
      <c r="F672" s="739"/>
      <c r="G672" s="853" t="s">
        <v>34</v>
      </c>
      <c r="H672" s="853"/>
      <c r="I672" s="73"/>
      <c r="J672" s="73"/>
      <c r="K672" s="73"/>
      <c r="L672" s="73"/>
    </row>
    <row r="673" spans="1:12">
      <c r="A673" s="738"/>
      <c r="C673" s="744"/>
      <c r="D673" s="743"/>
      <c r="E673" s="394"/>
      <c r="F673" s="739"/>
      <c r="G673" s="743"/>
      <c r="H673" s="738"/>
      <c r="I673" s="739"/>
      <c r="J673" s="738"/>
      <c r="K673" s="739"/>
      <c r="L673" s="739"/>
    </row>
    <row r="674" spans="1:12">
      <c r="A674" s="738"/>
      <c r="C674" s="744"/>
      <c r="D674" s="743"/>
      <c r="E674" s="394"/>
      <c r="F674" s="739"/>
      <c r="G674" s="743"/>
      <c r="H674" s="738"/>
      <c r="I674" s="739"/>
      <c r="J674" s="738"/>
      <c r="K674" s="739"/>
      <c r="L674" s="739"/>
    </row>
    <row r="675" spans="1:12" ht="32.25" customHeight="1">
      <c r="A675" s="62" t="s">
        <v>465</v>
      </c>
      <c r="B675" s="10" t="s">
        <v>511</v>
      </c>
      <c r="C675" s="814"/>
      <c r="D675" s="814"/>
      <c r="E675" s="814"/>
      <c r="F675" s="814"/>
      <c r="G675" s="814"/>
      <c r="H675" s="814"/>
      <c r="I675" s="814"/>
      <c r="J675" s="814"/>
      <c r="K675" s="814"/>
      <c r="L675" s="814"/>
    </row>
    <row r="676" spans="1:12" ht="33">
      <c r="A676" s="691" t="s">
        <v>5</v>
      </c>
      <c r="B676" s="11" t="s">
        <v>6</v>
      </c>
      <c r="C676" s="691" t="s">
        <v>7</v>
      </c>
      <c r="D676" s="13" t="s">
        <v>8</v>
      </c>
      <c r="E676" s="691" t="s">
        <v>9</v>
      </c>
      <c r="F676" s="691" t="s">
        <v>10</v>
      </c>
      <c r="G676" s="74" t="s">
        <v>11</v>
      </c>
      <c r="H676" s="14" t="s">
        <v>12</v>
      </c>
      <c r="I676" s="14" t="s">
        <v>13</v>
      </c>
      <c r="J676" s="691" t="s">
        <v>2</v>
      </c>
      <c r="K676" s="14" t="s">
        <v>3</v>
      </c>
      <c r="L676" s="14" t="s">
        <v>4</v>
      </c>
    </row>
    <row r="677" spans="1:12">
      <c r="A677" s="691">
        <v>1</v>
      </c>
      <c r="B677" s="75">
        <v>2</v>
      </c>
      <c r="C677" s="691">
        <v>3</v>
      </c>
      <c r="D677" s="13">
        <v>4</v>
      </c>
      <c r="E677" s="691">
        <v>5</v>
      </c>
      <c r="F677" s="691">
        <v>6</v>
      </c>
      <c r="G677" s="74">
        <v>7</v>
      </c>
      <c r="H677" s="691">
        <v>8</v>
      </c>
      <c r="I677" s="691">
        <v>9</v>
      </c>
      <c r="J677" s="691">
        <v>10</v>
      </c>
      <c r="K677" s="691">
        <v>11</v>
      </c>
      <c r="L677" s="691">
        <v>12</v>
      </c>
    </row>
    <row r="678" spans="1:12" ht="69.75" customHeight="1">
      <c r="A678" s="27" t="s">
        <v>14</v>
      </c>
      <c r="B678" s="57" t="s">
        <v>512</v>
      </c>
      <c r="C678" s="27" t="s">
        <v>19</v>
      </c>
      <c r="D678" s="102">
        <v>18000</v>
      </c>
      <c r="E678" s="34"/>
      <c r="F678" s="27"/>
      <c r="G678" s="72"/>
      <c r="H678" s="255"/>
      <c r="I678" s="77"/>
      <c r="J678" s="32"/>
      <c r="K678" s="77"/>
      <c r="L678" s="77"/>
    </row>
    <row r="679" spans="1:12" ht="61.5" customHeight="1">
      <c r="A679" s="27" t="s">
        <v>17</v>
      </c>
      <c r="B679" s="160" t="s">
        <v>513</v>
      </c>
      <c r="C679" s="27" t="s">
        <v>19</v>
      </c>
      <c r="D679" s="102">
        <v>7000</v>
      </c>
      <c r="E679" s="34"/>
      <c r="F679" s="27"/>
      <c r="G679" s="72"/>
      <c r="H679" s="218"/>
      <c r="I679" s="77"/>
      <c r="J679" s="32"/>
      <c r="K679" s="77"/>
      <c r="L679" s="77"/>
    </row>
    <row r="680" spans="1:12" ht="53.25" customHeight="1">
      <c r="A680" s="27" t="s">
        <v>20</v>
      </c>
      <c r="B680" s="160" t="s">
        <v>514</v>
      </c>
      <c r="C680" s="27" t="s">
        <v>19</v>
      </c>
      <c r="D680" s="102">
        <v>500</v>
      </c>
      <c r="E680" s="34"/>
      <c r="F680" s="27"/>
      <c r="G680" s="72"/>
      <c r="H680" s="218"/>
      <c r="I680" s="77"/>
      <c r="J680" s="32"/>
      <c r="K680" s="77"/>
      <c r="L680" s="77"/>
    </row>
    <row r="681" spans="1:12" ht="66.75" customHeight="1">
      <c r="A681" s="27" t="s">
        <v>22</v>
      </c>
      <c r="B681" s="160" t="s">
        <v>515</v>
      </c>
      <c r="C681" s="27" t="s">
        <v>19</v>
      </c>
      <c r="D681" s="102">
        <v>30</v>
      </c>
      <c r="E681" s="34"/>
      <c r="F681" s="27"/>
      <c r="G681" s="72"/>
      <c r="H681" s="218"/>
      <c r="I681" s="77"/>
      <c r="J681" s="32"/>
      <c r="K681" s="77"/>
      <c r="L681" s="77"/>
    </row>
    <row r="682" spans="1:12" ht="33">
      <c r="A682" s="27" t="s">
        <v>24</v>
      </c>
      <c r="B682" s="160" t="s">
        <v>516</v>
      </c>
      <c r="C682" s="27" t="s">
        <v>19</v>
      </c>
      <c r="D682" s="102">
        <v>5</v>
      </c>
      <c r="E682" s="34"/>
      <c r="F682" s="27"/>
      <c r="G682" s="72"/>
      <c r="H682" s="218"/>
      <c r="I682" s="77"/>
      <c r="J682" s="32"/>
      <c r="K682" s="77"/>
      <c r="L682" s="77"/>
    </row>
    <row r="683" spans="1:12" ht="33" customHeight="1">
      <c r="A683" s="27" t="s">
        <v>26</v>
      </c>
      <c r="B683" s="160" t="s">
        <v>517</v>
      </c>
      <c r="C683" s="27" t="s">
        <v>19</v>
      </c>
      <c r="D683" s="102">
        <v>5</v>
      </c>
      <c r="E683" s="34"/>
      <c r="F683" s="27"/>
      <c r="G683" s="72"/>
      <c r="H683" s="218"/>
      <c r="I683" s="77"/>
      <c r="J683" s="32"/>
      <c r="K683" s="77"/>
      <c r="L683" s="77"/>
    </row>
    <row r="684" spans="1:12" ht="16.5">
      <c r="A684" s="27" t="s">
        <v>28</v>
      </c>
      <c r="B684" s="160" t="s">
        <v>518</v>
      </c>
      <c r="C684" s="27" t="s">
        <v>19</v>
      </c>
      <c r="D684" s="102">
        <v>10</v>
      </c>
      <c r="E684" s="34"/>
      <c r="F684" s="27"/>
      <c r="G684" s="72"/>
      <c r="H684" s="218"/>
      <c r="I684" s="77"/>
      <c r="J684" s="32"/>
      <c r="K684" s="77"/>
      <c r="L684" s="77"/>
    </row>
    <row r="685" spans="1:12" ht="41.25">
      <c r="A685" s="27" t="s">
        <v>30</v>
      </c>
      <c r="B685" s="160" t="s">
        <v>519</v>
      </c>
      <c r="C685" s="27" t="s">
        <v>19</v>
      </c>
      <c r="D685" s="102">
        <v>10</v>
      </c>
      <c r="E685" s="34"/>
      <c r="F685" s="27"/>
      <c r="G685" s="72"/>
      <c r="H685" s="218"/>
      <c r="I685" s="77"/>
      <c r="J685" s="32"/>
      <c r="K685" s="77"/>
      <c r="L685" s="77"/>
    </row>
    <row r="686" spans="1:12" ht="65.25" customHeight="1">
      <c r="A686" s="27" t="s">
        <v>32</v>
      </c>
      <c r="B686" s="57" t="s">
        <v>520</v>
      </c>
      <c r="C686" s="27" t="s">
        <v>19</v>
      </c>
      <c r="D686" s="102">
        <v>2500</v>
      </c>
      <c r="E686" s="34"/>
      <c r="F686" s="27"/>
      <c r="G686" s="30"/>
      <c r="H686" s="218"/>
      <c r="I686" s="77"/>
      <c r="J686" s="32"/>
      <c r="K686" s="77"/>
      <c r="L686" s="77"/>
    </row>
    <row r="687" spans="1:12" ht="56.25" customHeight="1">
      <c r="A687" s="27" t="s">
        <v>62</v>
      </c>
      <c r="B687" s="57" t="s">
        <v>521</v>
      </c>
      <c r="C687" s="27" t="s">
        <v>19</v>
      </c>
      <c r="D687" s="102">
        <v>6000</v>
      </c>
      <c r="E687" s="34"/>
      <c r="F687" s="27"/>
      <c r="G687" s="30"/>
      <c r="H687" s="255"/>
      <c r="I687" s="77"/>
      <c r="J687" s="32"/>
      <c r="K687" s="77"/>
      <c r="L687" s="77"/>
    </row>
    <row r="688" spans="1:12" ht="22.5" customHeight="1" thickBot="1">
      <c r="A688" s="27" t="s">
        <v>64</v>
      </c>
      <c r="B688" s="57" t="s">
        <v>522</v>
      </c>
      <c r="C688" s="27" t="s">
        <v>19</v>
      </c>
      <c r="D688" s="102">
        <v>200</v>
      </c>
      <c r="E688" s="34"/>
      <c r="F688" s="27"/>
      <c r="G688" s="30"/>
      <c r="H688" s="255"/>
      <c r="I688" s="71"/>
      <c r="J688" s="78"/>
      <c r="K688" s="71"/>
      <c r="L688" s="71"/>
    </row>
    <row r="689" spans="1:12" ht="15.75" customHeight="1" thickBot="1">
      <c r="A689" s="80"/>
      <c r="B689" s="616"/>
      <c r="C689" s="82"/>
      <c r="D689" s="421"/>
      <c r="E689" s="84"/>
      <c r="F689" s="82"/>
      <c r="G689" s="848" t="s">
        <v>34</v>
      </c>
      <c r="H689" s="848"/>
      <c r="I689" s="73"/>
      <c r="J689" s="73"/>
      <c r="K689" s="73"/>
      <c r="L689" s="73"/>
    </row>
    <row r="690" spans="1:12">
      <c r="A690" s="738"/>
      <c r="C690" s="744"/>
      <c r="D690" s="743"/>
      <c r="E690" s="394"/>
      <c r="F690" s="739"/>
      <c r="G690" s="743"/>
      <c r="H690" s="738"/>
      <c r="I690" s="739"/>
      <c r="J690" s="738"/>
      <c r="K690" s="739"/>
      <c r="L690" s="739"/>
    </row>
    <row r="691" spans="1:12" ht="21.75" customHeight="1">
      <c r="A691" s="738"/>
      <c r="C691" s="744"/>
      <c r="D691" s="743"/>
      <c r="E691" s="394"/>
      <c r="F691" s="739"/>
      <c r="G691" s="743"/>
      <c r="H691" s="738"/>
      <c r="I691" s="739"/>
      <c r="J691" s="738"/>
      <c r="K691" s="739"/>
      <c r="L691" s="739"/>
    </row>
    <row r="692" spans="1:12" ht="21.75" customHeight="1">
      <c r="A692" s="62" t="s">
        <v>473</v>
      </c>
      <c r="B692" s="63" t="s">
        <v>761</v>
      </c>
      <c r="C692" s="823"/>
      <c r="D692" s="823"/>
      <c r="E692" s="823"/>
      <c r="F692" s="823"/>
      <c r="G692" s="823"/>
      <c r="H692" s="823"/>
      <c r="I692" s="823"/>
      <c r="J692" s="823"/>
      <c r="K692" s="823"/>
      <c r="L692" s="823"/>
    </row>
    <row r="693" spans="1:12" ht="21.75" customHeight="1">
      <c r="A693" s="693" t="s">
        <v>5</v>
      </c>
      <c r="B693" s="64" t="s">
        <v>6</v>
      </c>
      <c r="C693" s="693" t="s">
        <v>7</v>
      </c>
      <c r="D693" s="300" t="s">
        <v>8</v>
      </c>
      <c r="E693" s="693" t="s">
        <v>9</v>
      </c>
      <c r="F693" s="693" t="s">
        <v>10</v>
      </c>
      <c r="G693" s="65" t="s">
        <v>11</v>
      </c>
      <c r="H693" s="66" t="s">
        <v>12</v>
      </c>
      <c r="I693" s="66" t="s">
        <v>13</v>
      </c>
      <c r="J693" s="693" t="s">
        <v>2</v>
      </c>
      <c r="K693" s="66" t="s">
        <v>3</v>
      </c>
      <c r="L693" s="66" t="s">
        <v>4</v>
      </c>
    </row>
    <row r="694" spans="1:12" ht="21.75" customHeight="1">
      <c r="A694" s="693">
        <v>1</v>
      </c>
      <c r="B694" s="256">
        <v>2</v>
      </c>
      <c r="C694" s="693">
        <v>3</v>
      </c>
      <c r="D694" s="300">
        <v>4</v>
      </c>
      <c r="E694" s="693">
        <v>5</v>
      </c>
      <c r="F694" s="693">
        <v>6</v>
      </c>
      <c r="G694" s="65">
        <v>7</v>
      </c>
      <c r="H694" s="693">
        <v>8</v>
      </c>
      <c r="I694" s="693">
        <v>9</v>
      </c>
      <c r="J694" s="693">
        <v>10</v>
      </c>
      <c r="K694" s="693">
        <v>11</v>
      </c>
      <c r="L694" s="693">
        <v>12</v>
      </c>
    </row>
    <row r="695" spans="1:12" ht="45" customHeight="1">
      <c r="A695" s="535" t="s">
        <v>14</v>
      </c>
      <c r="B695" s="536" t="s">
        <v>655</v>
      </c>
      <c r="C695" s="537" t="s">
        <v>19</v>
      </c>
      <c r="D695" s="364">
        <v>12000</v>
      </c>
      <c r="E695" s="523"/>
      <c r="F695" s="68"/>
      <c r="G695" s="524"/>
      <c r="H695" s="491"/>
      <c r="I695" s="525"/>
      <c r="J695" s="501"/>
      <c r="K695" s="525"/>
      <c r="L695" s="525"/>
    </row>
    <row r="696" spans="1:12" ht="45" customHeight="1">
      <c r="A696" s="535" t="s">
        <v>17</v>
      </c>
      <c r="B696" s="536" t="s">
        <v>755</v>
      </c>
      <c r="C696" s="537" t="s">
        <v>19</v>
      </c>
      <c r="D696" s="364">
        <v>4000</v>
      </c>
      <c r="E696" s="523"/>
      <c r="F696" s="68"/>
      <c r="G696" s="524"/>
      <c r="H696" s="491"/>
      <c r="I696" s="525"/>
      <c r="J696" s="501"/>
      <c r="K696" s="525"/>
      <c r="L696" s="525"/>
    </row>
    <row r="697" spans="1:12" ht="33.75" customHeight="1">
      <c r="A697" s="535" t="s">
        <v>20</v>
      </c>
      <c r="B697" s="544" t="s">
        <v>656</v>
      </c>
      <c r="C697" s="537" t="s">
        <v>19</v>
      </c>
      <c r="D697" s="364">
        <v>1000</v>
      </c>
      <c r="E697" s="523"/>
      <c r="F697" s="68"/>
      <c r="G697" s="524"/>
      <c r="H697" s="491"/>
      <c r="I697" s="525"/>
      <c r="J697" s="501"/>
      <c r="K697" s="525"/>
      <c r="L697" s="525"/>
    </row>
    <row r="698" spans="1:12" ht="36.75" customHeight="1">
      <c r="A698" s="535" t="s">
        <v>22</v>
      </c>
      <c r="B698" s="536" t="s">
        <v>657</v>
      </c>
      <c r="C698" s="537" t="s">
        <v>19</v>
      </c>
      <c r="D698" s="364">
        <v>4000</v>
      </c>
      <c r="E698" s="523"/>
      <c r="F698" s="68"/>
      <c r="G698" s="68"/>
      <c r="H698" s="491"/>
      <c r="I698" s="525"/>
      <c r="J698" s="501"/>
      <c r="K698" s="525"/>
      <c r="L698" s="525"/>
    </row>
    <row r="699" spans="1:12" ht="27.75" customHeight="1">
      <c r="A699" s="535" t="s">
        <v>24</v>
      </c>
      <c r="B699" s="536" t="s">
        <v>658</v>
      </c>
      <c r="C699" s="537" t="s">
        <v>19</v>
      </c>
      <c r="D699" s="364">
        <v>4500</v>
      </c>
      <c r="E699" s="324"/>
      <c r="F699" s="407"/>
      <c r="G699" s="27"/>
      <c r="H699" s="526"/>
      <c r="I699" s="525"/>
      <c r="J699" s="501"/>
      <c r="K699" s="525"/>
      <c r="L699" s="525"/>
    </row>
    <row r="700" spans="1:12" ht="36.75" customHeight="1">
      <c r="A700" s="535" t="s">
        <v>26</v>
      </c>
      <c r="B700" s="534" t="s">
        <v>659</v>
      </c>
      <c r="C700" s="537" t="s">
        <v>45</v>
      </c>
      <c r="D700" s="364">
        <v>350</v>
      </c>
      <c r="E700" s="523"/>
      <c r="F700" s="68"/>
      <c r="G700" s="68"/>
      <c r="H700" s="491"/>
      <c r="I700" s="525"/>
      <c r="J700" s="501"/>
      <c r="K700" s="525"/>
      <c r="L700" s="525"/>
    </row>
    <row r="701" spans="1:12" ht="33" customHeight="1">
      <c r="A701" s="535" t="s">
        <v>28</v>
      </c>
      <c r="B701" s="534" t="s">
        <v>660</v>
      </c>
      <c r="C701" s="537" t="s">
        <v>45</v>
      </c>
      <c r="D701" s="364">
        <v>300</v>
      </c>
      <c r="E701" s="523"/>
      <c r="F701" s="527"/>
      <c r="G701" s="68"/>
      <c r="H701" s="491"/>
      <c r="I701" s="525"/>
      <c r="J701" s="501"/>
      <c r="K701" s="525"/>
      <c r="L701" s="525"/>
    </row>
    <row r="702" spans="1:12" ht="39" customHeight="1">
      <c r="A702" s="535" t="s">
        <v>30</v>
      </c>
      <c r="B702" s="534" t="s">
        <v>661</v>
      </c>
      <c r="C702" s="537" t="s">
        <v>122</v>
      </c>
      <c r="D702" s="364">
        <v>100</v>
      </c>
      <c r="E702" s="523"/>
      <c r="F702" s="68"/>
      <c r="G702" s="68"/>
      <c r="H702" s="491"/>
      <c r="I702" s="525"/>
      <c r="J702" s="501"/>
      <c r="K702" s="525"/>
      <c r="L702" s="525"/>
    </row>
    <row r="703" spans="1:12" ht="39.75" customHeight="1">
      <c r="A703" s="535" t="s">
        <v>32</v>
      </c>
      <c r="B703" s="534" t="s">
        <v>662</v>
      </c>
      <c r="C703" s="537" t="s">
        <v>122</v>
      </c>
      <c r="D703" s="364">
        <v>100</v>
      </c>
      <c r="E703" s="523"/>
      <c r="F703" s="68"/>
      <c r="G703" s="68"/>
      <c r="H703" s="491"/>
      <c r="I703" s="525"/>
      <c r="J703" s="501"/>
      <c r="K703" s="525"/>
      <c r="L703" s="525"/>
    </row>
    <row r="704" spans="1:12" ht="27.75" customHeight="1">
      <c r="A704" s="535" t="s">
        <v>62</v>
      </c>
      <c r="B704" s="534" t="s">
        <v>663</v>
      </c>
      <c r="C704" s="537" t="s">
        <v>19</v>
      </c>
      <c r="D704" s="535">
        <v>50000</v>
      </c>
      <c r="E704" s="523"/>
      <c r="F704" s="68"/>
      <c r="G704" s="68"/>
      <c r="H704" s="491"/>
      <c r="I704" s="525"/>
      <c r="J704" s="501"/>
      <c r="K704" s="525"/>
      <c r="L704" s="525"/>
    </row>
    <row r="705" spans="1:12" ht="29.25" customHeight="1">
      <c r="A705" s="535" t="s">
        <v>64</v>
      </c>
      <c r="B705" s="534" t="s">
        <v>664</v>
      </c>
      <c r="C705" s="537" t="s">
        <v>19</v>
      </c>
      <c r="D705" s="535">
        <v>7000</v>
      </c>
      <c r="E705" s="709"/>
      <c r="F705" s="783"/>
      <c r="G705" s="783"/>
      <c r="H705" s="723"/>
      <c r="I705" s="525"/>
      <c r="J705" s="501"/>
      <c r="K705" s="525"/>
      <c r="L705" s="525"/>
    </row>
    <row r="706" spans="1:12" ht="45" customHeight="1">
      <c r="A706" s="535" t="s">
        <v>66</v>
      </c>
      <c r="B706" s="534" t="s">
        <v>677</v>
      </c>
      <c r="C706" s="538" t="s">
        <v>19</v>
      </c>
      <c r="D706" s="364">
        <v>300</v>
      </c>
      <c r="E706" s="785"/>
      <c r="F706" s="601"/>
      <c r="G706" s="786"/>
      <c r="H706" s="787"/>
      <c r="I706" s="782"/>
      <c r="J706" s="501"/>
      <c r="K706" s="525"/>
      <c r="L706" s="525"/>
    </row>
    <row r="707" spans="1:12" ht="49.5" customHeight="1">
      <c r="A707" s="535" t="s">
        <v>68</v>
      </c>
      <c r="B707" s="523" t="s">
        <v>680</v>
      </c>
      <c r="C707" s="538" t="s">
        <v>45</v>
      </c>
      <c r="D707" s="790">
        <v>480</v>
      </c>
      <c r="E707" s="601"/>
      <c r="F707" s="601"/>
      <c r="G707" s="601"/>
      <c r="H707" s="787"/>
      <c r="I707" s="782"/>
      <c r="J707" s="501"/>
      <c r="K707" s="525"/>
      <c r="L707" s="525"/>
    </row>
    <row r="708" spans="1:12" ht="35.25" customHeight="1">
      <c r="A708" s="535" t="s">
        <v>70</v>
      </c>
      <c r="B708" s="534" t="s">
        <v>665</v>
      </c>
      <c r="C708" s="538" t="s">
        <v>19</v>
      </c>
      <c r="D708" s="788">
        <v>3500</v>
      </c>
      <c r="E708" s="789"/>
      <c r="F708" s="766"/>
      <c r="G708" s="766"/>
      <c r="H708" s="784"/>
      <c r="I708" s="525"/>
      <c r="J708" s="501"/>
      <c r="K708" s="525"/>
      <c r="L708" s="525"/>
    </row>
    <row r="709" spans="1:12" ht="48" customHeight="1">
      <c r="A709" s="535" t="s">
        <v>118</v>
      </c>
      <c r="B709" s="534" t="s">
        <v>666</v>
      </c>
      <c r="C709" s="538" t="s">
        <v>19</v>
      </c>
      <c r="D709" s="364">
        <v>80</v>
      </c>
      <c r="E709" s="523"/>
      <c r="F709" s="68"/>
      <c r="G709" s="68"/>
      <c r="H709" s="491"/>
      <c r="I709" s="525"/>
      <c r="J709" s="501"/>
      <c r="K709" s="525"/>
      <c r="L709" s="525"/>
    </row>
    <row r="710" spans="1:12" ht="44.25" customHeight="1">
      <c r="A710" s="535" t="s">
        <v>120</v>
      </c>
      <c r="B710" s="536" t="s">
        <v>667</v>
      </c>
      <c r="C710" s="538" t="s">
        <v>19</v>
      </c>
      <c r="D710" s="364">
        <v>500</v>
      </c>
      <c r="E710" s="523"/>
      <c r="F710" s="68"/>
      <c r="G710" s="68"/>
      <c r="H710" s="491"/>
      <c r="I710" s="525"/>
      <c r="J710" s="501"/>
      <c r="K710" s="525"/>
      <c r="L710" s="525"/>
    </row>
    <row r="711" spans="1:12" ht="38.25" customHeight="1">
      <c r="A711" s="535" t="s">
        <v>236</v>
      </c>
      <c r="B711" s="539" t="s">
        <v>668</v>
      </c>
      <c r="C711" s="538" t="s">
        <v>19</v>
      </c>
      <c r="D711" s="364">
        <v>200</v>
      </c>
      <c r="E711" s="523"/>
      <c r="F711" s="197"/>
      <c r="G711" s="68"/>
      <c r="H711" s="492"/>
      <c r="I711" s="525"/>
      <c r="J711" s="501"/>
      <c r="K711" s="525"/>
      <c r="L711" s="525"/>
    </row>
    <row r="712" spans="1:12" s="490" customFormat="1" ht="95.25" customHeight="1">
      <c r="A712" s="535" t="s">
        <v>238</v>
      </c>
      <c r="B712" s="540" t="s">
        <v>669</v>
      </c>
      <c r="C712" s="537" t="s">
        <v>19</v>
      </c>
      <c r="D712" s="535">
        <v>2000</v>
      </c>
      <c r="E712" s="523"/>
      <c r="F712" s="524"/>
      <c r="G712" s="524"/>
      <c r="H712" s="491"/>
      <c r="I712" s="525"/>
      <c r="J712" s="501"/>
      <c r="K712" s="525"/>
      <c r="L712" s="525"/>
    </row>
    <row r="713" spans="1:12" s="490" customFormat="1" ht="189.75" customHeight="1">
      <c r="A713" s="535" t="s">
        <v>240</v>
      </c>
      <c r="B713" s="536" t="s">
        <v>678</v>
      </c>
      <c r="C713" s="537" t="s">
        <v>19</v>
      </c>
      <c r="D713" s="535">
        <v>1000</v>
      </c>
      <c r="E713" s="523"/>
      <c r="F713" s="68"/>
      <c r="G713" s="524"/>
      <c r="H713" s="491"/>
      <c r="I713" s="525"/>
      <c r="J713" s="501"/>
      <c r="K713" s="525"/>
      <c r="L713" s="525"/>
    </row>
    <row r="714" spans="1:12" s="490" customFormat="1" ht="77.25" customHeight="1">
      <c r="A714" s="535" t="s">
        <v>242</v>
      </c>
      <c r="B714" s="536" t="s">
        <v>670</v>
      </c>
      <c r="C714" s="537" t="s">
        <v>19</v>
      </c>
      <c r="D714" s="364">
        <v>1300</v>
      </c>
      <c r="E714" s="68"/>
      <c r="F714" s="528"/>
      <c r="G714" s="68"/>
      <c r="H714" s="491"/>
      <c r="I714" s="525"/>
      <c r="J714" s="501"/>
      <c r="K714" s="525"/>
      <c r="L714" s="525"/>
    </row>
    <row r="715" spans="1:12" s="490" customFormat="1" ht="128.25" customHeight="1">
      <c r="A715" s="535" t="s">
        <v>244</v>
      </c>
      <c r="B715" s="541" t="s">
        <v>671</v>
      </c>
      <c r="C715" s="537" t="s">
        <v>19</v>
      </c>
      <c r="D715" s="364">
        <v>3000</v>
      </c>
      <c r="E715" s="523"/>
      <c r="F715" s="529"/>
      <c r="G715" s="68"/>
      <c r="H715" s="492"/>
      <c r="I715" s="525"/>
      <c r="J715" s="501"/>
      <c r="K715" s="525"/>
      <c r="L715" s="525"/>
    </row>
    <row r="716" spans="1:12" s="490" customFormat="1" ht="74.25" customHeight="1">
      <c r="A716" s="535" t="s">
        <v>246</v>
      </c>
      <c r="B716" s="156" t="s">
        <v>672</v>
      </c>
      <c r="C716" s="537" t="s">
        <v>525</v>
      </c>
      <c r="D716" s="364">
        <v>12</v>
      </c>
      <c r="E716" s="523"/>
      <c r="F716" s="529"/>
      <c r="G716" s="197"/>
      <c r="H716" s="492"/>
      <c r="I716" s="525"/>
      <c r="J716" s="714"/>
      <c r="K716" s="525"/>
      <c r="L716" s="525"/>
    </row>
    <row r="717" spans="1:12" s="490" customFormat="1" ht="46.5" customHeight="1">
      <c r="A717" s="754" t="s">
        <v>248</v>
      </c>
      <c r="B717" s="755" t="s">
        <v>679</v>
      </c>
      <c r="C717" s="756" t="s">
        <v>45</v>
      </c>
      <c r="D717" s="757">
        <v>60</v>
      </c>
      <c r="E717" s="707"/>
      <c r="F717" s="758"/>
      <c r="G717" s="707"/>
      <c r="H717" s="759"/>
      <c r="I717" s="531"/>
      <c r="J717" s="760"/>
      <c r="K717" s="531"/>
      <c r="L717" s="531"/>
    </row>
    <row r="718" spans="1:12" s="490" customFormat="1" ht="57.75" customHeight="1">
      <c r="A718" s="535" t="s">
        <v>355</v>
      </c>
      <c r="B718" s="156" t="s">
        <v>673</v>
      </c>
      <c r="C718" s="207" t="s">
        <v>45</v>
      </c>
      <c r="D718" s="175">
        <v>40</v>
      </c>
      <c r="E718" s="44"/>
      <c r="F718" s="27"/>
      <c r="G718" s="27"/>
      <c r="H718" s="545"/>
      <c r="I718" s="770"/>
      <c r="J718" s="771"/>
      <c r="K718" s="770"/>
      <c r="L718" s="770"/>
    </row>
    <row r="719" spans="1:12" s="490" customFormat="1" ht="168.75" customHeight="1">
      <c r="A719" s="761" t="s">
        <v>357</v>
      </c>
      <c r="B719" s="762" t="s">
        <v>674</v>
      </c>
      <c r="C719" s="763" t="s">
        <v>675</v>
      </c>
      <c r="D719" s="584">
        <v>15</v>
      </c>
      <c r="E719" s="764"/>
      <c r="F719" s="765"/>
      <c r="G719" s="766"/>
      <c r="H719" s="767"/>
      <c r="I719" s="768"/>
      <c r="J719" s="769"/>
      <c r="K719" s="768"/>
      <c r="L719" s="768"/>
    </row>
    <row r="720" spans="1:12" s="490" customFormat="1" ht="176.25" customHeight="1" thickBot="1">
      <c r="A720" s="535" t="s">
        <v>358</v>
      </c>
      <c r="B720" s="543" t="s">
        <v>676</v>
      </c>
      <c r="C720" s="197" t="s">
        <v>675</v>
      </c>
      <c r="D720" s="333">
        <v>15</v>
      </c>
      <c r="E720" s="334"/>
      <c r="F720" s="532"/>
      <c r="G720" s="68"/>
      <c r="H720" s="533"/>
      <c r="I720" s="525"/>
      <c r="J720" s="501"/>
      <c r="K720" s="525"/>
      <c r="L720" s="525"/>
    </row>
    <row r="721" spans="1:12" ht="21.75" customHeight="1" thickBot="1">
      <c r="A721" s="738"/>
      <c r="C721" s="744"/>
      <c r="D721" s="743"/>
      <c r="E721" s="394"/>
      <c r="F721" s="739"/>
      <c r="G721" s="859" t="s">
        <v>34</v>
      </c>
      <c r="H721" s="848"/>
      <c r="I721" s="73"/>
      <c r="J721" s="73"/>
      <c r="K721" s="73"/>
      <c r="L721" s="73"/>
    </row>
    <row r="722" spans="1:12" ht="21.75" customHeight="1"/>
    <row r="723" spans="1:12" ht="21.75" customHeight="1">
      <c r="A723" s="84"/>
      <c r="B723" s="616"/>
      <c r="C723" s="103"/>
      <c r="D723" s="104"/>
      <c r="E723" s="103"/>
      <c r="F723" s="105"/>
      <c r="G723" s="106"/>
      <c r="H723" s="696"/>
      <c r="I723" s="107"/>
      <c r="J723" s="80"/>
      <c r="K723" s="108"/>
      <c r="L723" s="107"/>
    </row>
    <row r="724" spans="1:12">
      <c r="A724" s="62" t="s">
        <v>485</v>
      </c>
      <c r="B724" s="63" t="s">
        <v>527</v>
      </c>
      <c r="C724" s="825"/>
      <c r="D724" s="825"/>
      <c r="E724" s="825"/>
      <c r="F724" s="825"/>
      <c r="G724" s="825"/>
      <c r="H724" s="825"/>
      <c r="I724" s="825"/>
      <c r="J724" s="825"/>
      <c r="K724" s="825"/>
      <c r="L724" s="825"/>
    </row>
    <row r="725" spans="1:12" ht="27.75" customHeight="1">
      <c r="A725" s="693" t="s">
        <v>5</v>
      </c>
      <c r="B725" s="693" t="s">
        <v>6</v>
      </c>
      <c r="C725" s="693" t="s">
        <v>7</v>
      </c>
      <c r="D725" s="65" t="s">
        <v>8</v>
      </c>
      <c r="E725" s="693" t="s">
        <v>9</v>
      </c>
      <c r="F725" s="693" t="s">
        <v>10</v>
      </c>
      <c r="G725" s="65" t="s">
        <v>11</v>
      </c>
      <c r="H725" s="66" t="s">
        <v>12</v>
      </c>
      <c r="I725" s="66" t="s">
        <v>13</v>
      </c>
      <c r="J725" s="693" t="s">
        <v>2</v>
      </c>
      <c r="K725" s="66" t="s">
        <v>3</v>
      </c>
      <c r="L725" s="66" t="s">
        <v>4</v>
      </c>
    </row>
    <row r="726" spans="1:12">
      <c r="A726" s="693">
        <v>1</v>
      </c>
      <c r="B726" s="256">
        <v>2</v>
      </c>
      <c r="C726" s="266">
        <v>3</v>
      </c>
      <c r="D726" s="422">
        <v>4</v>
      </c>
      <c r="E726" s="266">
        <v>5</v>
      </c>
      <c r="F726" s="266">
        <v>6</v>
      </c>
      <c r="G726" s="65">
        <v>7</v>
      </c>
      <c r="H726" s="266">
        <v>8</v>
      </c>
      <c r="I726" s="266">
        <v>9</v>
      </c>
      <c r="J726" s="266">
        <v>10</v>
      </c>
      <c r="K726" s="266">
        <v>11</v>
      </c>
      <c r="L726" s="266">
        <v>12</v>
      </c>
    </row>
    <row r="727" spans="1:12" ht="26.25" customHeight="1">
      <c r="A727" s="42" t="s">
        <v>14</v>
      </c>
      <c r="B727" s="57" t="s">
        <v>528</v>
      </c>
      <c r="C727" s="42" t="s">
        <v>16</v>
      </c>
      <c r="D727" s="72">
        <v>1100</v>
      </c>
      <c r="E727" s="269"/>
      <c r="F727" s="27"/>
      <c r="G727" s="72"/>
      <c r="H727" s="93"/>
      <c r="I727" s="77"/>
      <c r="J727" s="101"/>
      <c r="K727" s="77"/>
      <c r="L727" s="77"/>
    </row>
    <row r="728" spans="1:12" ht="41.25">
      <c r="A728" s="42" t="s">
        <v>17</v>
      </c>
      <c r="B728" s="57" t="s">
        <v>529</v>
      </c>
      <c r="C728" s="42" t="s">
        <v>311</v>
      </c>
      <c r="D728" s="72">
        <v>2600</v>
      </c>
      <c r="E728" s="269"/>
      <c r="F728" s="27"/>
      <c r="G728" s="72"/>
      <c r="H728" s="93"/>
      <c r="I728" s="77"/>
      <c r="J728" s="101"/>
      <c r="K728" s="77"/>
      <c r="L728" s="77"/>
    </row>
    <row r="729" spans="1:12" ht="25.5" thickBot="1">
      <c r="A729" s="42" t="s">
        <v>20</v>
      </c>
      <c r="B729" s="57" t="s">
        <v>530</v>
      </c>
      <c r="C729" s="42" t="s">
        <v>19</v>
      </c>
      <c r="D729" s="72">
        <v>1300</v>
      </c>
      <c r="E729" s="269"/>
      <c r="F729" s="115"/>
      <c r="G729" s="72"/>
      <c r="H729" s="151"/>
      <c r="I729" s="77"/>
      <c r="J729" s="101"/>
      <c r="K729" s="77"/>
      <c r="L729" s="77"/>
    </row>
    <row r="730" spans="1:12" ht="15.75" customHeight="1" thickBot="1">
      <c r="A730" s="738"/>
      <c r="C730" s="744"/>
      <c r="D730" s="743"/>
      <c r="E730" s="394"/>
      <c r="F730" s="739"/>
      <c r="G730" s="860" t="s">
        <v>34</v>
      </c>
      <c r="H730" s="860"/>
      <c r="I730" s="73"/>
      <c r="J730" s="73"/>
      <c r="K730" s="73"/>
      <c r="L730" s="73"/>
    </row>
    <row r="731" spans="1:12">
      <c r="A731" s="738"/>
      <c r="C731" s="744"/>
      <c r="D731" s="743"/>
      <c r="E731" s="394"/>
      <c r="F731" s="739"/>
      <c r="G731" s="743"/>
      <c r="H731" s="738"/>
      <c r="I731" s="739"/>
      <c r="J731" s="738"/>
      <c r="K731" s="739"/>
      <c r="L731" s="739"/>
    </row>
    <row r="732" spans="1:12">
      <c r="A732" s="738"/>
      <c r="C732" s="744"/>
      <c r="D732" s="743"/>
      <c r="E732" s="394"/>
      <c r="F732" s="739"/>
      <c r="G732" s="743"/>
      <c r="H732" s="738"/>
      <c r="I732" s="739"/>
      <c r="J732" s="738"/>
      <c r="K732" s="739"/>
      <c r="L732" s="739"/>
    </row>
    <row r="733" spans="1:12">
      <c r="A733" s="62" t="s">
        <v>498</v>
      </c>
      <c r="B733" s="63" t="s">
        <v>322</v>
      </c>
      <c r="C733" s="809"/>
      <c r="D733" s="809"/>
      <c r="E733" s="809"/>
      <c r="F733" s="809"/>
      <c r="G733" s="809"/>
      <c r="H733" s="809"/>
      <c r="I733" s="809"/>
      <c r="J733" s="809"/>
      <c r="K733" s="809"/>
      <c r="L733" s="809"/>
    </row>
    <row r="734" spans="1:12" ht="28.5" customHeight="1">
      <c r="A734" s="693" t="s">
        <v>5</v>
      </c>
      <c r="B734" s="64" t="s">
        <v>6</v>
      </c>
      <c r="C734" s="693" t="s">
        <v>7</v>
      </c>
      <c r="D734" s="65" t="s">
        <v>8</v>
      </c>
      <c r="E734" s="693" t="s">
        <v>9</v>
      </c>
      <c r="F734" s="693" t="s">
        <v>10</v>
      </c>
      <c r="G734" s="65" t="s">
        <v>11</v>
      </c>
      <c r="H734" s="66" t="s">
        <v>12</v>
      </c>
      <c r="I734" s="66" t="s">
        <v>13</v>
      </c>
      <c r="J734" s="693" t="s">
        <v>2</v>
      </c>
      <c r="K734" s="66" t="s">
        <v>3</v>
      </c>
      <c r="L734" s="66" t="s">
        <v>4</v>
      </c>
    </row>
    <row r="735" spans="1:12">
      <c r="A735" s="693">
        <v>1</v>
      </c>
      <c r="B735" s="256">
        <v>2</v>
      </c>
      <c r="C735" s="693">
        <v>3</v>
      </c>
      <c r="D735" s="65">
        <v>4</v>
      </c>
      <c r="E735" s="693">
        <v>5</v>
      </c>
      <c r="F735" s="693">
        <v>6</v>
      </c>
      <c r="G735" s="65">
        <v>7</v>
      </c>
      <c r="H735" s="693">
        <v>8</v>
      </c>
      <c r="I735" s="693">
        <v>9</v>
      </c>
      <c r="J735" s="693">
        <v>10</v>
      </c>
      <c r="K735" s="693">
        <v>11</v>
      </c>
      <c r="L735" s="693">
        <v>12</v>
      </c>
    </row>
    <row r="736" spans="1:12" ht="16.5">
      <c r="A736" s="34" t="s">
        <v>14</v>
      </c>
      <c r="B736" s="57" t="s">
        <v>533</v>
      </c>
      <c r="C736" s="34" t="s">
        <v>153</v>
      </c>
      <c r="D736" s="113">
        <v>60</v>
      </c>
      <c r="E736" s="34"/>
      <c r="F736" s="44"/>
      <c r="G736" s="113"/>
      <c r="H736" s="151"/>
      <c r="I736" s="97"/>
      <c r="J736" s="96"/>
      <c r="K736" s="97"/>
      <c r="L736" s="97"/>
    </row>
    <row r="737" spans="1:12" ht="24.75">
      <c r="A737" s="34" t="s">
        <v>17</v>
      </c>
      <c r="B737" s="57" t="s">
        <v>534</v>
      </c>
      <c r="C737" s="34" t="s">
        <v>153</v>
      </c>
      <c r="D737" s="113">
        <v>60</v>
      </c>
      <c r="E737" s="34"/>
      <c r="F737" s="44"/>
      <c r="G737" s="113"/>
      <c r="H737" s="151"/>
      <c r="I737" s="97"/>
      <c r="J737" s="96"/>
      <c r="K737" s="97"/>
      <c r="L737" s="97"/>
    </row>
    <row r="738" spans="1:12" ht="16.5">
      <c r="A738" s="34" t="s">
        <v>20</v>
      </c>
      <c r="B738" s="57" t="s">
        <v>535</v>
      </c>
      <c r="C738" s="34" t="s">
        <v>153</v>
      </c>
      <c r="D738" s="113">
        <v>14</v>
      </c>
      <c r="E738" s="34"/>
      <c r="F738" s="44"/>
      <c r="G738" s="113"/>
      <c r="H738" s="151"/>
      <c r="I738" s="97"/>
      <c r="J738" s="96"/>
      <c r="K738" s="97"/>
      <c r="L738" s="97"/>
    </row>
    <row r="739" spans="1:12" ht="33">
      <c r="A739" s="34" t="s">
        <v>22</v>
      </c>
      <c r="B739" s="57" t="s">
        <v>536</v>
      </c>
      <c r="C739" s="34" t="s">
        <v>153</v>
      </c>
      <c r="D739" s="113">
        <v>3</v>
      </c>
      <c r="E739" s="34"/>
      <c r="F739" s="44"/>
      <c r="G739" s="113"/>
      <c r="H739" s="151"/>
      <c r="I739" s="97"/>
      <c r="J739" s="96"/>
      <c r="K739" s="97"/>
      <c r="L739" s="97"/>
    </row>
    <row r="740" spans="1:12" ht="24.75">
      <c r="A740" s="34" t="s">
        <v>24</v>
      </c>
      <c r="B740" s="156" t="s">
        <v>537</v>
      </c>
      <c r="C740" s="34" t="s">
        <v>153</v>
      </c>
      <c r="D740" s="35">
        <v>8</v>
      </c>
      <c r="E740" s="324"/>
      <c r="F740" s="128"/>
      <c r="G740" s="35"/>
      <c r="H740" s="95"/>
      <c r="I740" s="97"/>
      <c r="J740" s="96"/>
      <c r="K740" s="97"/>
      <c r="L740" s="97"/>
    </row>
    <row r="741" spans="1:12" ht="29.25" customHeight="1">
      <c r="A741" s="34" t="s">
        <v>28</v>
      </c>
      <c r="B741" s="156" t="s">
        <v>538</v>
      </c>
      <c r="C741" s="34" t="s">
        <v>153</v>
      </c>
      <c r="D741" s="35">
        <v>60</v>
      </c>
      <c r="E741" s="324"/>
      <c r="F741" s="128"/>
      <c r="G741" s="35"/>
      <c r="H741" s="95"/>
      <c r="I741" s="97"/>
      <c r="J741" s="96"/>
      <c r="K741" s="97"/>
      <c r="L741" s="97"/>
    </row>
    <row r="742" spans="1:12" ht="17.25" thickBot="1">
      <c r="A742" s="34" t="s">
        <v>30</v>
      </c>
      <c r="B742" s="156" t="s">
        <v>539</v>
      </c>
      <c r="C742" s="34" t="s">
        <v>443</v>
      </c>
      <c r="D742" s="35">
        <v>10</v>
      </c>
      <c r="E742" s="324"/>
      <c r="F742" s="128"/>
      <c r="G742" s="35"/>
      <c r="H742" s="95"/>
      <c r="I742" s="178"/>
      <c r="J742" s="40"/>
      <c r="K742" s="178"/>
      <c r="L742" s="178"/>
    </row>
    <row r="743" spans="1:12" ht="15.75" customHeight="1" thickBot="1">
      <c r="A743" s="88"/>
      <c r="B743" s="653"/>
      <c r="C743" s="339"/>
      <c r="D743" s="341"/>
      <c r="E743" s="81"/>
      <c r="F743" s="84"/>
      <c r="G743" s="810" t="s">
        <v>34</v>
      </c>
      <c r="H743" s="810"/>
      <c r="I743" s="350"/>
      <c r="J743" s="350"/>
      <c r="K743" s="350"/>
      <c r="L743" s="350"/>
    </row>
    <row r="744" spans="1:12">
      <c r="A744" s="738"/>
      <c r="C744" s="744"/>
      <c r="D744" s="743"/>
      <c r="E744" s="394"/>
      <c r="F744" s="739"/>
      <c r="G744" s="743"/>
      <c r="H744" s="738"/>
      <c r="I744" s="739"/>
      <c r="J744" s="738"/>
      <c r="K744" s="739"/>
      <c r="L744" s="739"/>
    </row>
    <row r="745" spans="1:12">
      <c r="A745" s="738"/>
      <c r="C745" s="744"/>
      <c r="D745" s="743"/>
      <c r="E745" s="394"/>
      <c r="F745" s="739"/>
      <c r="G745" s="743"/>
      <c r="H745" s="738"/>
      <c r="I745" s="739"/>
      <c r="J745" s="738"/>
      <c r="K745" s="739"/>
      <c r="L745" s="739"/>
    </row>
    <row r="746" spans="1:12" ht="17.25" customHeight="1">
      <c r="A746" s="62" t="s">
        <v>500</v>
      </c>
      <c r="B746" s="63" t="s">
        <v>541</v>
      </c>
      <c r="C746" s="823"/>
      <c r="D746" s="823"/>
      <c r="E746" s="823"/>
      <c r="F746" s="823"/>
      <c r="G746" s="823"/>
      <c r="H746" s="823"/>
      <c r="I746" s="823"/>
      <c r="J746" s="823"/>
      <c r="K746" s="823"/>
      <c r="L746" s="823"/>
    </row>
    <row r="747" spans="1:12" ht="26.25" customHeight="1">
      <c r="A747" s="693" t="s">
        <v>5</v>
      </c>
      <c r="B747" s="693" t="s">
        <v>6</v>
      </c>
      <c r="C747" s="693" t="s">
        <v>7</v>
      </c>
      <c r="D747" s="65" t="s">
        <v>8</v>
      </c>
      <c r="E747" s="693" t="s">
        <v>9</v>
      </c>
      <c r="F747" s="693" t="s">
        <v>10</v>
      </c>
      <c r="G747" s="65" t="s">
        <v>11</v>
      </c>
      <c r="H747" s="66" t="s">
        <v>12</v>
      </c>
      <c r="I747" s="66" t="s">
        <v>13</v>
      </c>
      <c r="J747" s="693" t="s">
        <v>2</v>
      </c>
      <c r="K747" s="66" t="s">
        <v>3</v>
      </c>
      <c r="L747" s="66" t="s">
        <v>4</v>
      </c>
    </row>
    <row r="748" spans="1:12">
      <c r="A748" s="683">
        <v>1</v>
      </c>
      <c r="B748" s="684">
        <v>2</v>
      </c>
      <c r="C748" s="683">
        <v>3</v>
      </c>
      <c r="D748" s="685">
        <v>4</v>
      </c>
      <c r="E748" s="686">
        <v>5</v>
      </c>
      <c r="F748" s="683">
        <v>6</v>
      </c>
      <c r="G748" s="685">
        <v>7</v>
      </c>
      <c r="H748" s="683">
        <v>8</v>
      </c>
      <c r="I748" s="683">
        <v>9</v>
      </c>
      <c r="J748" s="683">
        <v>10</v>
      </c>
      <c r="K748" s="683">
        <v>11</v>
      </c>
      <c r="L748" s="683">
        <v>12</v>
      </c>
    </row>
    <row r="749" spans="1:12" ht="113.25" customHeight="1">
      <c r="A749" s="27" t="s">
        <v>14</v>
      </c>
      <c r="B749" s="629" t="s">
        <v>542</v>
      </c>
      <c r="C749" s="27" t="s">
        <v>161</v>
      </c>
      <c r="D749" s="30">
        <v>3000</v>
      </c>
      <c r="E749" s="44"/>
      <c r="F749" s="27"/>
      <c r="G749" s="30"/>
      <c r="H749" s="77"/>
      <c r="I749" s="217"/>
      <c r="J749" s="32"/>
      <c r="K749" s="77"/>
      <c r="L749" s="77"/>
    </row>
    <row r="750" spans="1:12" ht="159" customHeight="1">
      <c r="A750" s="27" t="s">
        <v>17</v>
      </c>
      <c r="B750" s="629" t="s">
        <v>543</v>
      </c>
      <c r="C750" s="27" t="s">
        <v>161</v>
      </c>
      <c r="D750" s="30">
        <v>2500</v>
      </c>
      <c r="E750" s="44"/>
      <c r="F750" s="27"/>
      <c r="G750" s="30"/>
      <c r="H750" s="77"/>
      <c r="I750" s="217"/>
      <c r="J750" s="32"/>
      <c r="K750" s="77"/>
      <c r="L750" s="77"/>
    </row>
    <row r="751" spans="1:12" ht="98.25" customHeight="1">
      <c r="A751" s="27" t="s">
        <v>20</v>
      </c>
      <c r="B751" s="629" t="s">
        <v>753</v>
      </c>
      <c r="C751" s="27" t="s">
        <v>161</v>
      </c>
      <c r="D751" s="30">
        <v>50</v>
      </c>
      <c r="E751" s="44"/>
      <c r="F751" s="27"/>
      <c r="G751" s="30"/>
      <c r="H751" s="77"/>
      <c r="I751" s="217"/>
      <c r="J751" s="32"/>
      <c r="K751" s="77"/>
      <c r="L751" s="77"/>
    </row>
    <row r="752" spans="1:12" ht="123.75">
      <c r="A752" s="27" t="s">
        <v>22</v>
      </c>
      <c r="B752" s="629" t="s">
        <v>544</v>
      </c>
      <c r="C752" s="27" t="s">
        <v>446</v>
      </c>
      <c r="D752" s="30">
        <v>30000</v>
      </c>
      <c r="E752" s="44"/>
      <c r="F752" s="27"/>
      <c r="G752" s="30"/>
      <c r="H752" s="77"/>
      <c r="I752" s="217"/>
      <c r="J752" s="32"/>
      <c r="K752" s="77"/>
      <c r="L752" s="77"/>
    </row>
    <row r="753" spans="1:12" ht="144.75" customHeight="1">
      <c r="A753" s="27" t="s">
        <v>24</v>
      </c>
      <c r="B753" s="629" t="s">
        <v>545</v>
      </c>
      <c r="C753" s="27" t="s">
        <v>446</v>
      </c>
      <c r="D753" s="30">
        <v>20000</v>
      </c>
      <c r="E753" s="44"/>
      <c r="F753" s="27"/>
      <c r="G753" s="30"/>
      <c r="H753" s="77"/>
      <c r="I753" s="217"/>
      <c r="J753" s="32"/>
      <c r="K753" s="77"/>
      <c r="L753" s="77"/>
    </row>
    <row r="754" spans="1:12" ht="148.5" customHeight="1">
      <c r="A754" s="27" t="s">
        <v>26</v>
      </c>
      <c r="B754" s="629" t="s">
        <v>546</v>
      </c>
      <c r="C754" s="27" t="s">
        <v>446</v>
      </c>
      <c r="D754" s="30">
        <v>12000</v>
      </c>
      <c r="E754" s="44"/>
      <c r="F754" s="27"/>
      <c r="G754" s="30"/>
      <c r="H754" s="77"/>
      <c r="I754" s="217"/>
      <c r="J754" s="32"/>
      <c r="K754" s="77"/>
      <c r="L754" s="77"/>
    </row>
    <row r="755" spans="1:12" ht="107.25">
      <c r="A755" s="27" t="s">
        <v>28</v>
      </c>
      <c r="B755" s="654" t="s">
        <v>547</v>
      </c>
      <c r="C755" s="50" t="s">
        <v>446</v>
      </c>
      <c r="D755" s="55">
        <v>10000</v>
      </c>
      <c r="E755" s="79"/>
      <c r="F755" s="50"/>
      <c r="G755" s="55"/>
      <c r="H755" s="71"/>
      <c r="I755" s="414"/>
      <c r="J755" s="78"/>
      <c r="K755" s="71"/>
      <c r="L755" s="71"/>
    </row>
    <row r="756" spans="1:12" ht="90.75">
      <c r="A756" s="27" t="s">
        <v>30</v>
      </c>
      <c r="B756" s="423" t="s">
        <v>548</v>
      </c>
      <c r="C756" s="27" t="s">
        <v>45</v>
      </c>
      <c r="D756" s="30">
        <v>1000</v>
      </c>
      <c r="E756" s="44"/>
      <c r="F756" s="27"/>
      <c r="G756" s="30"/>
      <c r="H756" s="77"/>
      <c r="I756" s="217"/>
      <c r="J756" s="32"/>
      <c r="K756" s="77"/>
      <c r="L756" s="77"/>
    </row>
    <row r="757" spans="1:12" ht="149.25" customHeight="1">
      <c r="A757" s="50" t="s">
        <v>32</v>
      </c>
      <c r="B757" s="424" t="s">
        <v>549</v>
      </c>
      <c r="C757" s="27" t="s">
        <v>729</v>
      </c>
      <c r="D757" s="55">
        <v>10000</v>
      </c>
      <c r="E757" s="79"/>
      <c r="F757" s="50"/>
      <c r="G757" s="55"/>
      <c r="H757" s="71"/>
      <c r="I757" s="217"/>
      <c r="J757" s="32"/>
      <c r="K757" s="77"/>
      <c r="L757" s="77"/>
    </row>
    <row r="758" spans="1:12" ht="15" customHeight="1" thickBot="1">
      <c r="A758" s="857" t="s">
        <v>550</v>
      </c>
      <c r="B758" s="857"/>
      <c r="C758" s="857"/>
      <c r="D758" s="857"/>
      <c r="E758" s="857"/>
      <c r="F758" s="857"/>
      <c r="G758" s="857"/>
      <c r="H758" s="857"/>
      <c r="I758" s="858"/>
      <c r="J758" s="858"/>
      <c r="K758" s="858"/>
      <c r="L758" s="858"/>
    </row>
    <row r="759" spans="1:12" ht="15.75" customHeight="1" thickBot="1">
      <c r="A759" s="80"/>
      <c r="B759" s="655"/>
      <c r="C759" s="82"/>
      <c r="D759" s="83"/>
      <c r="E759" s="84"/>
      <c r="F759" s="82"/>
      <c r="G759" s="848" t="s">
        <v>34</v>
      </c>
      <c r="H759" s="848"/>
      <c r="I759" s="425"/>
      <c r="J759" s="425"/>
      <c r="K759" s="425"/>
      <c r="L759" s="425"/>
    </row>
    <row r="760" spans="1:12">
      <c r="A760" s="80"/>
      <c r="B760" s="656"/>
      <c r="C760" s="82"/>
      <c r="D760" s="426"/>
      <c r="E760" s="427"/>
      <c r="F760" s="82"/>
      <c r="G760" s="106"/>
      <c r="H760" s="428"/>
      <c r="I760" s="428"/>
      <c r="J760" s="239"/>
      <c r="K760" s="111"/>
      <c r="L760" s="696"/>
    </row>
    <row r="761" spans="1:12">
      <c r="A761" s="80"/>
      <c r="B761" s="656"/>
      <c r="C761" s="82"/>
      <c r="D761" s="426"/>
      <c r="E761" s="427"/>
      <c r="F761" s="82"/>
      <c r="G761" s="106"/>
      <c r="H761" s="428"/>
      <c r="I761" s="428"/>
      <c r="J761" s="239"/>
      <c r="K761" s="111"/>
      <c r="L761" s="696"/>
    </row>
    <row r="762" spans="1:12" ht="17.25" customHeight="1">
      <c r="A762" s="62" t="s">
        <v>510</v>
      </c>
      <c r="B762" s="63" t="s">
        <v>552</v>
      </c>
      <c r="C762" s="823"/>
      <c r="D762" s="823"/>
      <c r="E762" s="823"/>
      <c r="F762" s="823"/>
      <c r="G762" s="823"/>
      <c r="H762" s="823"/>
      <c r="I762" s="823"/>
      <c r="J762" s="823"/>
      <c r="K762" s="823"/>
      <c r="L762" s="823"/>
    </row>
    <row r="763" spans="1:12" ht="27.75" customHeight="1">
      <c r="A763" s="693" t="s">
        <v>5</v>
      </c>
      <c r="B763" s="693" t="s">
        <v>6</v>
      </c>
      <c r="C763" s="693" t="s">
        <v>7</v>
      </c>
      <c r="D763" s="65" t="s">
        <v>8</v>
      </c>
      <c r="E763" s="693" t="s">
        <v>9</v>
      </c>
      <c r="F763" s="693" t="s">
        <v>10</v>
      </c>
      <c r="G763" s="65" t="s">
        <v>11</v>
      </c>
      <c r="H763" s="66" t="s">
        <v>12</v>
      </c>
      <c r="I763" s="66" t="s">
        <v>13</v>
      </c>
      <c r="J763" s="693" t="s">
        <v>2</v>
      </c>
      <c r="K763" s="66" t="s">
        <v>3</v>
      </c>
      <c r="L763" s="66" t="s">
        <v>4</v>
      </c>
    </row>
    <row r="764" spans="1:12">
      <c r="A764" s="697">
        <v>1</v>
      </c>
      <c r="B764" s="693">
        <v>2</v>
      </c>
      <c r="C764" s="697">
        <v>3</v>
      </c>
      <c r="D764" s="300">
        <v>4</v>
      </c>
      <c r="E764" s="697">
        <v>5</v>
      </c>
      <c r="F764" s="697">
        <v>6</v>
      </c>
      <c r="G764" s="300">
        <v>7</v>
      </c>
      <c r="H764" s="697">
        <v>8</v>
      </c>
      <c r="I764" s="697">
        <v>9</v>
      </c>
      <c r="J764" s="697">
        <v>10</v>
      </c>
      <c r="K764" s="697">
        <v>11</v>
      </c>
      <c r="L764" s="697">
        <v>12</v>
      </c>
    </row>
    <row r="765" spans="1:12" ht="249.75" customHeight="1">
      <c r="A765" s="52" t="s">
        <v>14</v>
      </c>
      <c r="B765" s="429" t="s">
        <v>734</v>
      </c>
      <c r="C765" s="50" t="s">
        <v>729</v>
      </c>
      <c r="D765" s="430">
        <v>2000</v>
      </c>
      <c r="E765" s="430"/>
      <c r="F765" s="431"/>
      <c r="G765" s="751"/>
      <c r="H765" s="432"/>
      <c r="I765" s="433"/>
      <c r="J765" s="78"/>
      <c r="K765" s="48"/>
      <c r="L765" s="48"/>
    </row>
    <row r="766" spans="1:12" ht="204" customHeight="1" thickBot="1">
      <c r="A766" s="42" t="s">
        <v>17</v>
      </c>
      <c r="B766" s="434" t="s">
        <v>553</v>
      </c>
      <c r="C766" s="27" t="s">
        <v>153</v>
      </c>
      <c r="D766" s="435">
        <v>10</v>
      </c>
      <c r="E766" s="435"/>
      <c r="F766" s="29"/>
      <c r="G766" s="752"/>
      <c r="H766" s="436"/>
      <c r="I766" s="433"/>
      <c r="J766" s="78"/>
      <c r="K766" s="48"/>
      <c r="L766" s="48"/>
    </row>
    <row r="767" spans="1:12" ht="15.75" customHeight="1" thickBot="1">
      <c r="A767" s="738"/>
      <c r="C767" s="744"/>
      <c r="D767" s="743"/>
      <c r="E767" s="394"/>
      <c r="F767" s="739"/>
      <c r="G767" s="848" t="s">
        <v>34</v>
      </c>
      <c r="H767" s="848"/>
      <c r="I767" s="73"/>
      <c r="J767" s="73"/>
      <c r="K767" s="73"/>
      <c r="L767" s="73"/>
    </row>
    <row r="768" spans="1:12" ht="15.75" customHeight="1">
      <c r="A768" s="738"/>
      <c r="C768" s="744"/>
      <c r="D768" s="743"/>
      <c r="E768" s="394"/>
      <c r="F768" s="739"/>
      <c r="G768" s="106"/>
      <c r="H768" s="696"/>
      <c r="I768" s="437"/>
      <c r="J768" s="437"/>
      <c r="K768" s="437"/>
      <c r="L768" s="437"/>
    </row>
    <row r="769" spans="1:12" ht="15.75" customHeight="1">
      <c r="A769" s="62" t="s">
        <v>523</v>
      </c>
      <c r="B769" s="63" t="s">
        <v>555</v>
      </c>
      <c r="C769" s="823"/>
      <c r="D769" s="823"/>
      <c r="E769" s="823"/>
      <c r="F769" s="823"/>
      <c r="G769" s="823"/>
      <c r="H769" s="823"/>
      <c r="I769" s="823"/>
      <c r="J769" s="823"/>
      <c r="K769" s="823"/>
      <c r="L769" s="823"/>
    </row>
    <row r="770" spans="1:12" ht="15.75" customHeight="1">
      <c r="A770" s="693" t="s">
        <v>5</v>
      </c>
      <c r="B770" s="693" t="s">
        <v>6</v>
      </c>
      <c r="C770" s="693" t="s">
        <v>7</v>
      </c>
      <c r="D770" s="65" t="s">
        <v>8</v>
      </c>
      <c r="E770" s="693" t="s">
        <v>9</v>
      </c>
      <c r="F770" s="693" t="s">
        <v>10</v>
      </c>
      <c r="G770" s="65" t="s">
        <v>11</v>
      </c>
      <c r="H770" s="66" t="s">
        <v>12</v>
      </c>
      <c r="I770" s="66" t="s">
        <v>13</v>
      </c>
      <c r="J770" s="693" t="s">
        <v>2</v>
      </c>
      <c r="K770" s="66" t="s">
        <v>3</v>
      </c>
      <c r="L770" s="66" t="s">
        <v>4</v>
      </c>
    </row>
    <row r="771" spans="1:12" ht="15.75" customHeight="1">
      <c r="A771" s="697">
        <v>1</v>
      </c>
      <c r="B771" s="693">
        <v>2</v>
      </c>
      <c r="C771" s="697">
        <v>3</v>
      </c>
      <c r="D771" s="300">
        <v>4</v>
      </c>
      <c r="E771" s="697">
        <v>5</v>
      </c>
      <c r="F771" s="697">
        <v>6</v>
      </c>
      <c r="G771" s="300">
        <v>7</v>
      </c>
      <c r="H771" s="697">
        <v>8</v>
      </c>
      <c r="I771" s="697">
        <v>9</v>
      </c>
      <c r="J771" s="697">
        <v>10</v>
      </c>
      <c r="K771" s="697">
        <v>11</v>
      </c>
      <c r="L771" s="697">
        <v>12</v>
      </c>
    </row>
    <row r="772" spans="1:12" ht="96" customHeight="1" thickBot="1">
      <c r="A772" s="42" t="s">
        <v>14</v>
      </c>
      <c r="B772" s="657" t="s">
        <v>556</v>
      </c>
      <c r="C772" s="27" t="s">
        <v>19</v>
      </c>
      <c r="D772" s="435">
        <v>5000</v>
      </c>
      <c r="E772" s="435"/>
      <c r="F772" s="29"/>
      <c r="G772" s="752"/>
      <c r="H772" s="436"/>
      <c r="I772" s="433"/>
      <c r="J772" s="78"/>
      <c r="K772" s="48"/>
      <c r="L772" s="48"/>
    </row>
    <row r="773" spans="1:12" ht="15.75" customHeight="1" thickBot="1">
      <c r="A773" s="738"/>
      <c r="C773" s="744"/>
      <c r="D773" s="743"/>
      <c r="E773" s="394"/>
      <c r="F773" s="739"/>
      <c r="G773" s="848" t="s">
        <v>34</v>
      </c>
      <c r="H773" s="848"/>
      <c r="I773" s="73"/>
      <c r="J773" s="73"/>
      <c r="K773" s="73"/>
      <c r="L773" s="73"/>
    </row>
    <row r="774" spans="1:12" ht="15.75" customHeight="1">
      <c r="A774" s="738"/>
      <c r="C774" s="744"/>
      <c r="D774" s="743"/>
      <c r="E774" s="394"/>
      <c r="F774" s="739"/>
      <c r="G774" s="106"/>
      <c r="H774" s="696"/>
      <c r="I774" s="437"/>
      <c r="J774" s="437"/>
      <c r="K774" s="437"/>
      <c r="L774" s="437"/>
    </row>
    <row r="775" spans="1:12">
      <c r="A775" s="738"/>
      <c r="C775" s="744"/>
      <c r="D775" s="743"/>
      <c r="E775" s="394"/>
      <c r="F775" s="739"/>
      <c r="G775" s="743"/>
      <c r="H775" s="738"/>
      <c r="I775" s="739"/>
      <c r="J775" s="738"/>
      <c r="K775" s="739"/>
      <c r="L775" s="739"/>
    </row>
    <row r="776" spans="1:12" ht="17.25" customHeight="1">
      <c r="A776" s="312" t="s">
        <v>526</v>
      </c>
      <c r="B776" s="63" t="s">
        <v>762</v>
      </c>
      <c r="C776" s="861"/>
      <c r="D776" s="861"/>
      <c r="E776" s="861"/>
      <c r="F776" s="861"/>
      <c r="G776" s="861"/>
      <c r="H776" s="861"/>
      <c r="I776" s="861"/>
      <c r="J776" s="861"/>
      <c r="K776" s="861"/>
      <c r="L776" s="861"/>
    </row>
    <row r="777" spans="1:12" ht="35.25" customHeight="1">
      <c r="A777" s="697" t="s">
        <v>5</v>
      </c>
      <c r="B777" s="693" t="s">
        <v>6</v>
      </c>
      <c r="C777" s="697" t="s">
        <v>7</v>
      </c>
      <c r="D777" s="300" t="s">
        <v>8</v>
      </c>
      <c r="E777" s="697" t="s">
        <v>9</v>
      </c>
      <c r="F777" s="697" t="s">
        <v>10</v>
      </c>
      <c r="G777" s="300" t="s">
        <v>11</v>
      </c>
      <c r="H777" s="305" t="s">
        <v>12</v>
      </c>
      <c r="I777" s="305" t="s">
        <v>13</v>
      </c>
      <c r="J777" s="697" t="s">
        <v>2</v>
      </c>
      <c r="K777" s="305" t="s">
        <v>3</v>
      </c>
      <c r="L777" s="305" t="s">
        <v>4</v>
      </c>
    </row>
    <row r="778" spans="1:12">
      <c r="A778" s="697">
        <v>1</v>
      </c>
      <c r="B778" s="693">
        <v>2</v>
      </c>
      <c r="C778" s="697">
        <v>3</v>
      </c>
      <c r="D778" s="300">
        <v>4</v>
      </c>
      <c r="E778" s="697">
        <v>5</v>
      </c>
      <c r="F778" s="697">
        <v>6</v>
      </c>
      <c r="G778" s="300">
        <v>7</v>
      </c>
      <c r="H778" s="697">
        <v>8</v>
      </c>
      <c r="I778" s="697">
        <v>9</v>
      </c>
      <c r="J778" s="697">
        <v>10</v>
      </c>
      <c r="K778" s="697">
        <v>11</v>
      </c>
      <c r="L778" s="697">
        <v>12</v>
      </c>
    </row>
    <row r="779" spans="1:12" ht="59.25" customHeight="1">
      <c r="A779" s="194" t="s">
        <v>14</v>
      </c>
      <c r="B779" s="540" t="s">
        <v>681</v>
      </c>
      <c r="C779" s="27" t="s">
        <v>269</v>
      </c>
      <c r="D779" s="27">
        <v>30</v>
      </c>
      <c r="E779" s="44"/>
      <c r="F779" s="27"/>
      <c r="G779" s="287"/>
      <c r="H779" s="545"/>
      <c r="I779" s="546"/>
      <c r="J779" s="285"/>
      <c r="K779" s="547"/>
      <c r="L779" s="533"/>
    </row>
    <row r="780" spans="1:12" ht="41.25">
      <c r="A780" s="194" t="s">
        <v>17</v>
      </c>
      <c r="B780" s="540" t="s">
        <v>682</v>
      </c>
      <c r="C780" s="27" t="s">
        <v>265</v>
      </c>
      <c r="D780" s="27">
        <v>20</v>
      </c>
      <c r="E780" s="44"/>
      <c r="F780" s="27"/>
      <c r="G780" s="287"/>
      <c r="H780" s="545"/>
      <c r="I780" s="546"/>
      <c r="J780" s="285"/>
      <c r="K780" s="547"/>
      <c r="L780" s="533"/>
    </row>
    <row r="781" spans="1:12" ht="41.25">
      <c r="A781" s="194" t="s">
        <v>20</v>
      </c>
      <c r="B781" s="540" t="s">
        <v>683</v>
      </c>
      <c r="C781" s="27" t="s">
        <v>269</v>
      </c>
      <c r="D781" s="27">
        <v>10</v>
      </c>
      <c r="E781" s="44"/>
      <c r="F781" s="50"/>
      <c r="G781" s="548"/>
      <c r="H781" s="530"/>
      <c r="I781" s="549"/>
      <c r="J781" s="286"/>
      <c r="K781" s="550"/>
      <c r="L781" s="551"/>
    </row>
    <row r="782" spans="1:12" s="490" customFormat="1" ht="24.75">
      <c r="A782" s="194" t="s">
        <v>22</v>
      </c>
      <c r="B782" s="658" t="s">
        <v>684</v>
      </c>
      <c r="C782" s="27" t="s">
        <v>19</v>
      </c>
      <c r="D782" s="27">
        <v>1</v>
      </c>
      <c r="E782" s="552"/>
      <c r="F782" s="68"/>
      <c r="G782" s="517"/>
      <c r="H782" s="533"/>
      <c r="I782" s="553"/>
      <c r="J782" s="780"/>
      <c r="K782" s="550"/>
      <c r="L782" s="551"/>
    </row>
    <row r="783" spans="1:12" s="147" customFormat="1" ht="15.75" thickBot="1">
      <c r="A783" s="857" t="s">
        <v>558</v>
      </c>
      <c r="B783" s="857"/>
      <c r="C783" s="857"/>
      <c r="D783" s="857"/>
      <c r="E783" s="857"/>
      <c r="F783" s="857"/>
      <c r="G783" s="857"/>
      <c r="H783" s="857"/>
      <c r="I783" s="858"/>
      <c r="J783" s="858"/>
      <c r="K783" s="858"/>
      <c r="L783" s="858"/>
    </row>
    <row r="784" spans="1:12" ht="15.75" customHeight="1" thickTop="1" thickBot="1">
      <c r="A784" s="862" t="s">
        <v>685</v>
      </c>
      <c r="B784" s="862"/>
      <c r="C784" s="862"/>
      <c r="D784" s="862"/>
      <c r="E784" s="862"/>
      <c r="F784" s="863"/>
      <c r="G784" s="848" t="s">
        <v>34</v>
      </c>
      <c r="H784" s="848"/>
      <c r="I784" s="438"/>
      <c r="J784" s="438"/>
      <c r="K784" s="438"/>
      <c r="L784" s="438"/>
    </row>
    <row r="785" spans="1:12" s="490" customFormat="1" ht="15.75" customHeight="1">
      <c r="A785" s="808"/>
      <c r="B785" s="808"/>
      <c r="C785" s="808"/>
      <c r="D785" s="808"/>
      <c r="E785" s="808"/>
      <c r="F785" s="808"/>
      <c r="G785" s="781"/>
      <c r="H785" s="781"/>
      <c r="I785" s="437"/>
      <c r="J785" s="437"/>
      <c r="K785" s="437"/>
      <c r="L785" s="437"/>
    </row>
    <row r="786" spans="1:12" s="490" customFormat="1" ht="15.75" customHeight="1">
      <c r="A786" s="808"/>
      <c r="B786" s="808"/>
      <c r="C786" s="808"/>
      <c r="D786" s="808"/>
      <c r="E786" s="808"/>
      <c r="F786" s="808"/>
      <c r="G786" s="781"/>
      <c r="H786" s="781"/>
      <c r="I786" s="437"/>
      <c r="J786" s="437"/>
      <c r="K786" s="437"/>
      <c r="L786" s="437"/>
    </row>
    <row r="787" spans="1:12">
      <c r="A787" s="738"/>
      <c r="C787" s="744"/>
      <c r="D787" s="743"/>
      <c r="E787" s="394"/>
      <c r="F787" s="739"/>
      <c r="G787" s="743"/>
      <c r="H787" s="738"/>
      <c r="I787" s="739"/>
      <c r="J787" s="738"/>
      <c r="K787" s="739"/>
      <c r="L787" s="739"/>
    </row>
    <row r="788" spans="1:12">
      <c r="A788" s="62" t="s">
        <v>531</v>
      </c>
      <c r="B788" s="63" t="s">
        <v>560</v>
      </c>
      <c r="C788" s="809"/>
      <c r="D788" s="809"/>
      <c r="E788" s="809"/>
      <c r="F788" s="809"/>
      <c r="G788" s="809"/>
      <c r="H788" s="809"/>
      <c r="I788" s="809"/>
      <c r="J788" s="809"/>
      <c r="K788" s="809"/>
      <c r="L788" s="809"/>
    </row>
    <row r="789" spans="1:12" ht="34.5" customHeight="1">
      <c r="A789" s="693" t="s">
        <v>5</v>
      </c>
      <c r="B789" s="693" t="s">
        <v>6</v>
      </c>
      <c r="C789" s="693" t="s">
        <v>7</v>
      </c>
      <c r="D789" s="65" t="s">
        <v>8</v>
      </c>
      <c r="E789" s="693" t="s">
        <v>9</v>
      </c>
      <c r="F789" s="693" t="s">
        <v>10</v>
      </c>
      <c r="G789" s="65" t="s">
        <v>11</v>
      </c>
      <c r="H789" s="66" t="s">
        <v>12</v>
      </c>
      <c r="I789" s="66" t="s">
        <v>13</v>
      </c>
      <c r="J789" s="693" t="s">
        <v>2</v>
      </c>
      <c r="K789" s="66" t="s">
        <v>3</v>
      </c>
      <c r="L789" s="66" t="s">
        <v>4</v>
      </c>
    </row>
    <row r="790" spans="1:12">
      <c r="A790" s="693">
        <v>1</v>
      </c>
      <c r="B790" s="693">
        <v>2</v>
      </c>
      <c r="C790" s="693">
        <v>3</v>
      </c>
      <c r="D790" s="65">
        <v>4</v>
      </c>
      <c r="E790" s="693">
        <v>5</v>
      </c>
      <c r="F790" s="693">
        <v>6</v>
      </c>
      <c r="G790" s="65">
        <v>7</v>
      </c>
      <c r="H790" s="693">
        <v>8</v>
      </c>
      <c r="I790" s="693">
        <v>9</v>
      </c>
      <c r="J790" s="693">
        <v>10</v>
      </c>
      <c r="K790" s="693">
        <v>11</v>
      </c>
      <c r="L790" s="693">
        <v>12</v>
      </c>
    </row>
    <row r="791" spans="1:12" s="41" customFormat="1" ht="90.75">
      <c r="A791" s="439" t="s">
        <v>14</v>
      </c>
      <c r="B791" s="659" t="s">
        <v>561</v>
      </c>
      <c r="C791" s="439" t="s">
        <v>16</v>
      </c>
      <c r="D791" s="440">
        <v>40</v>
      </c>
      <c r="E791" s="439"/>
      <c r="F791" s="441"/>
      <c r="G791" s="442"/>
      <c r="H791" s="443"/>
      <c r="I791" s="97"/>
      <c r="J791" s="96"/>
      <c r="K791" s="97"/>
      <c r="L791" s="97"/>
    </row>
    <row r="792" spans="1:12" s="41" customFormat="1" ht="92.25" customHeight="1">
      <c r="A792" s="439" t="s">
        <v>17</v>
      </c>
      <c r="B792" s="659" t="s">
        <v>562</v>
      </c>
      <c r="C792" s="439" t="s">
        <v>16</v>
      </c>
      <c r="D792" s="440">
        <v>5</v>
      </c>
      <c r="E792" s="439"/>
      <c r="F792" s="441"/>
      <c r="G792" s="442"/>
      <c r="H792" s="443"/>
      <c r="I792" s="97"/>
      <c r="J792" s="96"/>
      <c r="K792" s="97"/>
      <c r="L792" s="97"/>
    </row>
    <row r="793" spans="1:12" s="41" customFormat="1" ht="63" customHeight="1">
      <c r="A793" s="444" t="s">
        <v>20</v>
      </c>
      <c r="B793" s="660" t="s">
        <v>563</v>
      </c>
      <c r="C793" s="444" t="s">
        <v>16</v>
      </c>
      <c r="D793" s="445">
        <v>1</v>
      </c>
      <c r="E793" s="444"/>
      <c r="F793" s="446"/>
      <c r="G793" s="447"/>
      <c r="H793" s="448"/>
      <c r="I793" s="97"/>
      <c r="J793" s="96"/>
      <c r="K793" s="97"/>
      <c r="L793" s="97"/>
    </row>
    <row r="794" spans="1:12" s="41" customFormat="1" ht="74.25">
      <c r="A794" s="439" t="s">
        <v>22</v>
      </c>
      <c r="B794" s="659" t="s">
        <v>564</v>
      </c>
      <c r="C794" s="439" t="s">
        <v>16</v>
      </c>
      <c r="D794" s="440">
        <v>5</v>
      </c>
      <c r="E794" s="439"/>
      <c r="F794" s="441"/>
      <c r="G794" s="442"/>
      <c r="H794" s="443"/>
      <c r="I794" s="178"/>
      <c r="J794" s="40"/>
      <c r="K794" s="178"/>
      <c r="L794" s="178"/>
    </row>
    <row r="795" spans="1:12" s="41" customFormat="1" ht="66" customHeight="1">
      <c r="A795" s="439" t="s">
        <v>24</v>
      </c>
      <c r="B795" s="659" t="s">
        <v>565</v>
      </c>
      <c r="C795" s="439" t="s">
        <v>16</v>
      </c>
      <c r="D795" s="449">
        <v>2</v>
      </c>
      <c r="E795" s="450"/>
      <c r="F795" s="451"/>
      <c r="G795" s="442"/>
      <c r="H795" s="443"/>
      <c r="I795" s="97"/>
      <c r="J795" s="96"/>
      <c r="K795" s="97"/>
      <c r="L795" s="97"/>
    </row>
    <row r="796" spans="1:12" s="41" customFormat="1" ht="75" customHeight="1">
      <c r="A796" s="439" t="s">
        <v>26</v>
      </c>
      <c r="B796" s="659" t="s">
        <v>566</v>
      </c>
      <c r="C796" s="439" t="s">
        <v>16</v>
      </c>
      <c r="D796" s="440">
        <v>2</v>
      </c>
      <c r="E796" s="439"/>
      <c r="F796" s="441"/>
      <c r="G796" s="442"/>
      <c r="H796" s="443"/>
      <c r="I796" s="97"/>
      <c r="J796" s="96"/>
      <c r="K796" s="97"/>
      <c r="L796" s="97"/>
    </row>
    <row r="797" spans="1:12" s="41" customFormat="1" ht="82.5">
      <c r="A797" s="439" t="s">
        <v>28</v>
      </c>
      <c r="B797" s="659" t="s">
        <v>567</v>
      </c>
      <c r="C797" s="439" t="s">
        <v>16</v>
      </c>
      <c r="D797" s="440">
        <v>3</v>
      </c>
      <c r="E797" s="439"/>
      <c r="F797" s="441"/>
      <c r="G797" s="442"/>
      <c r="H797" s="443"/>
      <c r="I797" s="97"/>
      <c r="J797" s="96"/>
      <c r="K797" s="97"/>
      <c r="L797" s="97"/>
    </row>
    <row r="798" spans="1:12" s="41" customFormat="1" ht="57.75">
      <c r="A798" s="444" t="s">
        <v>30</v>
      </c>
      <c r="B798" s="660" t="s">
        <v>568</v>
      </c>
      <c r="C798" s="444" t="s">
        <v>16</v>
      </c>
      <c r="D798" s="445">
        <v>1</v>
      </c>
      <c r="E798" s="444"/>
      <c r="F798" s="446"/>
      <c r="G798" s="447"/>
      <c r="H798" s="448"/>
      <c r="I798" s="97"/>
      <c r="J798" s="96"/>
      <c r="K798" s="97"/>
      <c r="L798" s="97"/>
    </row>
    <row r="799" spans="1:12" s="41" customFormat="1" ht="68.25" customHeight="1">
      <c r="A799" s="439" t="s">
        <v>32</v>
      </c>
      <c r="B799" s="659" t="s">
        <v>569</v>
      </c>
      <c r="C799" s="439" t="s">
        <v>16</v>
      </c>
      <c r="D799" s="440">
        <v>2</v>
      </c>
      <c r="E799" s="439"/>
      <c r="F799" s="441"/>
      <c r="G799" s="442"/>
      <c r="H799" s="443"/>
      <c r="I799" s="178"/>
      <c r="J799" s="40"/>
      <c r="K799" s="178"/>
      <c r="L799" s="178"/>
    </row>
    <row r="800" spans="1:12" ht="74.25" customHeight="1">
      <c r="A800" s="439" t="s">
        <v>62</v>
      </c>
      <c r="B800" s="661" t="s">
        <v>570</v>
      </c>
      <c r="C800" s="452" t="s">
        <v>571</v>
      </c>
      <c r="D800" s="440">
        <v>24</v>
      </c>
      <c r="E800" s="439"/>
      <c r="F800" s="157"/>
      <c r="G800" s="158"/>
      <c r="H800" s="453"/>
      <c r="I800" s="71"/>
      <c r="J800" s="49"/>
      <c r="K800" s="71"/>
      <c r="L800" s="71"/>
    </row>
    <row r="801" spans="1:12" ht="111" customHeight="1">
      <c r="A801" s="444" t="s">
        <v>64</v>
      </c>
      <c r="B801" s="660" t="s">
        <v>572</v>
      </c>
      <c r="C801" s="444" t="s">
        <v>573</v>
      </c>
      <c r="D801" s="445">
        <v>6</v>
      </c>
      <c r="E801" s="444"/>
      <c r="F801" s="446"/>
      <c r="G801" s="724"/>
      <c r="H801" s="725"/>
      <c r="I801" s="71"/>
      <c r="J801" s="49"/>
      <c r="K801" s="71"/>
      <c r="L801" s="71"/>
    </row>
    <row r="802" spans="1:12" s="41" customFormat="1" ht="69" customHeight="1">
      <c r="A802" s="439" t="s">
        <v>66</v>
      </c>
      <c r="B802" s="659" t="s">
        <v>574</v>
      </c>
      <c r="C802" s="439" t="s">
        <v>16</v>
      </c>
      <c r="D802" s="440">
        <v>4</v>
      </c>
      <c r="E802" s="439"/>
      <c r="F802" s="441"/>
      <c r="G802" s="442"/>
      <c r="H802" s="443"/>
      <c r="I802" s="732"/>
      <c r="J802" s="733"/>
      <c r="K802" s="732"/>
      <c r="L802" s="732"/>
    </row>
    <row r="803" spans="1:12" s="41" customFormat="1" ht="45.75" customHeight="1">
      <c r="A803" s="439" t="s">
        <v>68</v>
      </c>
      <c r="B803" s="659" t="s">
        <v>575</v>
      </c>
      <c r="C803" s="439" t="s">
        <v>19</v>
      </c>
      <c r="D803" s="440">
        <v>5</v>
      </c>
      <c r="E803" s="439"/>
      <c r="F803" s="441"/>
      <c r="G803" s="442"/>
      <c r="H803" s="443"/>
      <c r="I803" s="732"/>
      <c r="J803" s="733"/>
      <c r="K803" s="732"/>
      <c r="L803" s="732"/>
    </row>
    <row r="804" spans="1:12" s="41" customFormat="1" ht="105" customHeight="1">
      <c r="A804" s="726" t="s">
        <v>70</v>
      </c>
      <c r="B804" s="727" t="s">
        <v>576</v>
      </c>
      <c r="C804" s="726" t="s">
        <v>153</v>
      </c>
      <c r="D804" s="728">
        <v>1</v>
      </c>
      <c r="E804" s="726"/>
      <c r="F804" s="729"/>
      <c r="G804" s="734"/>
      <c r="H804" s="730"/>
      <c r="I804" s="413"/>
      <c r="J804" s="731"/>
      <c r="K804" s="413"/>
      <c r="L804" s="413"/>
    </row>
    <row r="805" spans="1:12" ht="53.25" customHeight="1">
      <c r="A805" s="439" t="s">
        <v>118</v>
      </c>
      <c r="B805" s="660" t="s">
        <v>577</v>
      </c>
      <c r="C805" s="444" t="s">
        <v>153</v>
      </c>
      <c r="D805" s="445">
        <v>1</v>
      </c>
      <c r="E805" s="444"/>
      <c r="F805" s="446"/>
      <c r="G805" s="447"/>
      <c r="H805" s="448"/>
      <c r="I805" s="178"/>
      <c r="J805" s="40"/>
      <c r="K805" s="178"/>
      <c r="L805" s="178"/>
    </row>
    <row r="806" spans="1:12" ht="74.25">
      <c r="A806" s="439" t="s">
        <v>120</v>
      </c>
      <c r="B806" s="659" t="s">
        <v>578</v>
      </c>
      <c r="C806" s="439" t="s">
        <v>122</v>
      </c>
      <c r="D806" s="440">
        <v>1</v>
      </c>
      <c r="E806" s="439"/>
      <c r="F806" s="454"/>
      <c r="G806" s="442"/>
      <c r="H806" s="443"/>
      <c r="I806" s="178"/>
      <c r="J806" s="40"/>
      <c r="K806" s="178"/>
      <c r="L806" s="178"/>
    </row>
    <row r="807" spans="1:12" ht="76.5" customHeight="1">
      <c r="A807" s="439" t="s">
        <v>236</v>
      </c>
      <c r="B807" s="659" t="s">
        <v>754</v>
      </c>
      <c r="C807" s="439" t="s">
        <v>153</v>
      </c>
      <c r="D807" s="440">
        <v>1</v>
      </c>
      <c r="E807" s="439"/>
      <c r="F807" s="441"/>
      <c r="G807" s="442"/>
      <c r="H807" s="443"/>
      <c r="I807" s="178"/>
      <c r="J807" s="40"/>
      <c r="K807" s="178"/>
      <c r="L807" s="178"/>
    </row>
    <row r="808" spans="1:12" ht="49.5">
      <c r="A808" s="439">
        <v>18</v>
      </c>
      <c r="B808" s="659" t="s">
        <v>579</v>
      </c>
      <c r="C808" s="439" t="s">
        <v>580</v>
      </c>
      <c r="D808" s="440">
        <v>25</v>
      </c>
      <c r="E808" s="439"/>
      <c r="F808" s="441"/>
      <c r="G808" s="442"/>
      <c r="H808" s="443"/>
      <c r="I808" s="97"/>
      <c r="J808" s="96"/>
      <c r="K808" s="97"/>
      <c r="L808" s="97"/>
    </row>
    <row r="809" spans="1:12" ht="51" customHeight="1" thickBot="1">
      <c r="A809" s="439">
        <v>19</v>
      </c>
      <c r="B809" s="659" t="s">
        <v>581</v>
      </c>
      <c r="C809" s="439" t="s">
        <v>582</v>
      </c>
      <c r="D809" s="440">
        <v>1</v>
      </c>
      <c r="E809" s="439"/>
      <c r="F809" s="441"/>
      <c r="G809" s="442"/>
      <c r="H809" s="443"/>
      <c r="I809" s="178"/>
      <c r="J809" s="40"/>
      <c r="K809" s="178"/>
      <c r="L809" s="178"/>
    </row>
    <row r="810" spans="1:12" ht="15.75" customHeight="1" thickBot="1">
      <c r="A810" s="738"/>
      <c r="B810" s="614"/>
      <c r="C810" s="739"/>
      <c r="D810" s="740"/>
      <c r="E810" s="741"/>
      <c r="F810" s="739"/>
      <c r="G810" s="848" t="s">
        <v>34</v>
      </c>
      <c r="H810" s="848"/>
      <c r="I810" s="73"/>
      <c r="J810" s="73"/>
      <c r="K810" s="73"/>
      <c r="L810" s="73"/>
    </row>
    <row r="811" spans="1:12">
      <c r="A811" s="738"/>
      <c r="B811" s="614"/>
      <c r="C811" s="739"/>
      <c r="D811" s="740"/>
      <c r="E811" s="741"/>
      <c r="F811" s="739"/>
      <c r="G811" s="743"/>
      <c r="H811" s="739"/>
      <c r="I811" s="739"/>
      <c r="J811" s="739"/>
      <c r="K811" s="739"/>
      <c r="L811" s="739"/>
    </row>
    <row r="813" spans="1:12" ht="26.25" customHeight="1">
      <c r="A813" s="62" t="s">
        <v>540</v>
      </c>
      <c r="B813" s="63" t="s">
        <v>584</v>
      </c>
      <c r="C813" s="809"/>
      <c r="D813" s="809"/>
      <c r="E813" s="809"/>
      <c r="F813" s="809"/>
      <c r="G813" s="809"/>
      <c r="H813" s="809"/>
      <c r="I813" s="809"/>
      <c r="J813" s="809"/>
      <c r="K813" s="809"/>
      <c r="L813" s="809"/>
    </row>
    <row r="814" spans="1:12" ht="19.5" customHeight="1">
      <c r="A814" s="693" t="s">
        <v>5</v>
      </c>
      <c r="B814" s="64" t="s">
        <v>6</v>
      </c>
      <c r="C814" s="693" t="s">
        <v>7</v>
      </c>
      <c r="D814" s="65" t="s">
        <v>8</v>
      </c>
      <c r="E814" s="693" t="s">
        <v>9</v>
      </c>
      <c r="F814" s="693" t="s">
        <v>10</v>
      </c>
      <c r="G814" s="65" t="s">
        <v>11</v>
      </c>
      <c r="H814" s="66" t="s">
        <v>12</v>
      </c>
      <c r="I814" s="66" t="s">
        <v>13</v>
      </c>
      <c r="J814" s="693" t="s">
        <v>2</v>
      </c>
      <c r="K814" s="66" t="s">
        <v>3</v>
      </c>
      <c r="L814" s="66" t="s">
        <v>4</v>
      </c>
    </row>
    <row r="815" spans="1:12">
      <c r="A815" s="693">
        <v>1</v>
      </c>
      <c r="B815" s="693">
        <v>2</v>
      </c>
      <c r="C815" s="693">
        <v>3</v>
      </c>
      <c r="D815" s="65">
        <v>4</v>
      </c>
      <c r="E815" s="693">
        <v>5</v>
      </c>
      <c r="F815" s="693">
        <v>6</v>
      </c>
      <c r="G815" s="65">
        <v>7</v>
      </c>
      <c r="H815" s="693">
        <v>8</v>
      </c>
      <c r="I815" s="693">
        <v>9</v>
      </c>
      <c r="J815" s="693">
        <v>10</v>
      </c>
      <c r="K815" s="693">
        <v>11</v>
      </c>
      <c r="L815" s="693">
        <v>12</v>
      </c>
    </row>
    <row r="816" spans="1:12" ht="33">
      <c r="A816" s="52" t="s">
        <v>14</v>
      </c>
      <c r="B816" s="210" t="s">
        <v>585</v>
      </c>
      <c r="C816" s="52" t="s">
        <v>161</v>
      </c>
      <c r="D816" s="565">
        <v>200</v>
      </c>
      <c r="E816" s="54"/>
      <c r="F816" s="52"/>
      <c r="G816" s="67"/>
      <c r="H816" s="258"/>
      <c r="I816" s="71"/>
      <c r="J816" s="49"/>
      <c r="K816" s="71"/>
      <c r="L816" s="71"/>
    </row>
    <row r="817" spans="1:12" ht="32.25" customHeight="1">
      <c r="A817" s="52" t="s">
        <v>17</v>
      </c>
      <c r="B817" s="215" t="s">
        <v>586</v>
      </c>
      <c r="C817" s="52" t="s">
        <v>161</v>
      </c>
      <c r="D817" s="195">
        <v>450</v>
      </c>
      <c r="E817" s="34"/>
      <c r="F817" s="42"/>
      <c r="G817" s="72"/>
      <c r="H817" s="93"/>
      <c r="I817" s="71"/>
      <c r="J817" s="101"/>
      <c r="K817" s="71"/>
      <c r="L817" s="71"/>
    </row>
    <row r="818" spans="1:12">
      <c r="A818" s="52" t="s">
        <v>20</v>
      </c>
      <c r="B818" s="215" t="s">
        <v>587</v>
      </c>
      <c r="C818" s="52" t="s">
        <v>161</v>
      </c>
      <c r="D818" s="195">
        <v>150</v>
      </c>
      <c r="E818" s="34"/>
      <c r="F818" s="42"/>
      <c r="G818" s="72"/>
      <c r="H818" s="93"/>
      <c r="I818" s="71"/>
      <c r="J818" s="101"/>
      <c r="K818" s="71"/>
      <c r="L818" s="71"/>
    </row>
    <row r="819" spans="1:12" ht="24.75">
      <c r="A819" s="52" t="s">
        <v>22</v>
      </c>
      <c r="B819" s="215" t="s">
        <v>588</v>
      </c>
      <c r="C819" s="52" t="s">
        <v>161</v>
      </c>
      <c r="D819" s="195">
        <v>550</v>
      </c>
      <c r="E819" s="34"/>
      <c r="F819" s="42"/>
      <c r="G819" s="72"/>
      <c r="H819" s="93"/>
      <c r="I819" s="71"/>
      <c r="J819" s="101"/>
      <c r="K819" s="71"/>
      <c r="L819" s="71"/>
    </row>
    <row r="820" spans="1:12" ht="24.75">
      <c r="A820" s="52" t="s">
        <v>24</v>
      </c>
      <c r="B820" s="215" t="s">
        <v>589</v>
      </c>
      <c r="C820" s="52" t="s">
        <v>161</v>
      </c>
      <c r="D820" s="195">
        <v>60</v>
      </c>
      <c r="E820" s="34"/>
      <c r="F820" s="42"/>
      <c r="G820" s="72"/>
      <c r="H820" s="93"/>
      <c r="I820" s="71"/>
      <c r="J820" s="101"/>
      <c r="K820" s="71"/>
      <c r="L820" s="71"/>
    </row>
    <row r="821" spans="1:12" ht="20.25" customHeight="1">
      <c r="A821" s="52" t="s">
        <v>26</v>
      </c>
      <c r="B821" s="215" t="s">
        <v>590</v>
      </c>
      <c r="C821" s="52" t="s">
        <v>161</v>
      </c>
      <c r="D821" s="195">
        <v>150</v>
      </c>
      <c r="E821" s="34"/>
      <c r="F821" s="42"/>
      <c r="G821" s="72"/>
      <c r="H821" s="93"/>
      <c r="I821" s="71"/>
      <c r="J821" s="101"/>
      <c r="K821" s="71"/>
      <c r="L821" s="71"/>
    </row>
    <row r="822" spans="1:12" ht="25.5" customHeight="1">
      <c r="A822" s="52" t="s">
        <v>28</v>
      </c>
      <c r="B822" s="215" t="s">
        <v>591</v>
      </c>
      <c r="C822" s="52" t="s">
        <v>161</v>
      </c>
      <c r="D822" s="58">
        <v>20</v>
      </c>
      <c r="E822" s="34"/>
      <c r="F822" s="34"/>
      <c r="G822" s="72"/>
      <c r="H822" s="93"/>
      <c r="I822" s="71"/>
      <c r="J822" s="101"/>
      <c r="K822" s="71"/>
      <c r="L822" s="71"/>
    </row>
    <row r="823" spans="1:12" ht="16.5">
      <c r="A823" s="52" t="s">
        <v>30</v>
      </c>
      <c r="B823" s="210" t="s">
        <v>592</v>
      </c>
      <c r="C823" s="52" t="s">
        <v>161</v>
      </c>
      <c r="D823" s="53">
        <v>30</v>
      </c>
      <c r="E823" s="54"/>
      <c r="F823" s="54"/>
      <c r="G823" s="72"/>
      <c r="H823" s="258"/>
      <c r="I823" s="71"/>
      <c r="J823" s="101"/>
      <c r="K823" s="71"/>
      <c r="L823" s="71"/>
    </row>
    <row r="824" spans="1:12" ht="16.5">
      <c r="A824" s="52" t="s">
        <v>32</v>
      </c>
      <c r="B824" s="215" t="s">
        <v>593</v>
      </c>
      <c r="C824" s="52" t="s">
        <v>161</v>
      </c>
      <c r="D824" s="58">
        <v>60</v>
      </c>
      <c r="E824" s="34"/>
      <c r="F824" s="34"/>
      <c r="G824" s="72"/>
      <c r="H824" s="93"/>
      <c r="I824" s="71"/>
      <c r="J824" s="101"/>
      <c r="K824" s="71"/>
      <c r="L824" s="71"/>
    </row>
    <row r="825" spans="1:12" ht="33">
      <c r="A825" s="52" t="s">
        <v>62</v>
      </c>
      <c r="B825" s="215" t="s">
        <v>594</v>
      </c>
      <c r="C825" s="52" t="s">
        <v>420</v>
      </c>
      <c r="D825" s="58">
        <v>5</v>
      </c>
      <c r="E825" s="34"/>
      <c r="F825" s="34"/>
      <c r="G825" s="72"/>
      <c r="H825" s="93"/>
      <c r="I825" s="71"/>
      <c r="J825" s="101"/>
      <c r="K825" s="71"/>
      <c r="L825" s="71"/>
    </row>
    <row r="826" spans="1:12" ht="16.5">
      <c r="A826" s="52" t="s">
        <v>64</v>
      </c>
      <c r="B826" s="215" t="s">
        <v>595</v>
      </c>
      <c r="C826" s="52" t="s">
        <v>596</v>
      </c>
      <c r="D826" s="58">
        <v>350</v>
      </c>
      <c r="E826" s="34"/>
      <c r="F826" s="34"/>
      <c r="G826" s="72"/>
      <c r="H826" s="93"/>
      <c r="I826" s="71"/>
      <c r="J826" s="101"/>
      <c r="K826" s="71"/>
      <c r="L826" s="71"/>
    </row>
    <row r="827" spans="1:12">
      <c r="A827" s="52" t="s">
        <v>66</v>
      </c>
      <c r="B827" s="215" t="s">
        <v>597</v>
      </c>
      <c r="C827" s="52" t="s">
        <v>45</v>
      </c>
      <c r="D827" s="58">
        <f>45*2</f>
        <v>90</v>
      </c>
      <c r="E827" s="34"/>
      <c r="F827" s="34"/>
      <c r="G827" s="67"/>
      <c r="H827" s="93"/>
      <c r="I827" s="71"/>
      <c r="J827" s="101"/>
      <c r="K827" s="71"/>
      <c r="L827" s="71"/>
    </row>
    <row r="828" spans="1:12" ht="32.25" customHeight="1">
      <c r="A828" s="52" t="s">
        <v>68</v>
      </c>
      <c r="B828" s="215" t="s">
        <v>598</v>
      </c>
      <c r="C828" s="52" t="s">
        <v>420</v>
      </c>
      <c r="D828" s="58">
        <v>550</v>
      </c>
      <c r="E828" s="34"/>
      <c r="F828" s="455"/>
      <c r="G828" s="72"/>
      <c r="H828" s="456"/>
      <c r="I828" s="71"/>
      <c r="J828" s="101"/>
      <c r="K828" s="71"/>
      <c r="L828" s="71"/>
    </row>
    <row r="829" spans="1:12" ht="16.5">
      <c r="A829" s="52" t="s">
        <v>70</v>
      </c>
      <c r="B829" s="210" t="s">
        <v>599</v>
      </c>
      <c r="C829" s="52" t="s">
        <v>19</v>
      </c>
      <c r="D829" s="565">
        <v>100</v>
      </c>
      <c r="E829" s="54"/>
      <c r="F829" s="457"/>
      <c r="G829" s="162"/>
      <c r="H829" s="458"/>
      <c r="I829" s="71"/>
      <c r="J829" s="101"/>
      <c r="K829" s="71"/>
      <c r="L829" s="71"/>
    </row>
    <row r="830" spans="1:12" ht="17.25" thickBot="1">
      <c r="A830" s="42" t="s">
        <v>118</v>
      </c>
      <c r="B830" s="215" t="s">
        <v>600</v>
      </c>
      <c r="C830" s="52" t="s">
        <v>161</v>
      </c>
      <c r="D830" s="195">
        <v>3</v>
      </c>
      <c r="E830" s="34"/>
      <c r="F830" s="459"/>
      <c r="G830" s="162"/>
      <c r="H830" s="456"/>
      <c r="I830" s="71"/>
      <c r="J830" s="101"/>
      <c r="K830" s="71"/>
      <c r="L830" s="71"/>
    </row>
    <row r="831" spans="1:12" ht="15.75" customHeight="1" thickBot="1">
      <c r="A831" s="738"/>
      <c r="B831" s="662"/>
      <c r="C831" s="226"/>
      <c r="D831" s="740"/>
      <c r="E831" s="741"/>
      <c r="F831" s="739"/>
      <c r="G831" s="848" t="s">
        <v>34</v>
      </c>
      <c r="H831" s="848"/>
      <c r="I831" s="73"/>
      <c r="J831" s="73"/>
      <c r="K831" s="73"/>
      <c r="L831" s="73"/>
    </row>
    <row r="832" spans="1:12">
      <c r="A832" s="738"/>
      <c r="B832" s="662"/>
      <c r="C832" s="80"/>
      <c r="D832" s="740"/>
      <c r="E832" s="741"/>
      <c r="F832" s="739"/>
      <c r="G832" s="106"/>
      <c r="H832" s="696"/>
      <c r="I832" s="107"/>
      <c r="J832" s="107"/>
      <c r="K832" s="107"/>
      <c r="L832" s="107"/>
    </row>
    <row r="834" spans="1:12">
      <c r="A834" s="62" t="s">
        <v>551</v>
      </c>
      <c r="B834" s="63" t="s">
        <v>602</v>
      </c>
      <c r="C834" s="809"/>
      <c r="D834" s="809"/>
      <c r="E834" s="809"/>
      <c r="F834" s="809"/>
      <c r="G834" s="809"/>
      <c r="H834" s="809"/>
      <c r="I834" s="809"/>
      <c r="J834" s="809"/>
      <c r="K834" s="809"/>
      <c r="L834" s="809"/>
    </row>
    <row r="835" spans="1:12" ht="18.75" customHeight="1">
      <c r="A835" s="693" t="s">
        <v>5</v>
      </c>
      <c r="B835" s="64" t="s">
        <v>6</v>
      </c>
      <c r="C835" s="693" t="s">
        <v>7</v>
      </c>
      <c r="D835" s="65" t="s">
        <v>8</v>
      </c>
      <c r="E835" s="693" t="s">
        <v>9</v>
      </c>
      <c r="F835" s="693" t="s">
        <v>10</v>
      </c>
      <c r="G835" s="65" t="s">
        <v>11</v>
      </c>
      <c r="H835" s="66" t="s">
        <v>12</v>
      </c>
      <c r="I835" s="66" t="s">
        <v>13</v>
      </c>
      <c r="J835" s="693" t="s">
        <v>2</v>
      </c>
      <c r="K835" s="66" t="s">
        <v>3</v>
      </c>
      <c r="L835" s="66" t="s">
        <v>4</v>
      </c>
    </row>
    <row r="836" spans="1:12">
      <c r="A836" s="693">
        <v>1</v>
      </c>
      <c r="B836" s="693">
        <v>2</v>
      </c>
      <c r="C836" s="693">
        <v>3</v>
      </c>
      <c r="D836" s="65">
        <v>4</v>
      </c>
      <c r="E836" s="693">
        <v>5</v>
      </c>
      <c r="F836" s="693">
        <v>6</v>
      </c>
      <c r="G836" s="65">
        <v>7</v>
      </c>
      <c r="H836" s="693">
        <v>8</v>
      </c>
      <c r="I836" s="693">
        <v>9</v>
      </c>
      <c r="J836" s="693">
        <v>10</v>
      </c>
      <c r="K836" s="693">
        <v>11</v>
      </c>
      <c r="L836" s="693">
        <v>12</v>
      </c>
    </row>
    <row r="837" spans="1:12" ht="17.25" thickBot="1">
      <c r="A837" s="42">
        <v>1</v>
      </c>
      <c r="B837" s="215" t="s">
        <v>603</v>
      </c>
      <c r="C837" s="42" t="s">
        <v>19</v>
      </c>
      <c r="D837" s="72">
        <v>10</v>
      </c>
      <c r="E837" s="34"/>
      <c r="F837" s="27"/>
      <c r="G837" s="72"/>
      <c r="H837" s="460"/>
      <c r="I837" s="48"/>
      <c r="J837" s="49"/>
      <c r="K837" s="48"/>
      <c r="L837" s="48"/>
    </row>
    <row r="838" spans="1:12" ht="15.75" customHeight="1" thickBot="1">
      <c r="A838" s="738"/>
      <c r="B838" s="614"/>
      <c r="C838" s="739"/>
      <c r="D838" s="740"/>
      <c r="E838" s="741"/>
      <c r="F838" s="739"/>
      <c r="G838" s="848" t="s">
        <v>34</v>
      </c>
      <c r="H838" s="848"/>
      <c r="I838" s="73"/>
      <c r="J838" s="73"/>
      <c r="K838" s="73"/>
      <c r="L838" s="73"/>
    </row>
    <row r="841" spans="1:12">
      <c r="A841" s="62" t="s">
        <v>554</v>
      </c>
      <c r="B841" s="63" t="s">
        <v>524</v>
      </c>
      <c r="C841" s="809"/>
      <c r="D841" s="809"/>
      <c r="E841" s="809"/>
      <c r="F841" s="809"/>
      <c r="G841" s="809"/>
      <c r="H841" s="809"/>
      <c r="I841" s="809"/>
      <c r="J841" s="809"/>
      <c r="K841" s="809"/>
      <c r="L841" s="809"/>
    </row>
    <row r="842" spans="1:12" ht="16.5" customHeight="1">
      <c r="A842" s="693" t="s">
        <v>5</v>
      </c>
      <c r="B842" s="64" t="s">
        <v>6</v>
      </c>
      <c r="C842" s="693" t="s">
        <v>7</v>
      </c>
      <c r="D842" s="300" t="s">
        <v>8</v>
      </c>
      <c r="E842" s="693" t="s">
        <v>9</v>
      </c>
      <c r="F842" s="693" t="s">
        <v>10</v>
      </c>
      <c r="G842" s="65" t="s">
        <v>11</v>
      </c>
      <c r="H842" s="66" t="s">
        <v>12</v>
      </c>
      <c r="I842" s="66" t="s">
        <v>13</v>
      </c>
      <c r="J842" s="693" t="s">
        <v>2</v>
      </c>
      <c r="K842" s="66" t="s">
        <v>3</v>
      </c>
      <c r="L842" s="66" t="s">
        <v>4</v>
      </c>
    </row>
    <row r="843" spans="1:12">
      <c r="A843" s="693">
        <v>1</v>
      </c>
      <c r="B843" s="256">
        <v>2</v>
      </c>
      <c r="C843" s="693">
        <v>3</v>
      </c>
      <c r="D843" s="300">
        <v>4</v>
      </c>
      <c r="E843" s="693">
        <v>5</v>
      </c>
      <c r="F843" s="693">
        <v>6</v>
      </c>
      <c r="G843" s="65">
        <v>7</v>
      </c>
      <c r="H843" s="693">
        <v>8</v>
      </c>
      <c r="I843" s="693">
        <v>9</v>
      </c>
      <c r="J843" s="693">
        <v>10</v>
      </c>
      <c r="K843" s="693">
        <v>11</v>
      </c>
      <c r="L843" s="693">
        <v>12</v>
      </c>
    </row>
    <row r="844" spans="1:12" ht="157.5" customHeight="1" thickBot="1">
      <c r="A844" s="34" t="s">
        <v>14</v>
      </c>
      <c r="B844" s="156" t="s">
        <v>606</v>
      </c>
      <c r="C844" s="34" t="s">
        <v>19</v>
      </c>
      <c r="D844" s="35">
        <v>2000</v>
      </c>
      <c r="E844" s="34"/>
      <c r="F844" s="34"/>
      <c r="G844" s="461"/>
      <c r="H844" s="462"/>
      <c r="I844" s="463"/>
      <c r="J844" s="40"/>
      <c r="K844" s="39"/>
      <c r="L844" s="39"/>
    </row>
    <row r="845" spans="1:12" ht="15.75" customHeight="1" thickBot="1">
      <c r="A845" s="349"/>
      <c r="B845" s="663"/>
      <c r="D845" s="8"/>
      <c r="E845" s="2"/>
      <c r="F845" s="2"/>
      <c r="G845" s="810" t="s">
        <v>34</v>
      </c>
      <c r="H845" s="810"/>
      <c r="I845" s="350"/>
      <c r="J845" s="350"/>
      <c r="K845" s="350"/>
      <c r="L845" s="350"/>
    </row>
    <row r="848" spans="1:12">
      <c r="A848" s="62" t="s">
        <v>723</v>
      </c>
      <c r="B848" s="63" t="s">
        <v>532</v>
      </c>
      <c r="C848" s="809"/>
      <c r="D848" s="809"/>
      <c r="E848" s="809"/>
      <c r="F848" s="809"/>
      <c r="G848" s="809"/>
      <c r="H848" s="809"/>
      <c r="I848" s="809"/>
      <c r="J848" s="809"/>
      <c r="K848" s="809"/>
      <c r="L848" s="809"/>
    </row>
    <row r="849" spans="1:12" ht="18.75" customHeight="1">
      <c r="A849" s="693" t="s">
        <v>5</v>
      </c>
      <c r="B849" s="64" t="s">
        <v>6</v>
      </c>
      <c r="C849" s="693" t="s">
        <v>7</v>
      </c>
      <c r="D849" s="300" t="s">
        <v>8</v>
      </c>
      <c r="E849" s="693" t="s">
        <v>9</v>
      </c>
      <c r="F849" s="693" t="s">
        <v>10</v>
      </c>
      <c r="G849" s="65" t="s">
        <v>11</v>
      </c>
      <c r="H849" s="66" t="s">
        <v>12</v>
      </c>
      <c r="I849" s="66" t="s">
        <v>13</v>
      </c>
      <c r="J849" s="693" t="s">
        <v>2</v>
      </c>
      <c r="K849" s="66" t="s">
        <v>3</v>
      </c>
      <c r="L849" s="66" t="s">
        <v>4</v>
      </c>
    </row>
    <row r="850" spans="1:12">
      <c r="A850" s="693">
        <v>1</v>
      </c>
      <c r="B850" s="256">
        <v>2</v>
      </c>
      <c r="C850" s="693">
        <v>3</v>
      </c>
      <c r="D850" s="300">
        <v>4</v>
      </c>
      <c r="E850" s="693">
        <v>5</v>
      </c>
      <c r="F850" s="693">
        <v>6</v>
      </c>
      <c r="G850" s="65">
        <v>7</v>
      </c>
      <c r="H850" s="693">
        <v>8</v>
      </c>
      <c r="I850" s="693">
        <v>9</v>
      </c>
      <c r="J850" s="693">
        <v>10</v>
      </c>
      <c r="K850" s="693">
        <v>11</v>
      </c>
      <c r="L850" s="693">
        <v>12</v>
      </c>
    </row>
    <row r="851" spans="1:12" ht="16.5">
      <c r="A851" s="34" t="s">
        <v>14</v>
      </c>
      <c r="B851" s="57" t="s">
        <v>608</v>
      </c>
      <c r="C851" s="34" t="s">
        <v>19</v>
      </c>
      <c r="D851" s="35">
        <v>300</v>
      </c>
      <c r="E851" s="34"/>
      <c r="F851" s="34"/>
      <c r="G851" s="461"/>
      <c r="H851" s="38"/>
      <c r="I851" s="76"/>
      <c r="J851" s="96"/>
      <c r="K851" s="76"/>
      <c r="L851" s="76"/>
    </row>
    <row r="852" spans="1:12" ht="37.5" customHeight="1" thickBot="1">
      <c r="A852" s="34" t="s">
        <v>17</v>
      </c>
      <c r="B852" s="57" t="s">
        <v>609</v>
      </c>
      <c r="C852" s="34" t="s">
        <v>19</v>
      </c>
      <c r="D852" s="35">
        <v>100</v>
      </c>
      <c r="E852" s="34"/>
      <c r="F852" s="34"/>
      <c r="G852" s="461"/>
      <c r="H852" s="38"/>
      <c r="I852" s="39"/>
      <c r="J852" s="40"/>
      <c r="K852" s="39"/>
      <c r="L852" s="39"/>
    </row>
    <row r="853" spans="1:12" ht="15.75" customHeight="1" thickBot="1">
      <c r="A853" s="349"/>
      <c r="B853" s="663"/>
      <c r="D853" s="8"/>
      <c r="E853" s="2"/>
      <c r="F853" s="2"/>
      <c r="G853" s="810" t="s">
        <v>34</v>
      </c>
      <c r="H853" s="810"/>
      <c r="I853" s="350"/>
      <c r="J853" s="350"/>
      <c r="K853" s="350"/>
      <c r="L853" s="350"/>
    </row>
    <row r="855" spans="1:12">
      <c r="A855" s="349"/>
      <c r="B855" s="664"/>
      <c r="D855" s="8"/>
      <c r="E855" s="2"/>
      <c r="F855" s="2"/>
      <c r="G855" s="237"/>
      <c r="H855" s="352"/>
      <c r="I855" s="353"/>
      <c r="J855" s="353"/>
      <c r="K855" s="353"/>
      <c r="L855" s="353"/>
    </row>
    <row r="856" spans="1:12">
      <c r="A856" s="62" t="s">
        <v>559</v>
      </c>
      <c r="B856" s="63" t="s">
        <v>557</v>
      </c>
      <c r="C856" s="809"/>
      <c r="D856" s="809"/>
      <c r="E856" s="809"/>
      <c r="F856" s="809"/>
      <c r="G856" s="809"/>
      <c r="H856" s="809"/>
      <c r="I856" s="809"/>
      <c r="J856" s="809"/>
      <c r="K856" s="809"/>
      <c r="L856" s="809"/>
    </row>
    <row r="857" spans="1:12" ht="28.5" customHeight="1">
      <c r="A857" s="693" t="s">
        <v>5</v>
      </c>
      <c r="B857" s="64" t="s">
        <v>6</v>
      </c>
      <c r="C857" s="693" t="s">
        <v>7</v>
      </c>
      <c r="D857" s="300" t="s">
        <v>8</v>
      </c>
      <c r="E857" s="693" t="s">
        <v>9</v>
      </c>
      <c r="F857" s="693" t="s">
        <v>10</v>
      </c>
      <c r="G857" s="65" t="s">
        <v>11</v>
      </c>
      <c r="H857" s="66" t="s">
        <v>12</v>
      </c>
      <c r="I857" s="66" t="s">
        <v>13</v>
      </c>
      <c r="J857" s="693" t="s">
        <v>2</v>
      </c>
      <c r="K857" s="66" t="s">
        <v>3</v>
      </c>
      <c r="L857" s="66" t="s">
        <v>4</v>
      </c>
    </row>
    <row r="858" spans="1:12">
      <c r="A858" s="693">
        <v>1</v>
      </c>
      <c r="B858" s="256">
        <v>2</v>
      </c>
      <c r="C858" s="693">
        <v>3</v>
      </c>
      <c r="D858" s="300">
        <v>4</v>
      </c>
      <c r="E858" s="693">
        <v>5</v>
      </c>
      <c r="F858" s="693">
        <v>6</v>
      </c>
      <c r="G858" s="65">
        <v>7</v>
      </c>
      <c r="H858" s="693">
        <v>8</v>
      </c>
      <c r="I858" s="693">
        <v>9</v>
      </c>
      <c r="J858" s="693">
        <v>10</v>
      </c>
      <c r="K858" s="693">
        <v>11</v>
      </c>
      <c r="L858" s="693">
        <v>12</v>
      </c>
    </row>
    <row r="859" spans="1:12" ht="71.25" customHeight="1" thickBot="1">
      <c r="A859" s="34" t="s">
        <v>14</v>
      </c>
      <c r="B859" s="156" t="s">
        <v>610</v>
      </c>
      <c r="C859" s="34" t="s">
        <v>19</v>
      </c>
      <c r="D859" s="35">
        <v>4</v>
      </c>
      <c r="E859" s="34"/>
      <c r="F859" s="34"/>
      <c r="G859" s="461"/>
      <c r="H859" s="38"/>
      <c r="I859" s="76"/>
      <c r="J859" s="96"/>
      <c r="K859" s="76"/>
      <c r="L859" s="76"/>
    </row>
    <row r="860" spans="1:12" ht="15.75" customHeight="1" thickBot="1">
      <c r="A860" s="349"/>
      <c r="B860" s="664"/>
      <c r="D860" s="8"/>
      <c r="E860" s="2"/>
      <c r="F860" s="2"/>
      <c r="G860" s="810" t="s">
        <v>34</v>
      </c>
      <c r="H860" s="810"/>
      <c r="I860" s="350"/>
      <c r="J860" s="350"/>
      <c r="K860" s="350"/>
      <c r="L860" s="350"/>
    </row>
    <row r="861" spans="1:12">
      <c r="A861" s="349"/>
      <c r="B861" s="664"/>
      <c r="D861" s="8"/>
      <c r="E861" s="2"/>
      <c r="F861" s="2"/>
      <c r="G861" s="237"/>
      <c r="H861" s="352"/>
      <c r="I861" s="353"/>
      <c r="J861" s="353"/>
      <c r="K861" s="353"/>
      <c r="L861" s="353"/>
    </row>
    <row r="863" spans="1:12">
      <c r="A863" s="62" t="s">
        <v>583</v>
      </c>
      <c r="B863" s="63" t="s">
        <v>763</v>
      </c>
      <c r="C863" s="809"/>
      <c r="D863" s="809"/>
      <c r="E863" s="809"/>
      <c r="F863" s="809"/>
      <c r="G863" s="809"/>
      <c r="H863" s="809"/>
      <c r="I863" s="809"/>
      <c r="J863" s="809"/>
      <c r="K863" s="809"/>
      <c r="L863" s="809"/>
    </row>
    <row r="864" spans="1:12" ht="25.5" customHeight="1">
      <c r="A864" s="693" t="s">
        <v>5</v>
      </c>
      <c r="B864" s="64" t="s">
        <v>6</v>
      </c>
      <c r="C864" s="693" t="s">
        <v>7</v>
      </c>
      <c r="D864" s="300" t="s">
        <v>8</v>
      </c>
      <c r="E864" s="693" t="s">
        <v>9</v>
      </c>
      <c r="F864" s="693" t="s">
        <v>10</v>
      </c>
      <c r="G864" s="65" t="s">
        <v>11</v>
      </c>
      <c r="H864" s="66" t="s">
        <v>12</v>
      </c>
      <c r="I864" s="66" t="s">
        <v>13</v>
      </c>
      <c r="J864" s="693" t="s">
        <v>2</v>
      </c>
      <c r="K864" s="66" t="s">
        <v>3</v>
      </c>
      <c r="L864" s="66" t="s">
        <v>4</v>
      </c>
    </row>
    <row r="865" spans="1:12">
      <c r="A865" s="693">
        <v>1</v>
      </c>
      <c r="B865" s="256">
        <v>2</v>
      </c>
      <c r="C865" s="693">
        <v>3</v>
      </c>
      <c r="D865" s="300">
        <v>4</v>
      </c>
      <c r="E865" s="693">
        <v>5</v>
      </c>
      <c r="F865" s="693">
        <v>6</v>
      </c>
      <c r="G865" s="65">
        <v>7</v>
      </c>
      <c r="H865" s="693">
        <v>8</v>
      </c>
      <c r="I865" s="693">
        <v>9</v>
      </c>
      <c r="J865" s="693">
        <v>10</v>
      </c>
      <c r="K865" s="693">
        <v>11</v>
      </c>
      <c r="L865" s="693">
        <v>12</v>
      </c>
    </row>
    <row r="866" spans="1:12" ht="62.25" customHeight="1" thickBot="1">
      <c r="A866" s="34" t="s">
        <v>14</v>
      </c>
      <c r="B866" s="156" t="s">
        <v>611</v>
      </c>
      <c r="C866" s="34" t="s">
        <v>45</v>
      </c>
      <c r="D866" s="35">
        <v>200</v>
      </c>
      <c r="E866" s="34"/>
      <c r="F866" s="44"/>
      <c r="G866" s="461"/>
      <c r="H866" s="38"/>
      <c r="I866" s="76"/>
      <c r="J866" s="203"/>
      <c r="K866" s="76"/>
      <c r="L866" s="76"/>
    </row>
    <row r="867" spans="1:12" ht="15.75" customHeight="1" thickBot="1">
      <c r="A867" s="349"/>
      <c r="B867" s="753"/>
      <c r="D867" s="8"/>
      <c r="E867" s="2"/>
      <c r="F867" s="2"/>
      <c r="G867" s="810" t="s">
        <v>34</v>
      </c>
      <c r="H867" s="810"/>
      <c r="I867" s="350"/>
      <c r="J867" s="350"/>
      <c r="K867" s="350"/>
      <c r="L867" s="350"/>
    </row>
    <row r="868" spans="1:12">
      <c r="A868" s="349"/>
      <c r="B868" s="664"/>
      <c r="D868" s="8"/>
      <c r="E868" s="2"/>
      <c r="F868" s="2"/>
      <c r="G868" s="237"/>
      <c r="H868" s="352"/>
      <c r="I868" s="353"/>
      <c r="J868" s="353"/>
      <c r="K868" s="353"/>
      <c r="L868" s="353"/>
    </row>
    <row r="869" spans="1:12">
      <c r="A869" s="62" t="s">
        <v>601</v>
      </c>
      <c r="B869" s="63" t="s">
        <v>614</v>
      </c>
      <c r="C869" s="809"/>
      <c r="D869" s="809"/>
      <c r="E869" s="809"/>
      <c r="F869" s="809"/>
      <c r="G869" s="809"/>
      <c r="H869" s="809"/>
      <c r="I869" s="809"/>
      <c r="J869" s="809"/>
      <c r="K869" s="809"/>
      <c r="L869" s="809"/>
    </row>
    <row r="870" spans="1:12" ht="33">
      <c r="A870" s="693" t="s">
        <v>5</v>
      </c>
      <c r="B870" s="64" t="s">
        <v>6</v>
      </c>
      <c r="C870" s="693" t="s">
        <v>7</v>
      </c>
      <c r="D870" s="300" t="s">
        <v>8</v>
      </c>
      <c r="E870" s="693" t="s">
        <v>9</v>
      </c>
      <c r="F870" s="693" t="s">
        <v>10</v>
      </c>
      <c r="G870" s="65" t="s">
        <v>11</v>
      </c>
      <c r="H870" s="66" t="s">
        <v>12</v>
      </c>
      <c r="I870" s="66" t="s">
        <v>13</v>
      </c>
      <c r="J870" s="693" t="s">
        <v>2</v>
      </c>
      <c r="K870" s="66" t="s">
        <v>3</v>
      </c>
      <c r="L870" s="66" t="s">
        <v>4</v>
      </c>
    </row>
    <row r="871" spans="1:12">
      <c r="A871" s="693">
        <v>1</v>
      </c>
      <c r="B871" s="256">
        <v>2</v>
      </c>
      <c r="C871" s="693">
        <v>3</v>
      </c>
      <c r="D871" s="300">
        <v>4</v>
      </c>
      <c r="E871" s="693">
        <v>5</v>
      </c>
      <c r="F871" s="693">
        <v>6</v>
      </c>
      <c r="G871" s="65">
        <v>7</v>
      </c>
      <c r="H871" s="693">
        <v>8</v>
      </c>
      <c r="I871" s="693">
        <v>9</v>
      </c>
      <c r="J871" s="693">
        <v>10</v>
      </c>
      <c r="K871" s="693">
        <v>11</v>
      </c>
      <c r="L871" s="693">
        <v>12</v>
      </c>
    </row>
    <row r="872" spans="1:12" ht="90" customHeight="1">
      <c r="A872" s="34" t="s">
        <v>14</v>
      </c>
      <c r="B872" s="156" t="s">
        <v>615</v>
      </c>
      <c r="C872" s="196" t="s">
        <v>19</v>
      </c>
      <c r="D872" s="396">
        <v>100</v>
      </c>
      <c r="E872" s="34"/>
      <c r="F872" s="34"/>
      <c r="G872" s="461"/>
      <c r="H872" s="38"/>
      <c r="I872" s="76"/>
      <c r="J872" s="96"/>
      <c r="K872" s="76"/>
      <c r="L872" s="464"/>
    </row>
    <row r="873" spans="1:12" ht="105" customHeight="1" thickBot="1">
      <c r="A873" s="34" t="s">
        <v>17</v>
      </c>
      <c r="B873" s="156" t="s">
        <v>616</v>
      </c>
      <c r="C873" s="196" t="s">
        <v>19</v>
      </c>
      <c r="D873" s="396">
        <v>100</v>
      </c>
      <c r="E873" s="34"/>
      <c r="F873" s="34"/>
      <c r="G873" s="461"/>
      <c r="H873" s="38"/>
      <c r="I873" s="39"/>
      <c r="J873" s="40"/>
      <c r="K873" s="39"/>
      <c r="L873" s="465"/>
    </row>
    <row r="874" spans="1:12" ht="15.75" thickBot="1">
      <c r="A874" s="349"/>
      <c r="B874" s="664"/>
      <c r="D874" s="8"/>
      <c r="E874" s="1"/>
      <c r="F874" s="2"/>
      <c r="G874" s="810" t="s">
        <v>34</v>
      </c>
      <c r="H874" s="810"/>
      <c r="I874" s="350"/>
      <c r="J874" s="350"/>
      <c r="K874" s="350"/>
      <c r="L874" s="350"/>
    </row>
    <row r="875" spans="1:12">
      <c r="A875" s="349"/>
      <c r="B875" s="664"/>
      <c r="D875" s="8"/>
      <c r="E875" s="1"/>
      <c r="F875" s="2"/>
      <c r="G875" s="237"/>
      <c r="H875" s="352"/>
      <c r="I875" s="353"/>
      <c r="J875" s="353"/>
      <c r="K875" s="353"/>
      <c r="L875" s="353"/>
    </row>
    <row r="876" spans="1:12">
      <c r="A876" s="349"/>
      <c r="B876" s="664"/>
      <c r="D876" s="8"/>
      <c r="E876" s="1"/>
      <c r="F876" s="2"/>
      <c r="G876" s="237"/>
      <c r="H876" s="352"/>
      <c r="I876" s="353"/>
      <c r="J876" s="353"/>
      <c r="K876" s="353"/>
      <c r="L876" s="353"/>
    </row>
    <row r="877" spans="1:12">
      <c r="A877" s="62" t="s">
        <v>604</v>
      </c>
      <c r="B877" s="63" t="s">
        <v>617</v>
      </c>
      <c r="C877" s="809"/>
      <c r="D877" s="809"/>
      <c r="E877" s="809"/>
      <c r="F877" s="809"/>
      <c r="G877" s="809"/>
      <c r="H877" s="809"/>
      <c r="I877" s="809"/>
      <c r="J877" s="809"/>
      <c r="K877" s="809"/>
      <c r="L877" s="809"/>
    </row>
    <row r="878" spans="1:12" ht="33">
      <c r="A878" s="693" t="s">
        <v>5</v>
      </c>
      <c r="B878" s="64" t="s">
        <v>6</v>
      </c>
      <c r="C878" s="693" t="s">
        <v>7</v>
      </c>
      <c r="D878" s="300" t="s">
        <v>8</v>
      </c>
      <c r="E878" s="693" t="s">
        <v>9</v>
      </c>
      <c r="F878" s="693" t="s">
        <v>10</v>
      </c>
      <c r="G878" s="65" t="s">
        <v>11</v>
      </c>
      <c r="H878" s="66" t="s">
        <v>12</v>
      </c>
      <c r="I878" s="66" t="s">
        <v>13</v>
      </c>
      <c r="J878" s="693" t="s">
        <v>2</v>
      </c>
      <c r="K878" s="66" t="s">
        <v>3</v>
      </c>
      <c r="L878" s="66" t="s">
        <v>4</v>
      </c>
    </row>
    <row r="879" spans="1:12">
      <c r="A879" s="693">
        <v>1</v>
      </c>
      <c r="B879" s="256">
        <v>2</v>
      </c>
      <c r="C879" s="693">
        <v>3</v>
      </c>
      <c r="D879" s="300">
        <v>4</v>
      </c>
      <c r="E879" s="693">
        <v>5</v>
      </c>
      <c r="F879" s="693">
        <v>6</v>
      </c>
      <c r="G879" s="65">
        <v>7</v>
      </c>
      <c r="H879" s="693">
        <v>8</v>
      </c>
      <c r="I879" s="693">
        <v>9</v>
      </c>
      <c r="J879" s="693">
        <v>10</v>
      </c>
      <c r="K879" s="693">
        <v>11</v>
      </c>
      <c r="L879" s="693">
        <v>12</v>
      </c>
    </row>
    <row r="880" spans="1:12" ht="17.25" thickBot="1">
      <c r="A880" s="34" t="s">
        <v>14</v>
      </c>
      <c r="B880" s="156" t="s">
        <v>618</v>
      </c>
      <c r="C880" s="34" t="s">
        <v>19</v>
      </c>
      <c r="D880" s="35">
        <v>600</v>
      </c>
      <c r="E880" s="34"/>
      <c r="F880" s="34"/>
      <c r="G880" s="461"/>
      <c r="H880" s="38"/>
      <c r="I880" s="76"/>
      <c r="J880" s="96"/>
      <c r="K880" s="76"/>
      <c r="L880" s="464"/>
    </row>
    <row r="881" spans="1:15" ht="15.75" thickBot="1">
      <c r="A881" s="349"/>
      <c r="B881" s="664"/>
      <c r="D881" s="8"/>
      <c r="E881" s="1"/>
      <c r="F881" s="2"/>
      <c r="G881" s="810" t="s">
        <v>34</v>
      </c>
      <c r="H881" s="810"/>
      <c r="I881" s="350"/>
      <c r="J881" s="350"/>
      <c r="K881" s="350"/>
      <c r="L881" s="350"/>
    </row>
    <row r="882" spans="1:15">
      <c r="A882" s="349"/>
      <c r="B882" s="664"/>
      <c r="D882" s="8"/>
      <c r="E882" s="1"/>
      <c r="F882" s="2"/>
      <c r="G882" s="237"/>
      <c r="H882" s="352"/>
      <c r="I882" s="353"/>
      <c r="J882" s="353"/>
      <c r="K882" s="353"/>
      <c r="L882" s="353"/>
    </row>
    <row r="883" spans="1:15">
      <c r="A883" s="349"/>
      <c r="B883" s="664"/>
      <c r="D883" s="8"/>
      <c r="E883" s="1"/>
      <c r="F883" s="2"/>
      <c r="G883" s="237"/>
      <c r="H883" s="352"/>
      <c r="I883" s="353"/>
      <c r="J883" s="353"/>
      <c r="K883" s="353"/>
      <c r="L883" s="353"/>
    </row>
    <row r="884" spans="1:15">
      <c r="A884" s="349"/>
      <c r="B884" s="664"/>
      <c r="D884" s="8"/>
      <c r="E884" s="1"/>
      <c r="F884" s="2"/>
      <c r="G884" s="237"/>
      <c r="H884" s="352"/>
      <c r="I884" s="353"/>
      <c r="J884" s="353"/>
      <c r="K884" s="353"/>
      <c r="L884" s="353"/>
    </row>
    <row r="885" spans="1:15">
      <c r="A885" s="62" t="s">
        <v>607</v>
      </c>
      <c r="B885" s="63" t="s">
        <v>619</v>
      </c>
      <c r="C885" s="809"/>
      <c r="D885" s="809"/>
      <c r="E885" s="809"/>
      <c r="F885" s="809"/>
      <c r="G885" s="809"/>
      <c r="H885" s="809"/>
      <c r="I885" s="809"/>
      <c r="J885" s="809"/>
      <c r="K885" s="809"/>
      <c r="L885" s="809"/>
    </row>
    <row r="886" spans="1:15" ht="33">
      <c r="A886" s="693" t="s">
        <v>5</v>
      </c>
      <c r="B886" s="64" t="s">
        <v>6</v>
      </c>
      <c r="C886" s="693" t="s">
        <v>7</v>
      </c>
      <c r="D886" s="300" t="s">
        <v>8</v>
      </c>
      <c r="E886" s="693" t="s">
        <v>9</v>
      </c>
      <c r="F886" s="693" t="s">
        <v>10</v>
      </c>
      <c r="G886" s="65" t="s">
        <v>11</v>
      </c>
      <c r="H886" s="66" t="s">
        <v>12</v>
      </c>
      <c r="I886" s="66" t="s">
        <v>13</v>
      </c>
      <c r="J886" s="693" t="s">
        <v>2</v>
      </c>
      <c r="K886" s="66" t="s">
        <v>3</v>
      </c>
      <c r="L886" s="66" t="s">
        <v>4</v>
      </c>
    </row>
    <row r="887" spans="1:15">
      <c r="A887" s="693">
        <v>1</v>
      </c>
      <c r="B887" s="256">
        <v>2</v>
      </c>
      <c r="C887" s="693">
        <v>3</v>
      </c>
      <c r="D887" s="300">
        <v>4</v>
      </c>
      <c r="E887" s="693">
        <v>5</v>
      </c>
      <c r="F887" s="693">
        <v>6</v>
      </c>
      <c r="G887" s="65">
        <v>7</v>
      </c>
      <c r="H887" s="693">
        <v>8</v>
      </c>
      <c r="I887" s="693">
        <v>9</v>
      </c>
      <c r="J887" s="693">
        <v>10</v>
      </c>
      <c r="K887" s="693">
        <v>11</v>
      </c>
      <c r="L887" s="693">
        <v>12</v>
      </c>
    </row>
    <row r="888" spans="1:15" ht="16.5">
      <c r="A888" s="54" t="s">
        <v>14</v>
      </c>
      <c r="B888" s="665" t="s">
        <v>620</v>
      </c>
      <c r="C888" s="54" t="s">
        <v>19</v>
      </c>
      <c r="D888" s="133">
        <v>50</v>
      </c>
      <c r="E888" s="34"/>
      <c r="F888" s="34"/>
      <c r="G888" s="461"/>
      <c r="H888" s="38"/>
      <c r="I888" s="76"/>
      <c r="J888" s="96"/>
      <c r="K888" s="76"/>
      <c r="L888" s="464"/>
    </row>
    <row r="889" spans="1:15" ht="17.25" thickBot="1">
      <c r="A889" s="34" t="s">
        <v>17</v>
      </c>
      <c r="B889" s="666" t="s">
        <v>621</v>
      </c>
      <c r="C889" s="34" t="s">
        <v>19</v>
      </c>
      <c r="D889" s="35">
        <v>50</v>
      </c>
      <c r="E889" s="34"/>
      <c r="F889" s="34"/>
      <c r="G889" s="461"/>
      <c r="H889" s="38"/>
      <c r="I889" s="76"/>
      <c r="J889" s="40"/>
      <c r="K889" s="76"/>
      <c r="L889" s="464"/>
    </row>
    <row r="890" spans="1:15" ht="15.75" thickBot="1">
      <c r="A890" s="349"/>
      <c r="B890" s="664"/>
      <c r="D890" s="8"/>
      <c r="E890" s="1"/>
      <c r="F890" s="2"/>
      <c r="G890" s="810" t="s">
        <v>34</v>
      </c>
      <c r="H890" s="810"/>
      <c r="I890" s="350"/>
      <c r="J890" s="350"/>
      <c r="K890" s="350"/>
      <c r="L890" s="350"/>
    </row>
    <row r="891" spans="1:15">
      <c r="A891" s="349"/>
      <c r="B891" s="664"/>
      <c r="D891" s="8"/>
      <c r="E891" s="1"/>
      <c r="F891" s="2"/>
      <c r="G891" s="237"/>
      <c r="H891" s="352"/>
      <c r="I891" s="353"/>
      <c r="J891" s="353"/>
      <c r="K891" s="353"/>
      <c r="L891" s="353"/>
    </row>
    <row r="892" spans="1:15">
      <c r="A892" s="349"/>
      <c r="B892" s="664"/>
      <c r="D892" s="8"/>
      <c r="E892" s="1"/>
      <c r="F892" s="2"/>
      <c r="G892" s="237"/>
      <c r="H892" s="352"/>
      <c r="I892" s="353"/>
      <c r="J892" s="353"/>
      <c r="K892" s="353"/>
      <c r="L892" s="353"/>
    </row>
    <row r="893" spans="1:15">
      <c r="A893" s="466" t="s">
        <v>634</v>
      </c>
      <c r="B893" s="10" t="s">
        <v>94</v>
      </c>
      <c r="C893" s="814"/>
      <c r="D893" s="814"/>
      <c r="E893" s="814"/>
      <c r="F893" s="814"/>
      <c r="G893" s="814"/>
      <c r="H893" s="814"/>
      <c r="I893" s="814"/>
      <c r="J893" s="814"/>
      <c r="K893" s="814"/>
      <c r="L893" s="814"/>
      <c r="M893" s="2"/>
      <c r="N893" s="2"/>
      <c r="O893" s="2"/>
    </row>
    <row r="894" spans="1:15" ht="33">
      <c r="A894" s="691" t="s">
        <v>5</v>
      </c>
      <c r="B894" s="11" t="s">
        <v>6</v>
      </c>
      <c r="C894" s="691" t="s">
        <v>7</v>
      </c>
      <c r="D894" s="74" t="s">
        <v>8</v>
      </c>
      <c r="E894" s="691" t="s">
        <v>9</v>
      </c>
      <c r="F894" s="691" t="s">
        <v>10</v>
      </c>
      <c r="G894" s="74" t="s">
        <v>11</v>
      </c>
      <c r="H894" s="14" t="s">
        <v>12</v>
      </c>
      <c r="I894" s="14" t="s">
        <v>13</v>
      </c>
      <c r="J894" s="691" t="s">
        <v>2</v>
      </c>
      <c r="K894" s="14" t="s">
        <v>3</v>
      </c>
      <c r="L894" s="14" t="s">
        <v>4</v>
      </c>
      <c r="M894" s="2"/>
      <c r="N894" s="2"/>
      <c r="O894" s="2"/>
    </row>
    <row r="895" spans="1:15">
      <c r="A895" s="691">
        <v>1</v>
      </c>
      <c r="B895" s="75">
        <v>2</v>
      </c>
      <c r="C895" s="691">
        <v>3</v>
      </c>
      <c r="D895" s="74">
        <v>4</v>
      </c>
      <c r="E895" s="691">
        <v>5</v>
      </c>
      <c r="F895" s="691">
        <v>6</v>
      </c>
      <c r="G895" s="74">
        <v>7</v>
      </c>
      <c r="H895" s="691">
        <v>8</v>
      </c>
      <c r="I895" s="691">
        <v>9</v>
      </c>
      <c r="J895" s="691">
        <v>10</v>
      </c>
      <c r="K895" s="691">
        <v>11</v>
      </c>
      <c r="L895" s="691">
        <v>12</v>
      </c>
      <c r="M895" s="2"/>
      <c r="N895" s="2"/>
      <c r="O895" s="2"/>
    </row>
    <row r="896" spans="1:15" ht="53.25" customHeight="1">
      <c r="A896" s="27" t="s">
        <v>14</v>
      </c>
      <c r="B896" s="156" t="s">
        <v>622</v>
      </c>
      <c r="C896" s="150" t="s">
        <v>19</v>
      </c>
      <c r="D896" s="98">
        <v>300</v>
      </c>
      <c r="E896" s="34"/>
      <c r="F896" s="44"/>
      <c r="G896" s="37"/>
      <c r="H896" s="95"/>
      <c r="I896" s="149"/>
      <c r="J896" s="152"/>
      <c r="K896" s="97"/>
      <c r="L896" s="97"/>
      <c r="M896" s="2"/>
      <c r="N896" s="2"/>
      <c r="O896" s="2"/>
    </row>
    <row r="897" spans="1:15" ht="49.5">
      <c r="A897" s="27" t="s">
        <v>17</v>
      </c>
      <c r="B897" s="156" t="s">
        <v>623</v>
      </c>
      <c r="C897" s="44" t="s">
        <v>19</v>
      </c>
      <c r="D897" s="98">
        <v>200</v>
      </c>
      <c r="E897" s="34"/>
      <c r="F897" s="44"/>
      <c r="G897" s="37"/>
      <c r="H897" s="95"/>
      <c r="I897" s="149"/>
      <c r="J897" s="152"/>
      <c r="K897" s="97"/>
      <c r="L897" s="97"/>
      <c r="M897" s="2"/>
      <c r="N897" s="2"/>
      <c r="O897" s="2"/>
    </row>
    <row r="898" spans="1:15" ht="49.5" customHeight="1" thickBot="1">
      <c r="A898" s="27" t="s">
        <v>20</v>
      </c>
      <c r="B898" s="57" t="s">
        <v>98</v>
      </c>
      <c r="C898" s="44" t="s">
        <v>19</v>
      </c>
      <c r="D898" s="98">
        <v>100</v>
      </c>
      <c r="E898" s="34"/>
      <c r="F898" s="44"/>
      <c r="G898" s="37"/>
      <c r="H898" s="95"/>
      <c r="I898" s="149"/>
      <c r="J898" s="152"/>
      <c r="K898" s="97"/>
      <c r="L898" s="97"/>
      <c r="M898" s="2"/>
      <c r="N898" s="2"/>
      <c r="O898" s="2"/>
    </row>
    <row r="899" spans="1:15" ht="15.75" thickBot="1">
      <c r="A899" s="84"/>
      <c r="B899" s="616"/>
      <c r="C899" s="103"/>
      <c r="D899" s="104"/>
      <c r="E899" s="103"/>
      <c r="F899" s="105"/>
      <c r="G899" s="810" t="s">
        <v>34</v>
      </c>
      <c r="H899" s="810"/>
      <c r="I899" s="350"/>
      <c r="J899" s="350"/>
      <c r="K899" s="350"/>
      <c r="L899" s="350"/>
      <c r="M899" s="2"/>
      <c r="N899" s="2"/>
      <c r="O899" s="2"/>
    </row>
    <row r="900" spans="1:15">
      <c r="M900" s="2"/>
      <c r="N900" s="2"/>
      <c r="O900" s="2"/>
    </row>
    <row r="902" spans="1:15">
      <c r="A902" s="466" t="s">
        <v>635</v>
      </c>
      <c r="B902" s="63" t="s">
        <v>707</v>
      </c>
      <c r="C902" s="809"/>
      <c r="D902" s="809"/>
      <c r="E902" s="809"/>
      <c r="F902" s="809"/>
      <c r="G902" s="809"/>
      <c r="H902" s="809"/>
      <c r="I902" s="809"/>
      <c r="J902" s="809"/>
      <c r="K902" s="809"/>
      <c r="L902" s="809"/>
    </row>
    <row r="903" spans="1:15" ht="33">
      <c r="A903" s="693" t="s">
        <v>5</v>
      </c>
      <c r="B903" s="64" t="s">
        <v>6</v>
      </c>
      <c r="C903" s="693" t="s">
        <v>7</v>
      </c>
      <c r="D903" s="300" t="s">
        <v>8</v>
      </c>
      <c r="E903" s="693" t="s">
        <v>9</v>
      </c>
      <c r="F903" s="693" t="s">
        <v>10</v>
      </c>
      <c r="G903" s="65" t="s">
        <v>11</v>
      </c>
      <c r="H903" s="66" t="s">
        <v>12</v>
      </c>
      <c r="I903" s="66" t="s">
        <v>13</v>
      </c>
      <c r="J903" s="693" t="s">
        <v>2</v>
      </c>
      <c r="K903" s="66" t="s">
        <v>3</v>
      </c>
      <c r="L903" s="66" t="s">
        <v>4</v>
      </c>
    </row>
    <row r="904" spans="1:15">
      <c r="A904" s="693">
        <v>1</v>
      </c>
      <c r="B904" s="256">
        <v>2</v>
      </c>
      <c r="C904" s="693">
        <v>3</v>
      </c>
      <c r="D904" s="300">
        <v>4</v>
      </c>
      <c r="E904" s="693">
        <v>5</v>
      </c>
      <c r="F904" s="693">
        <v>6</v>
      </c>
      <c r="G904" s="65">
        <v>7</v>
      </c>
      <c r="H904" s="693">
        <v>8</v>
      </c>
      <c r="I904" s="693">
        <v>9</v>
      </c>
      <c r="J904" s="693">
        <v>10</v>
      </c>
      <c r="K904" s="693">
        <v>11</v>
      </c>
      <c r="L904" s="693">
        <v>12</v>
      </c>
    </row>
    <row r="905" spans="1:15" ht="75" thickBot="1">
      <c r="A905" s="34" t="s">
        <v>14</v>
      </c>
      <c r="B905" s="156" t="s">
        <v>615</v>
      </c>
      <c r="C905" s="196" t="s">
        <v>19</v>
      </c>
      <c r="D905" s="396">
        <v>100</v>
      </c>
      <c r="E905" s="34"/>
      <c r="F905" s="34"/>
      <c r="G905" s="461"/>
      <c r="H905" s="38"/>
      <c r="I905" s="76"/>
      <c r="J905" s="96"/>
      <c r="K905" s="76"/>
      <c r="L905" s="464"/>
    </row>
    <row r="906" spans="1:15" ht="15.75" thickBot="1">
      <c r="A906" s="349"/>
      <c r="B906" s="664"/>
      <c r="D906" s="8"/>
      <c r="E906" s="1"/>
      <c r="F906" s="2"/>
      <c r="G906" s="810" t="s">
        <v>34</v>
      </c>
      <c r="H906" s="810"/>
      <c r="I906" s="350"/>
      <c r="J906" s="350"/>
      <c r="K906" s="350"/>
      <c r="L906" s="350"/>
    </row>
    <row r="909" spans="1:15">
      <c r="A909" s="467" t="s">
        <v>636</v>
      </c>
      <c r="B909" s="687" t="s">
        <v>605</v>
      </c>
      <c r="C909" s="865"/>
      <c r="D909" s="866"/>
      <c r="E909" s="866"/>
      <c r="F909" s="866"/>
      <c r="G909" s="866"/>
      <c r="H909" s="866"/>
      <c r="I909" s="866"/>
      <c r="J909" s="866"/>
      <c r="K909" s="866"/>
      <c r="L909" s="867"/>
    </row>
    <row r="910" spans="1:15" ht="33">
      <c r="A910" s="468" t="s">
        <v>5</v>
      </c>
      <c r="B910" s="688" t="s">
        <v>6</v>
      </c>
      <c r="C910" s="468" t="s">
        <v>7</v>
      </c>
      <c r="D910" s="469" t="s">
        <v>8</v>
      </c>
      <c r="E910" s="468" t="s">
        <v>9</v>
      </c>
      <c r="F910" s="468" t="s">
        <v>10</v>
      </c>
      <c r="G910" s="470" t="s">
        <v>11</v>
      </c>
      <c r="H910" s="471" t="s">
        <v>12</v>
      </c>
      <c r="I910" s="471" t="s">
        <v>13</v>
      </c>
      <c r="J910" s="468" t="s">
        <v>2</v>
      </c>
      <c r="K910" s="471" t="s">
        <v>3</v>
      </c>
      <c r="L910" s="471" t="s">
        <v>4</v>
      </c>
    </row>
    <row r="911" spans="1:15">
      <c r="A911" s="468">
        <v>1</v>
      </c>
      <c r="B911" s="689">
        <v>2</v>
      </c>
      <c r="C911" s="468">
        <v>3</v>
      </c>
      <c r="D911" s="469">
        <v>4</v>
      </c>
      <c r="E911" s="468">
        <v>5</v>
      </c>
      <c r="F911" s="468">
        <v>6</v>
      </c>
      <c r="G911" s="470">
        <v>7</v>
      </c>
      <c r="H911" s="468">
        <v>8</v>
      </c>
      <c r="I911" s="468">
        <v>9</v>
      </c>
      <c r="J911" s="468">
        <v>10</v>
      </c>
      <c r="K911" s="468">
        <v>11</v>
      </c>
      <c r="L911" s="468">
        <v>12</v>
      </c>
    </row>
    <row r="912" spans="1:15" ht="24.75">
      <c r="A912" s="345" t="s">
        <v>14</v>
      </c>
      <c r="B912" s="667" t="s">
        <v>624</v>
      </c>
      <c r="C912" s="345" t="s">
        <v>19</v>
      </c>
      <c r="D912" s="338">
        <v>2</v>
      </c>
      <c r="E912" s="345"/>
      <c r="F912" s="345"/>
      <c r="G912" s="472"/>
      <c r="H912" s="473"/>
      <c r="I912" s="474"/>
      <c r="J912" s="377"/>
      <c r="K912" s="474"/>
      <c r="L912" s="474"/>
    </row>
    <row r="913" spans="1:12" ht="24.75">
      <c r="A913" s="345" t="s">
        <v>17</v>
      </c>
      <c r="B913" s="667" t="s">
        <v>625</v>
      </c>
      <c r="C913" s="345" t="s">
        <v>19</v>
      </c>
      <c r="D913" s="338">
        <v>10</v>
      </c>
      <c r="E913" s="345"/>
      <c r="F913" s="345"/>
      <c r="G913" s="472"/>
      <c r="H913" s="473"/>
      <c r="I913" s="474"/>
      <c r="J913" s="377"/>
      <c r="K913" s="474"/>
      <c r="L913" s="474"/>
    </row>
    <row r="914" spans="1:12" ht="24.75">
      <c r="A914" s="345" t="s">
        <v>20</v>
      </c>
      <c r="B914" s="667" t="s">
        <v>626</v>
      </c>
      <c r="C914" s="345" t="s">
        <v>19</v>
      </c>
      <c r="D914" s="338">
        <v>10</v>
      </c>
      <c r="E914" s="345"/>
      <c r="F914" s="345"/>
      <c r="G914" s="472"/>
      <c r="H914" s="473"/>
      <c r="I914" s="474"/>
      <c r="J914" s="377"/>
      <c r="K914" s="474"/>
      <c r="L914" s="474"/>
    </row>
    <row r="915" spans="1:12" ht="16.5">
      <c r="A915" s="345" t="s">
        <v>22</v>
      </c>
      <c r="B915" s="667" t="s">
        <v>627</v>
      </c>
      <c r="C915" s="345" t="s">
        <v>19</v>
      </c>
      <c r="D915" s="338">
        <v>20</v>
      </c>
      <c r="E915" s="345"/>
      <c r="F915" s="345"/>
      <c r="G915" s="472"/>
      <c r="H915" s="473"/>
      <c r="I915" s="474"/>
      <c r="J915" s="377"/>
      <c r="K915" s="474"/>
      <c r="L915" s="474"/>
    </row>
    <row r="916" spans="1:12" ht="16.5">
      <c r="A916" s="345" t="s">
        <v>24</v>
      </c>
      <c r="B916" s="667" t="s">
        <v>628</v>
      </c>
      <c r="C916" s="345" t="s">
        <v>19</v>
      </c>
      <c r="D916" s="338">
        <v>4</v>
      </c>
      <c r="E916" s="345"/>
      <c r="F916" s="345"/>
      <c r="G916" s="472"/>
      <c r="H916" s="473"/>
      <c r="I916" s="474"/>
      <c r="J916" s="377"/>
      <c r="K916" s="474"/>
      <c r="L916" s="474"/>
    </row>
    <row r="917" spans="1:12" ht="17.25" thickBot="1">
      <c r="A917" s="345" t="s">
        <v>26</v>
      </c>
      <c r="B917" s="667" t="s">
        <v>629</v>
      </c>
      <c r="C917" s="345" t="s">
        <v>19</v>
      </c>
      <c r="D917" s="338">
        <v>10</v>
      </c>
      <c r="E917" s="345"/>
      <c r="F917" s="345"/>
      <c r="G917" s="472"/>
      <c r="H917" s="473"/>
      <c r="I917" s="475"/>
      <c r="J917" s="383"/>
      <c r="K917" s="475"/>
      <c r="L917" s="475"/>
    </row>
    <row r="918" spans="1:12" ht="15.75" thickBot="1">
      <c r="A918" s="476"/>
      <c r="B918" s="668"/>
      <c r="C918" s="477"/>
      <c r="D918" s="478"/>
      <c r="E918" s="479"/>
      <c r="F918" s="477"/>
      <c r="G918" s="864" t="s">
        <v>34</v>
      </c>
      <c r="H918" s="864"/>
      <c r="I918" s="480"/>
      <c r="J918" s="480"/>
      <c r="K918" s="480"/>
      <c r="L918" s="480"/>
    </row>
    <row r="921" spans="1:12" s="490" customFormat="1" ht="24" customHeight="1">
      <c r="A921" s="62" t="s">
        <v>637</v>
      </c>
      <c r="B921" s="63" t="s">
        <v>724</v>
      </c>
      <c r="C921" s="809"/>
      <c r="D921" s="809"/>
      <c r="E921" s="809"/>
      <c r="F921" s="809"/>
      <c r="G921" s="809"/>
      <c r="H921" s="809"/>
      <c r="I921" s="809"/>
      <c r="J921" s="809"/>
      <c r="K921" s="809"/>
      <c r="L921" s="809"/>
    </row>
    <row r="922" spans="1:12" s="490" customFormat="1" ht="33">
      <c r="A922" s="693" t="s">
        <v>5</v>
      </c>
      <c r="B922" s="64" t="s">
        <v>6</v>
      </c>
      <c r="C922" s="693" t="s">
        <v>7</v>
      </c>
      <c r="D922" s="300" t="s">
        <v>8</v>
      </c>
      <c r="E922" s="693" t="s">
        <v>9</v>
      </c>
      <c r="F922" s="693" t="s">
        <v>10</v>
      </c>
      <c r="G922" s="65" t="s">
        <v>11</v>
      </c>
      <c r="H922" s="66" t="s">
        <v>12</v>
      </c>
      <c r="I922" s="66" t="s">
        <v>13</v>
      </c>
      <c r="J922" s="693" t="s">
        <v>2</v>
      </c>
      <c r="K922" s="66" t="s">
        <v>3</v>
      </c>
      <c r="L922" s="66" t="s">
        <v>4</v>
      </c>
    </row>
    <row r="923" spans="1:12" s="490" customFormat="1">
      <c r="A923" s="693">
        <v>1</v>
      </c>
      <c r="B923" s="256">
        <v>2</v>
      </c>
      <c r="C923" s="693">
        <v>3</v>
      </c>
      <c r="D923" s="300">
        <v>4</v>
      </c>
      <c r="E923" s="693">
        <v>5</v>
      </c>
      <c r="F923" s="693">
        <v>6</v>
      </c>
      <c r="G923" s="65">
        <v>7</v>
      </c>
      <c r="H923" s="693">
        <v>8</v>
      </c>
      <c r="I923" s="693">
        <v>9</v>
      </c>
      <c r="J923" s="693">
        <v>10</v>
      </c>
      <c r="K923" s="693">
        <v>11</v>
      </c>
      <c r="L923" s="693">
        <v>12</v>
      </c>
    </row>
    <row r="924" spans="1:12" s="490" customFormat="1" ht="126" customHeight="1">
      <c r="A924" s="34" t="s">
        <v>14</v>
      </c>
      <c r="B924" s="156" t="s">
        <v>705</v>
      </c>
      <c r="C924" s="196" t="s">
        <v>19</v>
      </c>
      <c r="D924" s="396">
        <v>100</v>
      </c>
      <c r="E924" s="34"/>
      <c r="F924" s="34"/>
      <c r="G924" s="566"/>
      <c r="H924" s="38"/>
      <c r="I924" s="76"/>
      <c r="J924" s="96"/>
      <c r="K924" s="76"/>
      <c r="L924" s="464"/>
    </row>
    <row r="925" spans="1:12" s="490" customFormat="1" ht="104.25" customHeight="1">
      <c r="A925" s="34" t="s">
        <v>17</v>
      </c>
      <c r="B925" s="156" t="s">
        <v>708</v>
      </c>
      <c r="C925" s="196" t="s">
        <v>710</v>
      </c>
      <c r="D925" s="396">
        <v>5</v>
      </c>
      <c r="E925" s="34"/>
      <c r="F925" s="34"/>
      <c r="G925" s="566"/>
      <c r="H925" s="38"/>
      <c r="I925" s="76"/>
      <c r="J925" s="96"/>
      <c r="K925" s="76"/>
      <c r="L925" s="464"/>
    </row>
    <row r="926" spans="1:12" s="490" customFormat="1" ht="112.5" customHeight="1">
      <c r="A926" s="34" t="s">
        <v>20</v>
      </c>
      <c r="B926" s="156" t="s">
        <v>709</v>
      </c>
      <c r="C926" s="196" t="s">
        <v>710</v>
      </c>
      <c r="D926" s="396">
        <v>5</v>
      </c>
      <c r="E926" s="34"/>
      <c r="F926" s="34"/>
      <c r="G926" s="566"/>
      <c r="H926" s="38"/>
      <c r="I926" s="76"/>
      <c r="J926" s="96"/>
      <c r="K926" s="76"/>
      <c r="L926" s="464"/>
    </row>
    <row r="927" spans="1:12" s="490" customFormat="1" ht="111.75" customHeight="1">
      <c r="A927" s="34" t="s">
        <v>22</v>
      </c>
      <c r="B927" s="156" t="s">
        <v>711</v>
      </c>
      <c r="C927" s="196" t="s">
        <v>122</v>
      </c>
      <c r="D927" s="396">
        <v>5</v>
      </c>
      <c r="E927" s="34"/>
      <c r="F927" s="34"/>
      <c r="G927" s="566"/>
      <c r="H927" s="38"/>
      <c r="I927" s="76"/>
      <c r="J927" s="96"/>
      <c r="K927" s="76"/>
      <c r="L927" s="464"/>
    </row>
    <row r="928" spans="1:12" s="490" customFormat="1" ht="148.5" customHeight="1">
      <c r="A928" s="34" t="s">
        <v>24</v>
      </c>
      <c r="B928" s="156" t="s">
        <v>712</v>
      </c>
      <c r="C928" s="196" t="s">
        <v>710</v>
      </c>
      <c r="D928" s="396">
        <v>4</v>
      </c>
      <c r="E928" s="34"/>
      <c r="F928" s="34"/>
      <c r="G928" s="566"/>
      <c r="H928" s="38"/>
      <c r="I928" s="76"/>
      <c r="J928" s="96"/>
      <c r="K928" s="76"/>
      <c r="L928" s="464"/>
    </row>
    <row r="929" spans="1:12" s="490" customFormat="1" ht="108" customHeight="1">
      <c r="A929" s="34" t="s">
        <v>26</v>
      </c>
      <c r="B929" s="156" t="s">
        <v>713</v>
      </c>
      <c r="C929" s="196" t="s">
        <v>710</v>
      </c>
      <c r="D929" s="396">
        <v>4</v>
      </c>
      <c r="E929" s="34"/>
      <c r="F929" s="34"/>
      <c r="G929" s="566"/>
      <c r="H929" s="38"/>
      <c r="I929" s="76"/>
      <c r="J929" s="96"/>
      <c r="K929" s="76"/>
      <c r="L929" s="464"/>
    </row>
    <row r="930" spans="1:12" s="490" customFormat="1" ht="194.25" customHeight="1">
      <c r="A930" s="34" t="s">
        <v>28</v>
      </c>
      <c r="B930" s="156" t="s">
        <v>715</v>
      </c>
      <c r="C930" s="196" t="s">
        <v>19</v>
      </c>
      <c r="D930" s="396">
        <v>60</v>
      </c>
      <c r="E930" s="34"/>
      <c r="F930" s="34"/>
      <c r="G930" s="566"/>
      <c r="H930" s="38"/>
      <c r="I930" s="76"/>
      <c r="J930" s="96"/>
      <c r="K930" s="76"/>
      <c r="L930" s="464"/>
    </row>
    <row r="931" spans="1:12" s="490" customFormat="1" ht="21" customHeight="1" thickBot="1">
      <c r="A931" s="868" t="s">
        <v>714</v>
      </c>
      <c r="B931" s="869"/>
      <c r="C931" s="869"/>
      <c r="D931" s="869"/>
      <c r="E931" s="869"/>
      <c r="F931" s="869"/>
      <c r="G931" s="869"/>
      <c r="H931" s="869"/>
      <c r="I931" s="870"/>
      <c r="J931" s="870"/>
      <c r="K931" s="870"/>
      <c r="L931" s="871"/>
    </row>
    <row r="932" spans="1:12" s="490" customFormat="1" ht="15.75" thickBot="1">
      <c r="A932" s="349"/>
      <c r="B932" s="664"/>
      <c r="C932" s="2"/>
      <c r="D932" s="8"/>
      <c r="E932" s="1"/>
      <c r="F932" s="2"/>
      <c r="G932" s="810" t="s">
        <v>34</v>
      </c>
      <c r="H932" s="810"/>
      <c r="I932" s="350"/>
      <c r="J932" s="350"/>
      <c r="K932" s="350"/>
      <c r="L932" s="350"/>
    </row>
    <row r="933" spans="1:12" s="490" customFormat="1">
      <c r="A933" s="1"/>
      <c r="B933" s="141"/>
      <c r="C933" s="2"/>
      <c r="D933" s="5"/>
      <c r="E933" s="3"/>
      <c r="F933" s="4"/>
      <c r="G933" s="5"/>
      <c r="H933" s="6"/>
      <c r="I933" s="2"/>
      <c r="J933" s="2"/>
      <c r="K933" s="2"/>
      <c r="L933" s="2"/>
    </row>
    <row r="934" spans="1:12" s="490" customFormat="1">
      <c r="A934" s="1"/>
      <c r="B934" s="141"/>
      <c r="C934" s="2"/>
      <c r="D934" s="5"/>
      <c r="E934" s="3"/>
      <c r="F934" s="4"/>
      <c r="G934" s="5"/>
      <c r="H934" s="6"/>
      <c r="I934" s="2"/>
      <c r="J934" s="2"/>
      <c r="K934" s="2"/>
      <c r="L934" s="2"/>
    </row>
    <row r="935" spans="1:12" s="490" customFormat="1">
      <c r="A935" s="62" t="s">
        <v>638</v>
      </c>
      <c r="B935" s="63" t="s">
        <v>725</v>
      </c>
      <c r="C935" s="809"/>
      <c r="D935" s="809"/>
      <c r="E935" s="809"/>
      <c r="F935" s="809"/>
      <c r="G935" s="809"/>
      <c r="H935" s="809"/>
      <c r="I935" s="809"/>
      <c r="J935" s="809"/>
      <c r="K935" s="809"/>
      <c r="L935" s="809"/>
    </row>
    <row r="936" spans="1:12" s="490" customFormat="1" ht="33">
      <c r="A936" s="693" t="s">
        <v>5</v>
      </c>
      <c r="B936" s="64" t="s">
        <v>6</v>
      </c>
      <c r="C936" s="693" t="s">
        <v>7</v>
      </c>
      <c r="D936" s="300" t="s">
        <v>8</v>
      </c>
      <c r="E936" s="693" t="s">
        <v>9</v>
      </c>
      <c r="F936" s="693" t="s">
        <v>10</v>
      </c>
      <c r="G936" s="65" t="s">
        <v>11</v>
      </c>
      <c r="H936" s="66" t="s">
        <v>12</v>
      </c>
      <c r="I936" s="66" t="s">
        <v>13</v>
      </c>
      <c r="J936" s="693" t="s">
        <v>2</v>
      </c>
      <c r="K936" s="66" t="s">
        <v>3</v>
      </c>
      <c r="L936" s="66" t="s">
        <v>4</v>
      </c>
    </row>
    <row r="937" spans="1:12" s="490" customFormat="1">
      <c r="A937" s="693">
        <v>1</v>
      </c>
      <c r="B937" s="256">
        <v>2</v>
      </c>
      <c r="C937" s="693">
        <v>3</v>
      </c>
      <c r="D937" s="300">
        <v>4</v>
      </c>
      <c r="E937" s="693">
        <v>5</v>
      </c>
      <c r="F937" s="693">
        <v>6</v>
      </c>
      <c r="G937" s="65">
        <v>7</v>
      </c>
      <c r="H937" s="693">
        <v>8</v>
      </c>
      <c r="I937" s="693">
        <v>9</v>
      </c>
      <c r="J937" s="693">
        <v>10</v>
      </c>
      <c r="K937" s="693">
        <v>11</v>
      </c>
      <c r="L937" s="693">
        <v>12</v>
      </c>
    </row>
    <row r="938" spans="1:12" s="490" customFormat="1" ht="54" customHeight="1" thickBot="1">
      <c r="A938" s="572" t="s">
        <v>14</v>
      </c>
      <c r="B938" s="669" t="s">
        <v>726</v>
      </c>
      <c r="C938" s="573" t="s">
        <v>122</v>
      </c>
      <c r="D938" s="574">
        <v>4</v>
      </c>
      <c r="E938" s="34"/>
      <c r="F938" s="34"/>
      <c r="G938" s="566"/>
      <c r="H938" s="38"/>
      <c r="I938" s="76"/>
      <c r="J938" s="96"/>
      <c r="K938" s="76"/>
      <c r="L938" s="464"/>
    </row>
    <row r="939" spans="1:12" s="490" customFormat="1" ht="15.75" thickBot="1">
      <c r="A939" s="1"/>
      <c r="B939" s="141"/>
      <c r="C939" s="2"/>
      <c r="D939" s="5"/>
      <c r="E939" s="3"/>
      <c r="F939" s="4"/>
      <c r="G939" s="810" t="s">
        <v>34</v>
      </c>
      <c r="H939" s="810"/>
      <c r="I939" s="350"/>
      <c r="J939" s="350"/>
      <c r="K939" s="350"/>
      <c r="L939" s="350"/>
    </row>
    <row r="940" spans="1:12" s="490" customFormat="1">
      <c r="A940" s="1"/>
      <c r="B940" s="141"/>
      <c r="C940" s="2"/>
      <c r="D940" s="5"/>
      <c r="E940" s="3"/>
      <c r="F940" s="4"/>
      <c r="G940" s="5"/>
      <c r="H940" s="6"/>
      <c r="I940" s="2"/>
      <c r="J940" s="2"/>
      <c r="K940" s="2"/>
      <c r="L940" s="2"/>
    </row>
    <row r="941" spans="1:12" s="490" customFormat="1">
      <c r="A941" s="62" t="s">
        <v>639</v>
      </c>
      <c r="B941" s="63" t="s">
        <v>764</v>
      </c>
      <c r="C941" s="809"/>
      <c r="D941" s="809"/>
      <c r="E941" s="809"/>
      <c r="F941" s="809"/>
      <c r="G941" s="809"/>
      <c r="H941" s="809"/>
      <c r="I941" s="809"/>
      <c r="J941" s="809"/>
      <c r="K941" s="809"/>
      <c r="L941" s="809"/>
    </row>
    <row r="942" spans="1:12" s="490" customFormat="1" ht="33">
      <c r="A942" s="693" t="s">
        <v>5</v>
      </c>
      <c r="B942" s="64" t="s">
        <v>6</v>
      </c>
      <c r="C942" s="693" t="s">
        <v>7</v>
      </c>
      <c r="D942" s="300" t="s">
        <v>8</v>
      </c>
      <c r="E942" s="693" t="s">
        <v>9</v>
      </c>
      <c r="F942" s="693" t="s">
        <v>10</v>
      </c>
      <c r="G942" s="65" t="s">
        <v>11</v>
      </c>
      <c r="H942" s="66" t="s">
        <v>12</v>
      </c>
      <c r="I942" s="66" t="s">
        <v>13</v>
      </c>
      <c r="J942" s="693" t="s">
        <v>2</v>
      </c>
      <c r="K942" s="66" t="s">
        <v>3</v>
      </c>
      <c r="L942" s="66" t="s">
        <v>4</v>
      </c>
    </row>
    <row r="943" spans="1:12" s="490" customFormat="1">
      <c r="A943" s="693">
        <v>1</v>
      </c>
      <c r="B943" s="256">
        <v>2</v>
      </c>
      <c r="C943" s="693">
        <v>3</v>
      </c>
      <c r="D943" s="300">
        <v>4</v>
      </c>
      <c r="E943" s="693">
        <v>5</v>
      </c>
      <c r="F943" s="693">
        <v>6</v>
      </c>
      <c r="G943" s="65">
        <v>7</v>
      </c>
      <c r="H943" s="693">
        <v>8</v>
      </c>
      <c r="I943" s="693">
        <v>9</v>
      </c>
      <c r="J943" s="693">
        <v>10</v>
      </c>
      <c r="K943" s="693">
        <v>11</v>
      </c>
      <c r="L943" s="693">
        <v>12</v>
      </c>
    </row>
    <row r="944" spans="1:12" s="490" customFormat="1" ht="45.75" customHeight="1">
      <c r="A944" s="572" t="s">
        <v>14</v>
      </c>
      <c r="B944" s="669" t="s">
        <v>727</v>
      </c>
      <c r="C944" s="573" t="s">
        <v>19</v>
      </c>
      <c r="D944" s="574">
        <v>10</v>
      </c>
      <c r="E944" s="34"/>
      <c r="F944" s="580"/>
      <c r="G944" s="566"/>
      <c r="H944" s="38"/>
      <c r="I944" s="76"/>
      <c r="J944" s="96"/>
      <c r="K944" s="76"/>
      <c r="L944" s="464"/>
    </row>
    <row r="945" spans="1:12" s="490" customFormat="1" ht="38.25" customHeight="1" thickBot="1">
      <c r="A945" s="572" t="s">
        <v>17</v>
      </c>
      <c r="B945" s="669" t="s">
        <v>728</v>
      </c>
      <c r="C945" s="573" t="s">
        <v>19</v>
      </c>
      <c r="D945" s="574">
        <v>10</v>
      </c>
      <c r="E945" s="572"/>
      <c r="F945" s="580"/>
      <c r="G945" s="575"/>
      <c r="H945" s="576"/>
      <c r="I945" s="581"/>
      <c r="J945" s="582"/>
      <c r="K945" s="581"/>
      <c r="L945" s="583"/>
    </row>
    <row r="946" spans="1:12" s="490" customFormat="1" ht="15.75" thickBot="1">
      <c r="A946" s="1"/>
      <c r="B946" s="141"/>
      <c r="C946" s="2"/>
      <c r="D946" s="5"/>
      <c r="E946" s="3"/>
      <c r="F946" s="4"/>
      <c r="G946" s="810" t="s">
        <v>34</v>
      </c>
      <c r="H946" s="810"/>
      <c r="I946" s="350"/>
      <c r="J946" s="350"/>
      <c r="K946" s="350"/>
      <c r="L946" s="350"/>
    </row>
    <row r="947" spans="1:12" s="490" customFormat="1">
      <c r="A947" s="1"/>
      <c r="B947" s="141"/>
      <c r="C947" s="2"/>
      <c r="D947" s="5"/>
      <c r="E947" s="3"/>
      <c r="F947" s="4"/>
      <c r="G947" s="5"/>
      <c r="H947" s="6"/>
      <c r="I947" s="2"/>
      <c r="J947" s="2"/>
      <c r="K947" s="2"/>
      <c r="L947" s="2"/>
    </row>
    <row r="948" spans="1:12" s="490" customFormat="1">
      <c r="A948" s="62" t="s">
        <v>640</v>
      </c>
      <c r="B948" s="63" t="s">
        <v>706</v>
      </c>
      <c r="C948" s="809"/>
      <c r="D948" s="809"/>
      <c r="E948" s="809"/>
      <c r="F948" s="809"/>
      <c r="G948" s="809"/>
      <c r="H948" s="809"/>
      <c r="I948" s="809"/>
      <c r="J948" s="809"/>
      <c r="K948" s="809"/>
      <c r="L948" s="809"/>
    </row>
    <row r="949" spans="1:12" s="490" customFormat="1" ht="33">
      <c r="A949" s="693" t="s">
        <v>5</v>
      </c>
      <c r="B949" s="64" t="s">
        <v>6</v>
      </c>
      <c r="C949" s="693" t="s">
        <v>7</v>
      </c>
      <c r="D949" s="300" t="s">
        <v>8</v>
      </c>
      <c r="E949" s="693" t="s">
        <v>9</v>
      </c>
      <c r="F949" s="693" t="s">
        <v>10</v>
      </c>
      <c r="G949" s="65" t="s">
        <v>11</v>
      </c>
      <c r="H949" s="66" t="s">
        <v>12</v>
      </c>
      <c r="I949" s="66" t="s">
        <v>13</v>
      </c>
      <c r="J949" s="693" t="s">
        <v>2</v>
      </c>
      <c r="K949" s="66" t="s">
        <v>3</v>
      </c>
      <c r="L949" s="66" t="s">
        <v>4</v>
      </c>
    </row>
    <row r="950" spans="1:12" s="490" customFormat="1">
      <c r="A950" s="693">
        <v>1</v>
      </c>
      <c r="B950" s="256">
        <v>2</v>
      </c>
      <c r="C950" s="693">
        <v>3</v>
      </c>
      <c r="D950" s="300">
        <v>4</v>
      </c>
      <c r="E950" s="693">
        <v>5</v>
      </c>
      <c r="F950" s="693">
        <v>6</v>
      </c>
      <c r="G950" s="65">
        <v>7</v>
      </c>
      <c r="H950" s="693">
        <v>8</v>
      </c>
      <c r="I950" s="693">
        <v>9</v>
      </c>
      <c r="J950" s="693">
        <v>10</v>
      </c>
      <c r="K950" s="693">
        <v>11</v>
      </c>
      <c r="L950" s="693">
        <v>12</v>
      </c>
    </row>
    <row r="951" spans="1:12" s="490" customFormat="1" ht="37.5" customHeight="1">
      <c r="A951" s="572" t="s">
        <v>14</v>
      </c>
      <c r="B951" s="670" t="s">
        <v>737</v>
      </c>
      <c r="C951" s="573" t="s">
        <v>122</v>
      </c>
      <c r="D951" s="574">
        <v>1</v>
      </c>
      <c r="E951" s="572"/>
      <c r="F951" s="580"/>
      <c r="G951" s="575"/>
      <c r="H951" s="576"/>
      <c r="I951" s="577"/>
      <c r="J951" s="578"/>
      <c r="K951" s="577"/>
      <c r="L951" s="579"/>
    </row>
    <row r="952" spans="1:12" s="490" customFormat="1" ht="22.5" customHeight="1">
      <c r="A952" s="572" t="s">
        <v>17</v>
      </c>
      <c r="B952" s="670" t="s">
        <v>735</v>
      </c>
      <c r="C952" s="573" t="s">
        <v>19</v>
      </c>
      <c r="D952" s="574">
        <v>1</v>
      </c>
      <c r="E952" s="572"/>
      <c r="F952" s="580"/>
      <c r="G952" s="575"/>
      <c r="H952" s="576"/>
      <c r="I952" s="577"/>
      <c r="J952" s="578"/>
      <c r="K952" s="577"/>
      <c r="L952" s="579"/>
    </row>
    <row r="953" spans="1:12" s="490" customFormat="1" ht="28.5" customHeight="1" thickBot="1">
      <c r="A953" s="572" t="s">
        <v>20</v>
      </c>
      <c r="B953" s="670" t="s">
        <v>736</v>
      </c>
      <c r="C953" s="573" t="s">
        <v>19</v>
      </c>
      <c r="D953" s="574">
        <v>1</v>
      </c>
      <c r="E953" s="572"/>
      <c r="F953" s="580"/>
      <c r="G953" s="575"/>
      <c r="H953" s="576"/>
      <c r="I953" s="577"/>
      <c r="J953" s="578"/>
      <c r="K953" s="577"/>
      <c r="L953" s="579"/>
    </row>
    <row r="954" spans="1:12" s="490" customFormat="1" ht="15.75" thickBot="1">
      <c r="A954" s="1"/>
      <c r="B954" s="141"/>
      <c r="C954" s="2"/>
      <c r="D954" s="5"/>
      <c r="E954" s="3"/>
      <c r="F954" s="4"/>
      <c r="G954" s="810" t="s">
        <v>34</v>
      </c>
      <c r="H954" s="810"/>
      <c r="I954" s="350"/>
      <c r="J954" s="350"/>
      <c r="K954" s="350"/>
      <c r="L954" s="350"/>
    </row>
    <row r="956" spans="1:12">
      <c r="I956" s="481"/>
      <c r="J956" s="481"/>
      <c r="K956" s="481"/>
      <c r="L956" s="481"/>
    </row>
    <row r="1114" spans="9:12">
      <c r="I1114" s="481"/>
      <c r="J1114" s="481"/>
      <c r="K1114" s="481"/>
      <c r="L1114" s="481"/>
    </row>
  </sheetData>
  <mergeCells count="162">
    <mergeCell ref="C935:L935"/>
    <mergeCell ref="G939:H939"/>
    <mergeCell ref="C941:L941"/>
    <mergeCell ref="G946:H946"/>
    <mergeCell ref="C921:L921"/>
    <mergeCell ref="G932:H932"/>
    <mergeCell ref="C863:L863"/>
    <mergeCell ref="G867:H867"/>
    <mergeCell ref="A931:L931"/>
    <mergeCell ref="C841:L841"/>
    <mergeCell ref="G845:H845"/>
    <mergeCell ref="C848:L848"/>
    <mergeCell ref="G853:H853"/>
    <mergeCell ref="C856:L856"/>
    <mergeCell ref="G860:H860"/>
    <mergeCell ref="G918:H918"/>
    <mergeCell ref="C885:L885"/>
    <mergeCell ref="G890:H890"/>
    <mergeCell ref="C893:L893"/>
    <mergeCell ref="G899:H899"/>
    <mergeCell ref="C869:L869"/>
    <mergeCell ref="G874:H874"/>
    <mergeCell ref="C877:L877"/>
    <mergeCell ref="G881:H881"/>
    <mergeCell ref="C902:L902"/>
    <mergeCell ref="G906:H906"/>
    <mergeCell ref="C909:L909"/>
    <mergeCell ref="G831:H831"/>
    <mergeCell ref="C834:L834"/>
    <mergeCell ref="G838:H838"/>
    <mergeCell ref="C769:L769"/>
    <mergeCell ref="G773:H773"/>
    <mergeCell ref="C776:L776"/>
    <mergeCell ref="A783:L783"/>
    <mergeCell ref="A784:F784"/>
    <mergeCell ref="G784:H784"/>
    <mergeCell ref="C788:L788"/>
    <mergeCell ref="G810:H810"/>
    <mergeCell ref="C813:L813"/>
    <mergeCell ref="G743:H743"/>
    <mergeCell ref="C746:L746"/>
    <mergeCell ref="A758:L758"/>
    <mergeCell ref="G759:H759"/>
    <mergeCell ref="C762:L762"/>
    <mergeCell ref="G767:H767"/>
    <mergeCell ref="G689:H689"/>
    <mergeCell ref="C692:L692"/>
    <mergeCell ref="G721:H721"/>
    <mergeCell ref="C724:L724"/>
    <mergeCell ref="G730:H730"/>
    <mergeCell ref="C733:L733"/>
    <mergeCell ref="G651:H651"/>
    <mergeCell ref="C654:L654"/>
    <mergeCell ref="G658:H658"/>
    <mergeCell ref="C661:L661"/>
    <mergeCell ref="G672:H672"/>
    <mergeCell ref="C675:L675"/>
    <mergeCell ref="G606:H606"/>
    <mergeCell ref="C609:L609"/>
    <mergeCell ref="G617:H617"/>
    <mergeCell ref="C620:L620"/>
    <mergeCell ref="G633:H633"/>
    <mergeCell ref="C636:L636"/>
    <mergeCell ref="C566:L566"/>
    <mergeCell ref="A574:L574"/>
    <mergeCell ref="G575:H575"/>
    <mergeCell ref="C578:L578"/>
    <mergeCell ref="G594:H594"/>
    <mergeCell ref="C597:L597"/>
    <mergeCell ref="C536:L536"/>
    <mergeCell ref="G541:H541"/>
    <mergeCell ref="C544:L544"/>
    <mergeCell ref="G549:H549"/>
    <mergeCell ref="C552:L552"/>
    <mergeCell ref="G561:H561"/>
    <mergeCell ref="G533:H533"/>
    <mergeCell ref="B463:L463"/>
    <mergeCell ref="B471:L471"/>
    <mergeCell ref="B477:L477"/>
    <mergeCell ref="B485:L485"/>
    <mergeCell ref="B507:L507"/>
    <mergeCell ref="B513:L513"/>
    <mergeCell ref="C422:L422"/>
    <mergeCell ref="G433:H433"/>
    <mergeCell ref="C436:L436"/>
    <mergeCell ref="G440:H440"/>
    <mergeCell ref="C443:L443"/>
    <mergeCell ref="G457:H457"/>
    <mergeCell ref="B521:L521"/>
    <mergeCell ref="B524:L524"/>
    <mergeCell ref="B527:L527"/>
    <mergeCell ref="B531:L531"/>
    <mergeCell ref="C390:L390"/>
    <mergeCell ref="G401:H401"/>
    <mergeCell ref="C405:L405"/>
    <mergeCell ref="G411:H411"/>
    <mergeCell ref="C414:L414"/>
    <mergeCell ref="G419:H419"/>
    <mergeCell ref="C378:L378"/>
    <mergeCell ref="G387:H387"/>
    <mergeCell ref="B515:L515"/>
    <mergeCell ref="C345:L345"/>
    <mergeCell ref="G354:H354"/>
    <mergeCell ref="C357:L357"/>
    <mergeCell ref="G372:H372"/>
    <mergeCell ref="C315:L315"/>
    <mergeCell ref="G321:H321"/>
    <mergeCell ref="C324:L324"/>
    <mergeCell ref="G333:H333"/>
    <mergeCell ref="C336:L336"/>
    <mergeCell ref="G342:H342"/>
    <mergeCell ref="A368:L368"/>
    <mergeCell ref="C268:L268"/>
    <mergeCell ref="G274:H274"/>
    <mergeCell ref="C277:L277"/>
    <mergeCell ref="G303:H303"/>
    <mergeCell ref="C306:L306"/>
    <mergeCell ref="G312:H312"/>
    <mergeCell ref="C241:L241"/>
    <mergeCell ref="G248:H248"/>
    <mergeCell ref="C251:L251"/>
    <mergeCell ref="G258:H258"/>
    <mergeCell ref="C261:L261"/>
    <mergeCell ref="G265:H265"/>
    <mergeCell ref="C106:L106"/>
    <mergeCell ref="G125:H125"/>
    <mergeCell ref="C200:L200"/>
    <mergeCell ref="G205:H205"/>
    <mergeCell ref="C208:L208"/>
    <mergeCell ref="G226:H226"/>
    <mergeCell ref="C229:L229"/>
    <mergeCell ref="G238:H238"/>
    <mergeCell ref="C170:L170"/>
    <mergeCell ref="G179:H179"/>
    <mergeCell ref="C182:L182"/>
    <mergeCell ref="G187:H187"/>
    <mergeCell ref="C190:L190"/>
    <mergeCell ref="G197:H197"/>
    <mergeCell ref="C948:L948"/>
    <mergeCell ref="G954:H954"/>
    <mergeCell ref="C36:L36"/>
    <mergeCell ref="G40:H40"/>
    <mergeCell ref="C43:L43"/>
    <mergeCell ref="G61:H61"/>
    <mergeCell ref="C64:L64"/>
    <mergeCell ref="G74:H74"/>
    <mergeCell ref="C2:L2"/>
    <mergeCell ref="G14:H14"/>
    <mergeCell ref="C17:L17"/>
    <mergeCell ref="G22:H22"/>
    <mergeCell ref="C25:L25"/>
    <mergeCell ref="G33:H33"/>
    <mergeCell ref="C128:L128"/>
    <mergeCell ref="G141:H141"/>
    <mergeCell ref="C144:L144"/>
    <mergeCell ref="G157:H157"/>
    <mergeCell ref="C160:L160"/>
    <mergeCell ref="G167:H167"/>
    <mergeCell ref="C77:L77"/>
    <mergeCell ref="G91:H91"/>
    <mergeCell ref="C94:L94"/>
    <mergeCell ref="G103:H103"/>
  </mergeCells>
  <conditionalFormatting sqref="F639:F650">
    <cfRule type="containsText" dxfId="0" priority="1" operator="containsText" text="UWAGA">
      <formula>NOT(ISERROR(SEARCH("UWAGA",F639)))</formula>
    </cfRule>
  </conditionalFormatting>
  <pageMargins left="0.7" right="0.7" top="0.75" bottom="0.75" header="0.3" footer="0.3"/>
  <pageSetup paperSize="9" orientation="landscape" r:id="rId1"/>
  <headerFooter>
    <oddHeader>&amp;L&amp;"Tahoma,Normalny"&amp;6Wyroby medyczne 2024/2025/2026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 do SWZ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Kuświk</dc:creator>
  <cp:lastModifiedBy>KZP</cp:lastModifiedBy>
  <cp:lastPrinted>2024-03-27T11:02:05Z</cp:lastPrinted>
  <dcterms:created xsi:type="dcterms:W3CDTF">2024-02-06T11:03:54Z</dcterms:created>
  <dcterms:modified xsi:type="dcterms:W3CDTF">2024-04-09T06:54:39Z</dcterms:modified>
</cp:coreProperties>
</file>