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2\GAZ\PYTANIA\WYJAŚNIENIA I MODYFIKACJA SWZ Z DN. 10.03.2022\"/>
    </mc:Choice>
  </mc:AlternateContent>
  <bookViews>
    <workbookView xWindow="0" yWindow="0" windowWidth="28800" windowHeight="12435" tabRatio="500"/>
  </bookViews>
  <sheets>
    <sheet name="wykaz obiektów zamawiając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" l="1"/>
  <c r="S23" i="1" l="1"/>
  <c r="S25" i="1" l="1"/>
  <c r="S20" i="1"/>
  <c r="S18" i="1"/>
  <c r="S15" i="1"/>
  <c r="S13" i="1"/>
  <c r="S10" i="1"/>
  <c r="R24" i="1" l="1"/>
  <c r="Q24" i="1"/>
  <c r="P24" i="1"/>
  <c r="O24" i="1"/>
  <c r="N24" i="1"/>
  <c r="M24" i="1"/>
  <c r="L24" i="1"/>
  <c r="K24" i="1"/>
  <c r="S19" i="1" l="1"/>
  <c r="S7" i="1"/>
  <c r="S21" i="1" l="1"/>
  <c r="S17" i="1"/>
  <c r="S16" i="1"/>
  <c r="S14" i="1"/>
  <c r="S12" i="1"/>
  <c r="S11" i="1"/>
  <c r="S9" i="1"/>
  <c r="S8" i="1"/>
  <c r="R13" i="1" l="1"/>
  <c r="Q13" i="1"/>
  <c r="P13" i="1"/>
  <c r="O13" i="1"/>
  <c r="N13" i="1"/>
  <c r="M13" i="1"/>
  <c r="K13" i="1"/>
  <c r="L13" i="1"/>
  <c r="R10" i="1"/>
  <c r="Q10" i="1"/>
  <c r="P10" i="1"/>
  <c r="O10" i="1"/>
  <c r="N10" i="1"/>
  <c r="M10" i="1"/>
  <c r="L10" i="1"/>
  <c r="L20" i="1" l="1"/>
  <c r="M20" i="1"/>
  <c r="N20" i="1"/>
  <c r="O20" i="1"/>
  <c r="P20" i="1"/>
  <c r="Q20" i="1"/>
  <c r="R20" i="1"/>
  <c r="K20" i="1"/>
  <c r="L18" i="1"/>
  <c r="M18" i="1"/>
  <c r="N18" i="1"/>
  <c r="O18" i="1"/>
  <c r="P18" i="1"/>
  <c r="Q18" i="1"/>
  <c r="R18" i="1"/>
  <c r="L15" i="1"/>
  <c r="L25" i="1" s="1"/>
  <c r="M15" i="1"/>
  <c r="N15" i="1"/>
  <c r="O15" i="1"/>
  <c r="P15" i="1"/>
  <c r="P25" i="1" s="1"/>
  <c r="Q15" i="1"/>
  <c r="R15" i="1"/>
  <c r="K15" i="1"/>
  <c r="Q25" i="1" l="1"/>
  <c r="M25" i="1"/>
  <c r="O25" i="1"/>
  <c r="R25" i="1"/>
  <c r="N25" i="1"/>
  <c r="K10" i="1" l="1"/>
  <c r="K25" i="1" s="1"/>
  <c r="Z10" i="1"/>
</calcChain>
</file>

<file path=xl/sharedStrings.xml><?xml version="1.0" encoding="utf-8"?>
<sst xmlns="http://schemas.openxmlformats.org/spreadsheetml/2006/main" count="221" uniqueCount="108">
  <si>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</si>
  <si>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</si>
  <si>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</si>
  <si>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</si>
  <si>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</si>
  <si>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</si>
  <si>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</si>
  <si>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</si>
  <si>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</si>
  <si>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</si>
  <si>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</si>
  <si>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</si>
  <si>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</si>
  <si>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</si>
  <si>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</si>
  <si>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</si>
  <si>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</si>
  <si>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</si>
  <si>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</si>
  <si>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</si>
  <si>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</si>
  <si>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</si>
  <si>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</si>
  <si>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</si>
  <si>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</si>
  <si>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</si>
  <si>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</si>
  <si>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</si>
  <si>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</si>
  <si>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</si>
  <si>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</si>
  <si>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</si>
  <si>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</si>
  <si>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</si>
  <si>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</si>
  <si>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</si>
  <si>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</si>
  <si>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</si>
  <si>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</si>
  <si>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</si>
  <si>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</si>
  <si>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</si>
  <si>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</si>
  <si>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</si>
  <si>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</si>
  <si>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</si>
  <si>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</si>
  <si>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</si>
  <si>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</si>
  <si>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</si>
  <si>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</si>
  <si>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</si>
  <si>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</si>
  <si>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</si>
  <si>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</si>
  <si>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</si>
  <si>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</si>
  <si>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</si>
  <si>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</si>
  <si>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</si>
  <si>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</si>
  <si>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</si>
  <si>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</si>
  <si>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</si>
  <si>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</si>
  <si>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</si>
  <si>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</si>
  <si>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</si>
  <si>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</si>
  <si>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</si>
  <si>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</si>
  <si>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</si>
  <si>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</si>
  <si>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</si>
  <si>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NR  licznika/
nr punktu odbioru gazu (OSD)</t>
  </si>
  <si>
    <t>W - 5
OSD: W - 5.1</t>
  </si>
  <si>
    <r>
      <t xml:space="preserve">5523098/
</t>
    </r>
    <r>
      <rPr>
        <b/>
        <sz val="9"/>
        <rFont val="Arial"/>
        <family val="2"/>
        <charset val="238"/>
      </rPr>
      <t>PL0031906728</t>
    </r>
  </si>
  <si>
    <r>
      <t xml:space="preserve">12MUGG4
13000111668/
</t>
    </r>
    <r>
      <rPr>
        <b/>
        <sz val="9"/>
        <rFont val="Arial"/>
        <family val="2"/>
        <charset val="238"/>
      </rPr>
      <t>5463048113</t>
    </r>
  </si>
  <si>
    <t>30.04.2021r.</t>
  </si>
  <si>
    <t>01.05.2022r.</t>
  </si>
  <si>
    <t xml:space="preserve">00MG25
33500000226/
PL0032881812
</t>
  </si>
  <si>
    <t xml:space="preserve">Fortum Marketing
and Sales Polska S.A. 
ul. Heweliusza 9
80 – 890 Gdańsk
</t>
  </si>
  <si>
    <t>SUMA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</si>
  <si>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</si>
  <si>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</si>
  <si>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</si>
  <si>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</si>
  <si>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</si>
  <si>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</si>
  <si>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</si>
  <si>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30.04.2022r.</t>
  </si>
  <si>
    <t>Placówka Opiekuńczo - Wychowawcza Typu Socjalizacyjnego w Wołowie
ul. T. Kościuszki 27,
56 - 100 Wołów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</si>
  <si>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</si>
  <si>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</si>
  <si>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</si>
  <si>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01631985/8018590365500041529718</t>
  </si>
  <si>
    <t>B.1 W-1.1</t>
  </si>
  <si>
    <t>31995550/01
/
8018590365500029211314</t>
  </si>
  <si>
    <t>XM1200263476</t>
  </si>
  <si>
    <t>ul. T. Kościuszki 27,
56 - 100 Wołów</t>
  </si>
  <si>
    <t>XA1727617250/8018590365500040280184</t>
  </si>
  <si>
    <t xml:space="preserve">5463008142
</t>
  </si>
  <si>
    <t xml:space="preserve">5462500164
</t>
  </si>
  <si>
    <t>XA1727617253/
8018590365500036573283</t>
  </si>
  <si>
    <t>IZD.272.7.2022</t>
  </si>
  <si>
    <t>grudzień 2022</t>
  </si>
  <si>
    <t>Prognoza zużycia gazu na okres obowiązywania umowy tj. 01.05.2022 - 31.12.2022 (kWh)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</si>
  <si>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
(PO MODYFIKACJI Z DN. 14.03.2022R.)</t>
    </r>
    <r>
      <rPr>
        <sz val="12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</si>
</sst>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21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9"/>
      <color theme="3" tint="0.39997558519241921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rgb="FF92D050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0" fontId="1" fillId="10" borderId="0" applyBorder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textRotation="90" wrapText="1"/>
    </xf>
    <xf numFmtId="3" fontId="5" fillId="11" borderId="2" xfId="0" applyNumberFormat="1" applyFont="1" applyFill="1" applyBorder="1" applyAlignment="1">
      <alignment horizontal="center" vertical="center"/>
    </xf>
    <xf numFmtId="3" fontId="5" fillId="12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3" fontId="5" fillId="11" borderId="6" xfId="0" applyNumberFormat="1" applyFont="1" applyFill="1" applyBorder="1" applyAlignment="1">
      <alignment horizontal="center" vertical="center" wrapText="1"/>
    </xf>
    <xf numFmtId="1" fontId="5" fillId="1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13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>
      <alignment horizontal="center" vertical="center" wrapText="1"/>
    </xf>
    <xf numFmtId="164" fontId="6" fillId="13" borderId="2" xfId="0" applyNumberFormat="1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textRotation="90" wrapText="1"/>
    </xf>
    <xf numFmtId="164" fontId="6" fillId="13" borderId="0" xfId="0" applyNumberFormat="1" applyFont="1" applyFill="1" applyBorder="1" applyAlignment="1">
      <alignment horizontal="center" vertical="center"/>
    </xf>
    <xf numFmtId="0" fontId="10" fillId="13" borderId="0" xfId="0" applyFont="1" applyFill="1"/>
    <xf numFmtId="0" fontId="6" fillId="15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164" fontId="6" fillId="15" borderId="2" xfId="0" applyNumberFormat="1" applyFont="1" applyFill="1" applyBorder="1" applyAlignment="1">
      <alignment horizontal="center" vertical="center" wrapText="1"/>
    </xf>
    <xf numFmtId="3" fontId="9" fillId="16" borderId="2" xfId="0" applyNumberFormat="1" applyFont="1" applyFill="1" applyBorder="1" applyAlignment="1">
      <alignment horizontal="center" vertical="center" wrapText="1"/>
    </xf>
    <xf numFmtId="1" fontId="9" fillId="16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 wrapText="1"/>
    </xf>
    <xf numFmtId="3" fontId="5" fillId="17" borderId="2" xfId="0" applyNumberFormat="1" applyFont="1" applyFill="1" applyBorder="1" applyAlignment="1">
      <alignment horizontal="center" vertical="center"/>
    </xf>
    <xf numFmtId="3" fontId="5" fillId="17" borderId="2" xfId="0" applyNumberFormat="1" applyFont="1" applyFill="1" applyBorder="1" applyAlignment="1">
      <alignment horizontal="center" vertical="center" wrapText="1"/>
    </xf>
    <xf numFmtId="3" fontId="5" fillId="17" borderId="5" xfId="0" applyNumberFormat="1" applyFont="1" applyFill="1" applyBorder="1" applyAlignment="1">
      <alignment horizontal="center" vertical="center" wrapText="1"/>
    </xf>
    <xf numFmtId="3" fontId="11" fillId="18" borderId="6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 wrapText="1"/>
    </xf>
    <xf numFmtId="3" fontId="5" fillId="14" borderId="6" xfId="0" applyNumberFormat="1" applyFont="1" applyFill="1" applyBorder="1" applyAlignment="1">
      <alignment horizontal="center" vertical="center" wrapText="1"/>
    </xf>
    <xf numFmtId="3" fontId="9" fillId="17" borderId="2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">
    <cellStyle name="Normalny" xfId="0" builtinId="0"/>
    <cellStyle name="Tekst objaśnienia" xfId="1" builtinId="53" customBuiltin="1"/>
    <cellStyle name="Tekst objaśnienia 2" xfId="3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topLeftCell="B17" zoomScale="80" zoomScaleNormal="80" zoomScalePageLayoutView="90" workbookViewId="0">
      <selection activeCell="S24" sqref="S24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9.5703125" style="5" customWidth="1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16" style="5" customWidth="1"/>
    <col min="20" max="20" width="13.140625" style="2" customWidth="1"/>
    <col min="21" max="21" width="11.85546875" style="2" customWidth="1"/>
    <col min="22" max="22" width="11.140625" style="2" customWidth="1"/>
    <col min="23" max="23" width="11" style="2" customWidth="1"/>
    <col min="24" max="24" width="10.28515625" style="2" customWidth="1"/>
    <col min="25" max="25" width="8.7109375" style="2" customWidth="1"/>
    <col min="26" max="26" width="9.42578125" style="2" customWidth="1"/>
  </cols>
  <sheetData>
    <row r="1" spans="1:27" s="56" customFormat="1" ht="83.25" customHeight="1" x14ac:dyDescent="0.25">
      <c r="A1" s="93"/>
      <c r="B1" s="165" t="s">
        <v>104</v>
      </c>
      <c r="C1" s="165"/>
      <c r="D1" s="165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155" t="s">
        <v>107</v>
      </c>
      <c r="X1" s="155"/>
      <c r="Y1" s="155"/>
      <c r="Z1" s="155"/>
      <c r="AA1" s="155"/>
    </row>
    <row r="2" spans="1:27" s="56" customFormat="1" ht="20.25" customHeight="1" x14ac:dyDescent="0.2">
      <c r="A2" s="1"/>
      <c r="B2" s="2"/>
      <c r="C2" s="3"/>
      <c r="D2" s="3"/>
      <c r="E2" s="93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97"/>
      <c r="X2" s="96"/>
      <c r="Y2" s="96"/>
      <c r="Z2" s="96"/>
      <c r="AA2" s="94"/>
    </row>
    <row r="3" spans="1:27" ht="27.75" customHeight="1" x14ac:dyDescent="0.3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92"/>
    </row>
    <row r="4" spans="1:27" ht="13.5" customHeight="1" x14ac:dyDescent="0.2">
      <c r="A4" s="95"/>
      <c r="B4" s="6"/>
      <c r="C4" s="7"/>
      <c r="D4" s="7"/>
      <c r="E4" s="7"/>
      <c r="F4" s="7"/>
      <c r="T4" s="154"/>
      <c r="U4" s="154"/>
      <c r="V4" s="154"/>
      <c r="W4" s="154"/>
      <c r="X4" s="154"/>
      <c r="Y4" s="154"/>
      <c r="Z4" s="154"/>
    </row>
    <row r="5" spans="1:27" ht="21" customHeight="1" x14ac:dyDescent="0.2">
      <c r="A5" s="8"/>
      <c r="B5" s="9"/>
      <c r="C5" s="10"/>
      <c r="D5" s="10"/>
      <c r="E5" s="10"/>
      <c r="F5" s="10"/>
      <c r="G5" s="11"/>
      <c r="H5" s="12"/>
      <c r="I5" s="12"/>
      <c r="J5" s="11"/>
      <c r="K5" s="151" t="s">
        <v>106</v>
      </c>
      <c r="L5" s="152"/>
      <c r="M5" s="152"/>
      <c r="N5" s="152"/>
      <c r="O5" s="152"/>
      <c r="P5" s="152"/>
      <c r="Q5" s="152"/>
      <c r="R5" s="152"/>
      <c r="S5" s="153"/>
      <c r="T5" s="11"/>
      <c r="U5" s="11"/>
      <c r="V5" s="11"/>
      <c r="W5" s="11"/>
      <c r="X5" s="11"/>
      <c r="Y5" s="11"/>
      <c r="Z5" s="11"/>
    </row>
    <row r="6" spans="1:27" s="18" customFormat="1" ht="129.75" customHeight="1" x14ac:dyDescent="0.2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4" t="s">
        <v>6</v>
      </c>
      <c r="G6" s="14" t="s">
        <v>7</v>
      </c>
      <c r="H6" s="28" t="s">
        <v>74</v>
      </c>
      <c r="I6" s="74" t="s">
        <v>8</v>
      </c>
      <c r="J6" s="14" t="s">
        <v>9</v>
      </c>
      <c r="K6" s="15" t="s">
        <v>83</v>
      </c>
      <c r="L6" s="15" t="s">
        <v>84</v>
      </c>
      <c r="M6" s="15" t="s">
        <v>85</v>
      </c>
      <c r="N6" s="15" t="s">
        <v>86</v>
      </c>
      <c r="O6" s="15" t="s">
        <v>87</v>
      </c>
      <c r="P6" s="15" t="s">
        <v>88</v>
      </c>
      <c r="Q6" s="15" t="s">
        <v>89</v>
      </c>
      <c r="R6" s="15" t="s">
        <v>105</v>
      </c>
      <c r="S6" s="112" t="s">
        <v>82</v>
      </c>
      <c r="T6" s="13" t="s">
        <v>10</v>
      </c>
      <c r="U6" s="13" t="s">
        <v>11</v>
      </c>
      <c r="V6" s="16" t="s">
        <v>12</v>
      </c>
      <c r="W6" s="16" t="s">
        <v>13</v>
      </c>
      <c r="X6" s="17" t="s">
        <v>14</v>
      </c>
      <c r="Y6" s="16" t="s">
        <v>15</v>
      </c>
      <c r="Z6" s="17" t="s">
        <v>16</v>
      </c>
    </row>
    <row r="7" spans="1:27" ht="183" customHeight="1" x14ac:dyDescent="0.2">
      <c r="A7" s="19">
        <v>1</v>
      </c>
      <c r="B7" s="20" t="s">
        <v>17</v>
      </c>
      <c r="C7" s="21" t="s">
        <v>18</v>
      </c>
      <c r="D7" s="21" t="s">
        <v>19</v>
      </c>
      <c r="E7" s="21" t="s">
        <v>17</v>
      </c>
      <c r="F7" s="22" t="s">
        <v>20</v>
      </c>
      <c r="G7" s="22" t="s">
        <v>21</v>
      </c>
      <c r="H7" s="90" t="s">
        <v>76</v>
      </c>
      <c r="I7" s="23" t="s">
        <v>22</v>
      </c>
      <c r="J7" s="24">
        <v>300</v>
      </c>
      <c r="K7" s="25">
        <v>9574</v>
      </c>
      <c r="L7" s="25">
        <v>0</v>
      </c>
      <c r="M7" s="25">
        <v>0</v>
      </c>
      <c r="N7" s="25">
        <v>0</v>
      </c>
      <c r="O7" s="25">
        <v>0</v>
      </c>
      <c r="P7" s="25">
        <v>25522</v>
      </c>
      <c r="Q7" s="25">
        <v>49080</v>
      </c>
      <c r="R7" s="25">
        <v>66450</v>
      </c>
      <c r="S7" s="113">
        <f>SUM(K7:R7)</f>
        <v>150626</v>
      </c>
      <c r="T7" s="13" t="s">
        <v>23</v>
      </c>
      <c r="U7" s="27" t="s">
        <v>23</v>
      </c>
      <c r="V7" s="28" t="s">
        <v>81</v>
      </c>
      <c r="W7" s="13" t="s">
        <v>90</v>
      </c>
      <c r="X7" s="13" t="s">
        <v>79</v>
      </c>
      <c r="Y7" s="13" t="s">
        <v>24</v>
      </c>
      <c r="Z7" s="29" t="s">
        <v>25</v>
      </c>
    </row>
    <row r="8" spans="1:27" ht="183" customHeight="1" x14ac:dyDescent="0.2">
      <c r="A8" s="19">
        <v>2</v>
      </c>
      <c r="B8" s="30" t="s">
        <v>26</v>
      </c>
      <c r="C8" s="31" t="s">
        <v>27</v>
      </c>
      <c r="D8" s="31" t="s">
        <v>19</v>
      </c>
      <c r="E8" s="102" t="s">
        <v>26</v>
      </c>
      <c r="F8" s="103" t="s">
        <v>28</v>
      </c>
      <c r="G8" s="103" t="s">
        <v>29</v>
      </c>
      <c r="H8" s="104" t="s">
        <v>80</v>
      </c>
      <c r="I8" s="105" t="s">
        <v>22</v>
      </c>
      <c r="J8" s="24">
        <v>150</v>
      </c>
      <c r="K8" s="77">
        <v>11000</v>
      </c>
      <c r="L8" s="77">
        <v>2500</v>
      </c>
      <c r="M8" s="77">
        <v>2200</v>
      </c>
      <c r="N8" s="77">
        <v>2600</v>
      </c>
      <c r="O8" s="77">
        <v>7000</v>
      </c>
      <c r="P8" s="77">
        <v>30000</v>
      </c>
      <c r="Q8" s="77">
        <v>50000</v>
      </c>
      <c r="R8" s="77">
        <v>72000</v>
      </c>
      <c r="S8" s="114">
        <f>SUM(K8:R8)</f>
        <v>177300</v>
      </c>
      <c r="T8" s="13" t="s">
        <v>23</v>
      </c>
      <c r="U8" s="27" t="s">
        <v>23</v>
      </c>
      <c r="V8" s="28" t="s">
        <v>81</v>
      </c>
      <c r="W8" s="13" t="s">
        <v>90</v>
      </c>
      <c r="X8" s="13" t="s">
        <v>79</v>
      </c>
      <c r="Y8" s="13" t="s">
        <v>24</v>
      </c>
      <c r="Z8" s="29" t="s">
        <v>25</v>
      </c>
      <c r="AA8" s="76"/>
    </row>
    <row r="9" spans="1:27" s="56" customFormat="1" ht="183" customHeight="1" x14ac:dyDescent="0.2">
      <c r="A9" s="73">
        <v>3</v>
      </c>
      <c r="B9" s="98" t="s">
        <v>38</v>
      </c>
      <c r="C9" s="98" t="s">
        <v>39</v>
      </c>
      <c r="D9" s="98" t="s">
        <v>19</v>
      </c>
      <c r="E9" s="98" t="s">
        <v>40</v>
      </c>
      <c r="F9" s="99" t="s">
        <v>41</v>
      </c>
      <c r="G9" s="22" t="s">
        <v>29</v>
      </c>
      <c r="H9" s="100" t="s">
        <v>97</v>
      </c>
      <c r="I9" s="101" t="s">
        <v>75</v>
      </c>
      <c r="J9" s="148">
        <v>111</v>
      </c>
      <c r="K9" s="49">
        <v>0</v>
      </c>
      <c r="L9" s="25">
        <v>0</v>
      </c>
      <c r="M9" s="49">
        <v>0</v>
      </c>
      <c r="N9" s="25">
        <v>0</v>
      </c>
      <c r="O9" s="50">
        <v>0</v>
      </c>
      <c r="P9" s="25">
        <v>20404</v>
      </c>
      <c r="Q9" s="25">
        <v>43651</v>
      </c>
      <c r="R9" s="25">
        <v>61681</v>
      </c>
      <c r="S9" s="113">
        <f>SUM(K9:R9)</f>
        <v>125736</v>
      </c>
      <c r="T9" s="28" t="s">
        <v>23</v>
      </c>
      <c r="U9" s="27" t="s">
        <v>23</v>
      </c>
      <c r="V9" s="28" t="s">
        <v>81</v>
      </c>
      <c r="W9" s="28" t="s">
        <v>90</v>
      </c>
      <c r="X9" s="28" t="s">
        <v>79</v>
      </c>
      <c r="Y9" s="28" t="s">
        <v>24</v>
      </c>
      <c r="Z9" s="29" t="s">
        <v>25</v>
      </c>
      <c r="AA9" s="76"/>
    </row>
    <row r="10" spans="1:27" s="47" customFormat="1" ht="30.75" customHeight="1" x14ac:dyDescent="0.2">
      <c r="A10" s="34"/>
      <c r="B10" s="35"/>
      <c r="C10" s="36"/>
      <c r="D10" s="36"/>
      <c r="E10" s="36"/>
      <c r="F10" s="37"/>
      <c r="G10" s="38" t="s">
        <v>30</v>
      </c>
      <c r="H10" s="39" t="s">
        <v>31</v>
      </c>
      <c r="I10" s="40">
        <v>3</v>
      </c>
      <c r="J10" s="41">
        <v>561</v>
      </c>
      <c r="K10" s="41">
        <f>K7+K8+K9</f>
        <v>20574</v>
      </c>
      <c r="L10" s="41">
        <f t="shared" ref="L10:R10" si="0">L7+L8+L9</f>
        <v>2500</v>
      </c>
      <c r="M10" s="41">
        <f t="shared" si="0"/>
        <v>2200</v>
      </c>
      <c r="N10" s="41">
        <f t="shared" si="0"/>
        <v>2600</v>
      </c>
      <c r="O10" s="41">
        <f t="shared" si="0"/>
        <v>7000</v>
      </c>
      <c r="P10" s="41">
        <f t="shared" si="0"/>
        <v>75926</v>
      </c>
      <c r="Q10" s="41">
        <f t="shared" si="0"/>
        <v>142731</v>
      </c>
      <c r="R10" s="41">
        <f t="shared" si="0"/>
        <v>200131</v>
      </c>
      <c r="S10" s="144">
        <f>SUM(S7:S9)</f>
        <v>453662</v>
      </c>
      <c r="T10" s="43"/>
      <c r="U10" s="44"/>
      <c r="V10" s="43"/>
      <c r="W10" s="43"/>
      <c r="X10" s="43"/>
      <c r="Y10" s="43"/>
      <c r="Z10" s="45">
        <f ca="1">A10:Z10</f>
        <v>0</v>
      </c>
      <c r="AA10" s="46"/>
    </row>
    <row r="11" spans="1:27" ht="171" customHeight="1" x14ac:dyDescent="0.2">
      <c r="A11" s="19">
        <v>4</v>
      </c>
      <c r="B11" s="20" t="s">
        <v>32</v>
      </c>
      <c r="C11" s="30" t="s">
        <v>33</v>
      </c>
      <c r="D11" s="30" t="s">
        <v>19</v>
      </c>
      <c r="E11" s="30" t="s">
        <v>34</v>
      </c>
      <c r="F11" s="22" t="s">
        <v>35</v>
      </c>
      <c r="G11" s="22" t="s">
        <v>29</v>
      </c>
      <c r="H11" s="90" t="s">
        <v>100</v>
      </c>
      <c r="I11" s="23" t="s">
        <v>36</v>
      </c>
      <c r="J11" s="48" t="s">
        <v>37</v>
      </c>
      <c r="K11" s="25">
        <v>2946</v>
      </c>
      <c r="L11" s="25">
        <v>658</v>
      </c>
      <c r="M11" s="25">
        <v>0</v>
      </c>
      <c r="N11" s="25">
        <v>0</v>
      </c>
      <c r="O11" s="25">
        <v>2663</v>
      </c>
      <c r="P11" s="25">
        <v>11759</v>
      </c>
      <c r="Q11" s="25">
        <v>15940</v>
      </c>
      <c r="R11" s="25">
        <v>20341</v>
      </c>
      <c r="S11" s="113">
        <f>SUM(K11:R11)</f>
        <v>54307</v>
      </c>
      <c r="T11" s="13" t="s">
        <v>23</v>
      </c>
      <c r="U11" s="27" t="s">
        <v>23</v>
      </c>
      <c r="V11" s="28" t="s">
        <v>81</v>
      </c>
      <c r="W11" s="13" t="s">
        <v>90</v>
      </c>
      <c r="X11" s="13" t="s">
        <v>79</v>
      </c>
      <c r="Y11" s="13" t="s">
        <v>24</v>
      </c>
      <c r="Z11" s="29" t="s">
        <v>25</v>
      </c>
    </row>
    <row r="12" spans="1:27" ht="174" customHeight="1" x14ac:dyDescent="0.2">
      <c r="A12" s="19">
        <v>5</v>
      </c>
      <c r="B12" s="30" t="s">
        <v>42</v>
      </c>
      <c r="C12" s="31" t="s">
        <v>43</v>
      </c>
      <c r="D12" s="31" t="s">
        <v>19</v>
      </c>
      <c r="E12" s="106" t="s">
        <v>44</v>
      </c>
      <c r="F12" s="107" t="s">
        <v>45</v>
      </c>
      <c r="G12" s="22" t="s">
        <v>29</v>
      </c>
      <c r="H12" s="108" t="s">
        <v>103</v>
      </c>
      <c r="I12" s="109" t="s">
        <v>46</v>
      </c>
      <c r="J12" s="110" t="s">
        <v>37</v>
      </c>
      <c r="K12" s="26">
        <v>12928</v>
      </c>
      <c r="L12" s="26">
        <v>11046</v>
      </c>
      <c r="M12" s="26">
        <v>8113</v>
      </c>
      <c r="N12" s="26">
        <v>6005</v>
      </c>
      <c r="O12" s="26">
        <v>10920</v>
      </c>
      <c r="P12" s="26">
        <v>11657</v>
      </c>
      <c r="Q12" s="26">
        <v>11386</v>
      </c>
      <c r="R12" s="143">
        <v>10475</v>
      </c>
      <c r="S12" s="115">
        <f>SUM(K12:R12)</f>
        <v>82530</v>
      </c>
      <c r="T12" s="13" t="s">
        <v>23</v>
      </c>
      <c r="U12" s="27" t="s">
        <v>23</v>
      </c>
      <c r="V12" s="28" t="s">
        <v>81</v>
      </c>
      <c r="W12" s="13" t="s">
        <v>90</v>
      </c>
      <c r="X12" s="13" t="s">
        <v>79</v>
      </c>
      <c r="Y12" s="13" t="s">
        <v>24</v>
      </c>
      <c r="Z12" s="29" t="s">
        <v>25</v>
      </c>
    </row>
    <row r="13" spans="1:27" s="47" customFormat="1" ht="24.75" customHeight="1" x14ac:dyDescent="0.2">
      <c r="A13" s="34"/>
      <c r="B13" s="35"/>
      <c r="C13" s="35"/>
      <c r="D13" s="35"/>
      <c r="E13" s="35"/>
      <c r="F13" s="35"/>
      <c r="G13" s="38" t="s">
        <v>30</v>
      </c>
      <c r="H13" s="51" t="s">
        <v>47</v>
      </c>
      <c r="I13" s="40">
        <v>2</v>
      </c>
      <c r="J13" s="52"/>
      <c r="K13" s="40">
        <f t="shared" ref="K13:R13" si="1">K11+K12</f>
        <v>15874</v>
      </c>
      <c r="L13" s="40">
        <f t="shared" si="1"/>
        <v>11704</v>
      </c>
      <c r="M13" s="40">
        <f t="shared" si="1"/>
        <v>8113</v>
      </c>
      <c r="N13" s="40">
        <f t="shared" si="1"/>
        <v>6005</v>
      </c>
      <c r="O13" s="40">
        <f t="shared" si="1"/>
        <v>13583</v>
      </c>
      <c r="P13" s="40">
        <f t="shared" si="1"/>
        <v>23416</v>
      </c>
      <c r="Q13" s="40">
        <f t="shared" si="1"/>
        <v>27326</v>
      </c>
      <c r="R13" s="40">
        <f t="shared" si="1"/>
        <v>30816</v>
      </c>
      <c r="S13" s="144">
        <f>SUM(S11:S12)</f>
        <v>136837</v>
      </c>
      <c r="T13" s="44"/>
      <c r="U13" s="44"/>
      <c r="V13" s="43"/>
      <c r="W13" s="43"/>
      <c r="X13" s="43"/>
      <c r="Y13" s="43"/>
      <c r="Z13" s="45"/>
      <c r="AA13" s="46"/>
    </row>
    <row r="14" spans="1:27" ht="157.5" customHeight="1" x14ac:dyDescent="0.2">
      <c r="A14" s="19">
        <v>6</v>
      </c>
      <c r="B14" s="20" t="s">
        <v>48</v>
      </c>
      <c r="C14" s="31" t="s">
        <v>49</v>
      </c>
      <c r="D14" s="31" t="s">
        <v>19</v>
      </c>
      <c r="E14" s="31" t="s">
        <v>48</v>
      </c>
      <c r="F14" s="22" t="s">
        <v>28</v>
      </c>
      <c r="G14" s="22" t="s">
        <v>50</v>
      </c>
      <c r="H14" s="91" t="s">
        <v>101</v>
      </c>
      <c r="I14" s="23" t="s">
        <v>51</v>
      </c>
      <c r="J14" s="48" t="s">
        <v>37</v>
      </c>
      <c r="K14" s="26">
        <v>6000</v>
      </c>
      <c r="L14" s="26">
        <v>5000</v>
      </c>
      <c r="M14" s="26">
        <v>4000</v>
      </c>
      <c r="N14" s="26">
        <v>4000</v>
      </c>
      <c r="O14" s="26">
        <v>6000</v>
      </c>
      <c r="P14" s="26">
        <v>10000</v>
      </c>
      <c r="Q14" s="33">
        <v>11000</v>
      </c>
      <c r="R14" s="26">
        <v>11000</v>
      </c>
      <c r="S14" s="115">
        <f>SUM(K14:R14)</f>
        <v>57000</v>
      </c>
      <c r="T14" s="13" t="s">
        <v>23</v>
      </c>
      <c r="U14" s="27" t="s">
        <v>23</v>
      </c>
      <c r="V14" s="28" t="s">
        <v>81</v>
      </c>
      <c r="W14" s="13" t="s">
        <v>78</v>
      </c>
      <c r="X14" s="13" t="s">
        <v>79</v>
      </c>
      <c r="Y14" s="13" t="s">
        <v>24</v>
      </c>
      <c r="Z14" s="29" t="s">
        <v>25</v>
      </c>
    </row>
    <row r="15" spans="1:27" s="47" customFormat="1" ht="20.25" customHeight="1" x14ac:dyDescent="0.2">
      <c r="A15" s="53"/>
      <c r="B15" s="35"/>
      <c r="C15" s="54"/>
      <c r="D15" s="54"/>
      <c r="E15" s="54"/>
      <c r="F15" s="37"/>
      <c r="G15" s="38" t="s">
        <v>30</v>
      </c>
      <c r="H15" s="39" t="s">
        <v>52</v>
      </c>
      <c r="I15" s="42">
        <v>1</v>
      </c>
      <c r="J15" s="52"/>
      <c r="K15" s="42">
        <f>K14</f>
        <v>6000</v>
      </c>
      <c r="L15" s="42">
        <f t="shared" ref="L15:R15" si="2">L14</f>
        <v>5000</v>
      </c>
      <c r="M15" s="42">
        <f t="shared" si="2"/>
        <v>4000</v>
      </c>
      <c r="N15" s="42">
        <f t="shared" si="2"/>
        <v>4000</v>
      </c>
      <c r="O15" s="42">
        <f t="shared" si="2"/>
        <v>6000</v>
      </c>
      <c r="P15" s="42">
        <f t="shared" si="2"/>
        <v>10000</v>
      </c>
      <c r="Q15" s="42">
        <f t="shared" si="2"/>
        <v>11000</v>
      </c>
      <c r="R15" s="42">
        <f t="shared" si="2"/>
        <v>11000</v>
      </c>
      <c r="S15" s="145">
        <f>S14</f>
        <v>57000</v>
      </c>
      <c r="T15" s="44"/>
      <c r="U15" s="44"/>
      <c r="V15" s="43"/>
      <c r="W15" s="43"/>
      <c r="X15" s="43"/>
      <c r="Y15" s="43"/>
      <c r="Z15" s="45"/>
      <c r="AA15" s="46"/>
    </row>
    <row r="16" spans="1:27" ht="161.25" customHeight="1" x14ac:dyDescent="0.2">
      <c r="A16" s="19">
        <v>7</v>
      </c>
      <c r="B16" s="20" t="s">
        <v>48</v>
      </c>
      <c r="C16" s="31" t="s">
        <v>53</v>
      </c>
      <c r="D16" s="31" t="s">
        <v>19</v>
      </c>
      <c r="E16" s="31" t="s">
        <v>48</v>
      </c>
      <c r="F16" s="22" t="s">
        <v>54</v>
      </c>
      <c r="G16" s="22" t="s">
        <v>55</v>
      </c>
      <c r="H16" s="90" t="s">
        <v>102</v>
      </c>
      <c r="I16" s="23" t="s">
        <v>56</v>
      </c>
      <c r="J16" s="48" t="s">
        <v>37</v>
      </c>
      <c r="K16" s="26">
        <v>800</v>
      </c>
      <c r="L16" s="26">
        <v>800</v>
      </c>
      <c r="M16" s="26">
        <v>800</v>
      </c>
      <c r="N16" s="26">
        <v>800</v>
      </c>
      <c r="O16" s="26">
        <v>900</v>
      </c>
      <c r="P16" s="26">
        <v>1000</v>
      </c>
      <c r="Q16" s="26">
        <v>1200</v>
      </c>
      <c r="R16" s="26">
        <v>1200</v>
      </c>
      <c r="S16" s="115">
        <f>SUM(K16:R16)</f>
        <v>7500</v>
      </c>
      <c r="T16" s="13" t="s">
        <v>23</v>
      </c>
      <c r="U16" s="27" t="s">
        <v>23</v>
      </c>
      <c r="V16" s="28" t="s">
        <v>81</v>
      </c>
      <c r="W16" s="13" t="s">
        <v>90</v>
      </c>
      <c r="X16" s="13" t="s">
        <v>79</v>
      </c>
      <c r="Y16" s="13" t="s">
        <v>24</v>
      </c>
      <c r="Z16" s="29" t="s">
        <v>25</v>
      </c>
    </row>
    <row r="17" spans="1:27" ht="182.25" customHeight="1" x14ac:dyDescent="0.2">
      <c r="A17" s="19">
        <v>8</v>
      </c>
      <c r="B17" s="20" t="s">
        <v>57</v>
      </c>
      <c r="C17" s="31" t="s">
        <v>58</v>
      </c>
      <c r="D17" s="55" t="s">
        <v>19</v>
      </c>
      <c r="E17" s="20" t="s">
        <v>57</v>
      </c>
      <c r="F17" s="32" t="s">
        <v>59</v>
      </c>
      <c r="G17" s="22" t="s">
        <v>29</v>
      </c>
      <c r="H17" s="90" t="s">
        <v>98</v>
      </c>
      <c r="I17" s="23" t="s">
        <v>60</v>
      </c>
      <c r="J17" s="48" t="s">
        <v>37</v>
      </c>
      <c r="K17" s="89">
        <v>944</v>
      </c>
      <c r="L17" s="89">
        <v>943</v>
      </c>
      <c r="M17" s="26">
        <v>431</v>
      </c>
      <c r="N17" s="26">
        <v>430</v>
      </c>
      <c r="O17" s="26">
        <v>5605</v>
      </c>
      <c r="P17" s="26">
        <v>5493</v>
      </c>
      <c r="Q17" s="26">
        <v>5493</v>
      </c>
      <c r="R17" s="26">
        <v>4168</v>
      </c>
      <c r="S17" s="115">
        <f>SUM(K17:R17)</f>
        <v>23507</v>
      </c>
      <c r="T17" s="13" t="s">
        <v>23</v>
      </c>
      <c r="U17" s="27" t="s">
        <v>23</v>
      </c>
      <c r="V17" s="28" t="s">
        <v>81</v>
      </c>
      <c r="W17" s="13" t="s">
        <v>90</v>
      </c>
      <c r="X17" s="13" t="s">
        <v>79</v>
      </c>
      <c r="Y17" s="13" t="s">
        <v>24</v>
      </c>
      <c r="Z17" s="29" t="s">
        <v>25</v>
      </c>
      <c r="AA17" s="56"/>
    </row>
    <row r="18" spans="1:27" s="47" customFormat="1" ht="25.5" customHeight="1" x14ac:dyDescent="0.2">
      <c r="A18" s="34"/>
      <c r="B18" s="35"/>
      <c r="C18" s="54"/>
      <c r="D18" s="54"/>
      <c r="E18" s="54"/>
      <c r="F18" s="35"/>
      <c r="G18" s="51" t="s">
        <v>30</v>
      </c>
      <c r="H18" s="51" t="s">
        <v>61</v>
      </c>
      <c r="I18" s="42">
        <v>2</v>
      </c>
      <c r="J18" s="52"/>
      <c r="K18" s="42">
        <v>0</v>
      </c>
      <c r="L18" s="42">
        <f t="shared" ref="L18:R18" si="3">L16+L17</f>
        <v>1743</v>
      </c>
      <c r="M18" s="42">
        <f t="shared" si="3"/>
        <v>1231</v>
      </c>
      <c r="N18" s="42">
        <f t="shared" si="3"/>
        <v>1230</v>
      </c>
      <c r="O18" s="42">
        <f t="shared" si="3"/>
        <v>6505</v>
      </c>
      <c r="P18" s="42">
        <f t="shared" si="3"/>
        <v>6493</v>
      </c>
      <c r="Q18" s="42">
        <f t="shared" si="3"/>
        <v>6693</v>
      </c>
      <c r="R18" s="42">
        <f t="shared" si="3"/>
        <v>5368</v>
      </c>
      <c r="S18" s="145">
        <f>SUM(S16:S17)</f>
        <v>31007</v>
      </c>
      <c r="T18" s="44"/>
      <c r="U18" s="44"/>
      <c r="V18" s="43"/>
      <c r="W18" s="43"/>
      <c r="X18" s="43"/>
      <c r="Y18" s="70"/>
      <c r="Z18" s="45"/>
      <c r="AA18" s="66"/>
    </row>
    <row r="19" spans="1:27" s="47" customFormat="1" ht="138.75" customHeight="1" x14ac:dyDescent="0.2">
      <c r="A19" s="78">
        <v>9</v>
      </c>
      <c r="B19" s="79" t="s">
        <v>57</v>
      </c>
      <c r="C19" s="69" t="s">
        <v>58</v>
      </c>
      <c r="D19" s="80" t="s">
        <v>19</v>
      </c>
      <c r="E19" s="79" t="s">
        <v>57</v>
      </c>
      <c r="F19" s="81" t="s">
        <v>62</v>
      </c>
      <c r="G19" s="82" t="s">
        <v>63</v>
      </c>
      <c r="H19" s="83">
        <v>875526</v>
      </c>
      <c r="I19" s="84" t="s">
        <v>64</v>
      </c>
      <c r="J19" s="81">
        <v>987</v>
      </c>
      <c r="K19" s="67">
        <v>126507</v>
      </c>
      <c r="L19" s="67">
        <v>17290</v>
      </c>
      <c r="M19" s="67">
        <v>13968</v>
      </c>
      <c r="N19" s="67">
        <v>15190</v>
      </c>
      <c r="O19" s="67">
        <v>45061</v>
      </c>
      <c r="P19" s="67">
        <v>173897</v>
      </c>
      <c r="Q19" s="67">
        <v>241733</v>
      </c>
      <c r="R19" s="67">
        <v>320293</v>
      </c>
      <c r="S19" s="116">
        <f>SUM(K19:R19)</f>
        <v>953939</v>
      </c>
      <c r="T19" s="85" t="s">
        <v>23</v>
      </c>
      <c r="U19" s="86" t="s">
        <v>23</v>
      </c>
      <c r="V19" s="28" t="s">
        <v>81</v>
      </c>
      <c r="W19" s="85" t="s">
        <v>90</v>
      </c>
      <c r="X19" s="85" t="s">
        <v>79</v>
      </c>
      <c r="Y19" s="85" t="s">
        <v>24</v>
      </c>
      <c r="Z19" s="87" t="s">
        <v>25</v>
      </c>
      <c r="AA19" s="66"/>
    </row>
    <row r="20" spans="1:27" s="47" customFormat="1" ht="30" customHeight="1" x14ac:dyDescent="0.2">
      <c r="A20" s="57"/>
      <c r="B20" s="58"/>
      <c r="C20" s="59"/>
      <c r="D20" s="59"/>
      <c r="E20" s="59"/>
      <c r="F20" s="58"/>
      <c r="G20" s="60" t="s">
        <v>30</v>
      </c>
      <c r="H20" s="60" t="s">
        <v>65</v>
      </c>
      <c r="I20" s="61">
        <v>1</v>
      </c>
      <c r="J20" s="88">
        <v>987</v>
      </c>
      <c r="K20" s="61">
        <f>K19</f>
        <v>126507</v>
      </c>
      <c r="L20" s="61">
        <f t="shared" ref="L20:R20" si="4">L19</f>
        <v>17290</v>
      </c>
      <c r="M20" s="61">
        <f t="shared" si="4"/>
        <v>13968</v>
      </c>
      <c r="N20" s="61">
        <f t="shared" si="4"/>
        <v>15190</v>
      </c>
      <c r="O20" s="61">
        <f t="shared" si="4"/>
        <v>45061</v>
      </c>
      <c r="P20" s="61">
        <f t="shared" si="4"/>
        <v>173897</v>
      </c>
      <c r="Q20" s="61">
        <f t="shared" si="4"/>
        <v>241733</v>
      </c>
      <c r="R20" s="61">
        <f t="shared" si="4"/>
        <v>320293</v>
      </c>
      <c r="S20" s="146">
        <f>S19</f>
        <v>953939</v>
      </c>
      <c r="T20" s="62"/>
      <c r="U20" s="62"/>
      <c r="V20" s="63"/>
      <c r="W20" s="63"/>
      <c r="X20" s="63"/>
      <c r="Y20" s="64"/>
      <c r="Z20" s="65"/>
      <c r="AA20" s="66"/>
    </row>
    <row r="21" spans="1:27" ht="150" customHeight="1" x14ac:dyDescent="0.2">
      <c r="A21" s="158">
        <v>10</v>
      </c>
      <c r="B21" s="159" t="s">
        <v>26</v>
      </c>
      <c r="C21" s="160" t="s">
        <v>27</v>
      </c>
      <c r="D21" s="55" t="s">
        <v>19</v>
      </c>
      <c r="E21" s="55" t="s">
        <v>26</v>
      </c>
      <c r="F21" s="161" t="s">
        <v>66</v>
      </c>
      <c r="G21" s="161" t="s">
        <v>29</v>
      </c>
      <c r="H21" s="162" t="s">
        <v>77</v>
      </c>
      <c r="I21" s="163" t="s">
        <v>67</v>
      </c>
      <c r="J21" s="164" t="s">
        <v>37</v>
      </c>
      <c r="K21" s="111">
        <v>20</v>
      </c>
      <c r="L21" s="111">
        <v>60</v>
      </c>
      <c r="M21" s="111">
        <v>70</v>
      </c>
      <c r="N21" s="111">
        <v>70</v>
      </c>
      <c r="O21" s="111">
        <v>100</v>
      </c>
      <c r="P21" s="111">
        <v>100</v>
      </c>
      <c r="Q21" s="111">
        <v>100</v>
      </c>
      <c r="R21" s="111">
        <v>100</v>
      </c>
      <c r="S21" s="117">
        <f>SUM(K21:R21)</f>
        <v>620</v>
      </c>
      <c r="T21" s="13" t="s">
        <v>23</v>
      </c>
      <c r="U21" s="27" t="s">
        <v>23</v>
      </c>
      <c r="V21" s="28" t="s">
        <v>81</v>
      </c>
      <c r="W21" s="13" t="s">
        <v>90</v>
      </c>
      <c r="X21" s="13" t="s">
        <v>79</v>
      </c>
      <c r="Y21" s="13" t="s">
        <v>24</v>
      </c>
      <c r="Z21" s="68" t="s">
        <v>25</v>
      </c>
    </row>
    <row r="22" spans="1:27" ht="66.75" hidden="1" customHeight="1" x14ac:dyDescent="0.2">
      <c r="A22" s="158"/>
      <c r="B22" s="159"/>
      <c r="C22" s="160"/>
      <c r="D22" s="69"/>
      <c r="E22" s="69"/>
      <c r="F22" s="161"/>
      <c r="G22" s="161"/>
      <c r="H22" s="162"/>
      <c r="I22" s="163"/>
      <c r="J22" s="164"/>
      <c r="K22" s="75">
        <v>45</v>
      </c>
      <c r="L22" s="75">
        <v>45</v>
      </c>
      <c r="M22" s="75">
        <v>86</v>
      </c>
      <c r="N22" s="75">
        <v>87</v>
      </c>
      <c r="O22" s="75">
        <v>105</v>
      </c>
      <c r="P22" s="75">
        <v>105</v>
      </c>
      <c r="Q22" s="75">
        <v>100</v>
      </c>
      <c r="R22" s="75">
        <v>100</v>
      </c>
      <c r="S22" s="117"/>
      <c r="T22" s="13" t="s">
        <v>23</v>
      </c>
      <c r="U22" s="27" t="s">
        <v>23</v>
      </c>
      <c r="V22" s="28" t="s">
        <v>68</v>
      </c>
      <c r="W22" s="13" t="s">
        <v>69</v>
      </c>
      <c r="X22" s="13" t="s">
        <v>70</v>
      </c>
      <c r="Y22" s="13" t="s">
        <v>24</v>
      </c>
      <c r="Z22" s="29" t="s">
        <v>71</v>
      </c>
    </row>
    <row r="23" spans="1:27" s="122" customFormat="1" ht="111" customHeight="1" x14ac:dyDescent="0.2">
      <c r="A23" s="118">
        <v>11</v>
      </c>
      <c r="B23" s="119" t="s">
        <v>91</v>
      </c>
      <c r="C23" s="120" t="s">
        <v>99</v>
      </c>
      <c r="D23" s="120" t="s">
        <v>92</v>
      </c>
      <c r="E23" s="120" t="s">
        <v>93</v>
      </c>
      <c r="F23" s="134" t="s">
        <v>28</v>
      </c>
      <c r="G23" s="135" t="s">
        <v>94</v>
      </c>
      <c r="H23" s="121" t="s">
        <v>95</v>
      </c>
      <c r="I23" s="137" t="s">
        <v>96</v>
      </c>
      <c r="J23" s="136" t="s">
        <v>37</v>
      </c>
      <c r="K23" s="138">
        <v>3272</v>
      </c>
      <c r="L23" s="138">
        <v>3272</v>
      </c>
      <c r="M23" s="138">
        <v>3272</v>
      </c>
      <c r="N23" s="138">
        <v>3272</v>
      </c>
      <c r="O23" s="138">
        <v>3272</v>
      </c>
      <c r="P23" s="138">
        <v>8112</v>
      </c>
      <c r="Q23" s="138">
        <v>8112</v>
      </c>
      <c r="R23" s="138">
        <v>8112</v>
      </c>
      <c r="S23" s="149">
        <f>SUM(K23:R23)</f>
        <v>40696</v>
      </c>
      <c r="T23" s="139" t="s">
        <v>23</v>
      </c>
      <c r="U23" s="139" t="s">
        <v>23</v>
      </c>
      <c r="V23" s="28" t="s">
        <v>81</v>
      </c>
      <c r="W23" s="140" t="s">
        <v>90</v>
      </c>
      <c r="X23" s="140" t="s">
        <v>79</v>
      </c>
      <c r="Y23" s="141" t="s">
        <v>24</v>
      </c>
      <c r="Z23" s="142" t="s">
        <v>25</v>
      </c>
    </row>
    <row r="24" spans="1:27" s="133" customFormat="1" ht="31.5" customHeight="1" x14ac:dyDescent="0.2">
      <c r="A24" s="123"/>
      <c r="B24" s="124"/>
      <c r="C24" s="125"/>
      <c r="D24" s="125"/>
      <c r="E24" s="125"/>
      <c r="F24" s="124"/>
      <c r="G24" s="126" t="s">
        <v>30</v>
      </c>
      <c r="H24" s="126" t="s">
        <v>72</v>
      </c>
      <c r="I24" s="127">
        <v>1</v>
      </c>
      <c r="J24" s="128"/>
      <c r="K24" s="38">
        <f t="shared" ref="K24:R24" si="5">K21+K23</f>
        <v>3292</v>
      </c>
      <c r="L24" s="38">
        <f t="shared" si="5"/>
        <v>3332</v>
      </c>
      <c r="M24" s="38">
        <f t="shared" si="5"/>
        <v>3342</v>
      </c>
      <c r="N24" s="38">
        <f t="shared" si="5"/>
        <v>3342</v>
      </c>
      <c r="O24" s="38">
        <f t="shared" si="5"/>
        <v>3372</v>
      </c>
      <c r="P24" s="38">
        <f t="shared" si="5"/>
        <v>8212</v>
      </c>
      <c r="Q24" s="38">
        <f t="shared" si="5"/>
        <v>8212</v>
      </c>
      <c r="R24" s="38">
        <f t="shared" si="5"/>
        <v>8212</v>
      </c>
      <c r="S24" s="150">
        <f>SUM(S21:S23)</f>
        <v>41316</v>
      </c>
      <c r="T24" s="129"/>
      <c r="U24" s="129"/>
      <c r="V24" s="130"/>
      <c r="W24" s="130"/>
      <c r="X24" s="130"/>
      <c r="Y24" s="131"/>
      <c r="Z24" s="132"/>
    </row>
    <row r="25" spans="1:27" s="72" customFormat="1" ht="33.75" customHeight="1" x14ac:dyDescent="0.2">
      <c r="A25" s="157" t="s">
        <v>73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1">
        <f t="shared" ref="K25:R25" si="6">K10+K13+K15+K18+K20+K24</f>
        <v>172247</v>
      </c>
      <c r="L25" s="71">
        <f t="shared" si="6"/>
        <v>41569</v>
      </c>
      <c r="M25" s="71">
        <f t="shared" si="6"/>
        <v>32854</v>
      </c>
      <c r="N25" s="71">
        <f t="shared" si="6"/>
        <v>32367</v>
      </c>
      <c r="O25" s="71">
        <f t="shared" si="6"/>
        <v>81521</v>
      </c>
      <c r="P25" s="71">
        <f t="shared" si="6"/>
        <v>297944</v>
      </c>
      <c r="Q25" s="71">
        <f t="shared" si="6"/>
        <v>437695</v>
      </c>
      <c r="R25" s="71">
        <f t="shared" si="6"/>
        <v>575820</v>
      </c>
      <c r="S25" s="147">
        <f>S10+S13+S15+S18+S20+S24</f>
        <v>1673761</v>
      </c>
    </row>
    <row r="26" spans="1:27" ht="64.5" customHeight="1" x14ac:dyDescent="0.2"/>
  </sheetData>
  <mergeCells count="14">
    <mergeCell ref="K5:S5"/>
    <mergeCell ref="T4:Z4"/>
    <mergeCell ref="W1:AA1"/>
    <mergeCell ref="A3:Z3"/>
    <mergeCell ref="A25:J25"/>
    <mergeCell ref="A21:A22"/>
    <mergeCell ref="B21:B22"/>
    <mergeCell ref="C21:C22"/>
    <mergeCell ref="F21:F22"/>
    <mergeCell ref="G21:G22"/>
    <mergeCell ref="H21:H22"/>
    <mergeCell ref="I21:I22"/>
    <mergeCell ref="J21:J22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1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2022-03-14T14:34:06Z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