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2023 zamówienia publiczne\BZP.271.1.41.2023_sala konferencyjna\SWZ-roboczy\"/>
    </mc:Choice>
  </mc:AlternateContent>
  <bookViews>
    <workbookView xWindow="0" yWindow="-120" windowWidth="15360" windowHeight="80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7" i="1" l="1"/>
  <c r="D425" i="1"/>
  <c r="D422" i="1"/>
  <c r="D417" i="1"/>
  <c r="D416" i="1"/>
  <c r="D415" i="1"/>
  <c r="D68" i="1"/>
  <c r="D67" i="1"/>
  <c r="D384" i="1"/>
  <c r="D380" i="1"/>
  <c r="D296" i="1"/>
  <c r="D204" i="1"/>
  <c r="D203" i="1"/>
  <c r="D202" i="1"/>
  <c r="D201" i="1"/>
  <c r="D200" i="1"/>
  <c r="D199" i="1"/>
  <c r="D198" i="1"/>
  <c r="D197" i="1"/>
  <c r="D196" i="1"/>
  <c r="D195" i="1"/>
  <c r="D194" i="1"/>
  <c r="F283" i="1" l="1"/>
  <c r="F284" i="1" s="1"/>
  <c r="F285" i="1" s="1"/>
  <c r="F373" i="1"/>
  <c r="F374" i="1" s="1"/>
  <c r="F375" i="1" s="1"/>
  <c r="F390" i="1"/>
  <c r="F391" i="1" s="1"/>
  <c r="F392" i="1" s="1"/>
  <c r="F428" i="1"/>
  <c r="F429" i="1" s="1"/>
  <c r="F430" i="1" s="1"/>
  <c r="F438" i="1"/>
  <c r="F439" i="1" s="1"/>
  <c r="F440" i="1" s="1"/>
  <c r="F318" i="1"/>
  <c r="F319" i="1" s="1"/>
  <c r="F320" i="1" s="1"/>
  <c r="F550" i="1"/>
  <c r="F551" i="1" s="1"/>
  <c r="F552" i="1" s="1"/>
  <c r="F354" i="1"/>
  <c r="F355" i="1" s="1"/>
  <c r="F356" i="1" s="1"/>
  <c r="F407" i="1"/>
  <c r="F554" i="1" l="1"/>
  <c r="F408" i="1"/>
  <c r="F409" i="1" s="1"/>
  <c r="F555" i="1" l="1"/>
  <c r="F556" i="1" s="1"/>
  <c r="F558" i="1"/>
  <c r="F559" i="1" l="1"/>
  <c r="F560" i="1" s="1"/>
</calcChain>
</file>

<file path=xl/sharedStrings.xml><?xml version="1.0" encoding="utf-8"?>
<sst xmlns="http://schemas.openxmlformats.org/spreadsheetml/2006/main" count="1030" uniqueCount="444">
  <si>
    <t>Lp</t>
  </si>
  <si>
    <t>Rodzaj robót</t>
  </si>
  <si>
    <t xml:space="preserve">J. </t>
  </si>
  <si>
    <t xml:space="preserve">Ilość </t>
  </si>
  <si>
    <t>Cena jednostkowa [zł]</t>
  </si>
  <si>
    <t>Wartość</t>
  </si>
  <si>
    <t>Instalacja c.o</t>
  </si>
  <si>
    <t>urz.</t>
  </si>
  <si>
    <t>m</t>
  </si>
  <si>
    <t>Próba szczelności instalacji c.o. z rur stalowych w budynkach niemieszkalnych (rurociąg o śr. do 65 mm)</t>
  </si>
  <si>
    <t>kpl.</t>
  </si>
  <si>
    <t>szt.</t>
  </si>
  <si>
    <t>Razem netto</t>
  </si>
  <si>
    <t>Podatek VAT</t>
  </si>
  <si>
    <t>Razem brutto</t>
  </si>
  <si>
    <t>Instalacja przygotowania C.W.U</t>
  </si>
  <si>
    <t>kg</t>
  </si>
  <si>
    <t>Naczynia wzbiorcze przeponowe na ciśnienie robocze 0, 3 MPa o pojemności całkowitej 33dm3</t>
  </si>
  <si>
    <t>Stabilizator c.w.u. o pojemności 300 dm3 z izolacją termiczną</t>
  </si>
  <si>
    <t>Zawory przelotowe instalacji wodociągowych z rur stalowych o śr. nominalnej 25 mm</t>
  </si>
  <si>
    <t>Zawory przelotowe instalacji wodociągowych z rur stalowych o śr. nominalnej 15 mm</t>
  </si>
  <si>
    <t>Zawory zwrotne instalacji wodociągowych z rur stalowych o śr. nominalnej 25 mm</t>
  </si>
  <si>
    <t>Zawory zwrotne instalacji wodociągowych z rur stalowych o śr. nominalnej 15 mm</t>
  </si>
  <si>
    <t>Filtry siatkowe instalacji wodociągowych z rur stalowych o śr. nominalnej 25 mm</t>
  </si>
  <si>
    <t>Filtry siatkowe instalacji wodociągowych z rur stalowych o śr. nominalnej 15 mm</t>
  </si>
  <si>
    <t>Dodatki za wykonanie obustronnych podejść do wodomierzy skrzydełkowych o śr. nominalnej 20 mm w ruro- ciągach stalowych</t>
  </si>
  <si>
    <t>Wodomierze skrzydełkowe JS-4 Q3=4 m3/h, o śr. nominalnej 20 mm, kl. pom. R160, G1"</t>
  </si>
  <si>
    <t>Manometry tarczowe 0-10 bar</t>
  </si>
  <si>
    <t>Termometry tarczowe 0-80C</t>
  </si>
  <si>
    <t>Płukanie instalacji wodociągowej w budynkach niemieszkalnych
Krotność = 2</t>
  </si>
  <si>
    <t>Izolacja rurociągów śr.18 mm otulinami PE jednowarstwowymi gr.20 mm</t>
  </si>
  <si>
    <t>Izolacja rurociągów śr.28 mm otulinami PE jednowarstwowymi gr.25 mm</t>
  </si>
  <si>
    <t>Płaszcze ochronne z blachy aluminiowej o grubości 0.5 mm na izolacji rurociągów o śr.zewn. 60-191 mm - płaszcze ochronne izolacji przewodów prowadzonych na zewnątrz budynku(12 m)</t>
  </si>
  <si>
    <t>Wytworzenie próżni w instalacji freonowej w obiegu chłodniczym do centrali wentylacyjnej</t>
  </si>
  <si>
    <t>Napełnienie urządzeń i instalacji obiegu freonu i podobnych czynników czynnikiem chłodniczym - uzupełnienie czynnika R410A</t>
  </si>
  <si>
    <t>Rozruch układu chłodniczego</t>
  </si>
  <si>
    <t>Instalacja wodociągowa bytowa</t>
  </si>
  <si>
    <t>Rurociągi stalowe nierdzewne o śr. zewnętrznej 42 mm o połączeniach zaciskanych na ścianach w budynkach niemieszkalnych</t>
  </si>
  <si>
    <t>Rurociągi stalowe nierdzewne o śr. zewnętrznej 35 mm o połączeniach zaciskanych na ścianach w budynkach niemieszkalnych</t>
  </si>
  <si>
    <t>Rurociągi stalowe nierdzewne o śr. zewnętrznej 28 mm o połączeniach zaciskanych na ścianach w budynkach niemieszkalnych</t>
  </si>
  <si>
    <t>Baterie umywalkowe stojące chromowane mieszaczowe samozamykająca o śr. nominalnej 15 mm</t>
  </si>
  <si>
    <t>szt</t>
  </si>
  <si>
    <t>Izolacja rurociągów śr.35 mm otulinami PE jednowarst- wowymi gr.13 mm</t>
  </si>
  <si>
    <t>Izolacja rurociągów śr.42 mm otulinami PE jednowarst- wowymi gr.13 mm</t>
  </si>
  <si>
    <t>Izolacja rurociągów śr.28 mm otulinami PE jednowarst- wowymi gr.25 mm</t>
  </si>
  <si>
    <t>kpl</t>
  </si>
  <si>
    <t>Płukanie instalacji wodociągowej w budynkach niemieszkalnych 
krotność = 2 - cały układ</t>
  </si>
  <si>
    <t>Umywalka dwumiejscowa ROCA GAP 140 cm wraz z syfonem umywalkowym ze spustem (wraz z montażem)</t>
  </si>
  <si>
    <t>Instalacja wodociągowa hydrantowa</t>
  </si>
  <si>
    <t>Rurociągi stalowe nierdzewne o śr. zewnętrznej 54 mm o połączeniach zaciskanych na ścianach w budynkach niemieszkalnych</t>
  </si>
  <si>
    <t>Próba szczelności instalacji wodociągowych z rur stalo- wych w budynkach niemieszkalnych</t>
  </si>
  <si>
    <t>Próba wydajności hydrantów wewnętrznych 25</t>
  </si>
  <si>
    <t>Izolacja rurociągów śr.35 mm otulinami PE jednowarstwowymi gr.13 mm</t>
  </si>
  <si>
    <t>Izolacja rurociągów śr.54 mm otulinami PE jednowarstwowymi gr.13 mm</t>
  </si>
  <si>
    <t xml:space="preserve">Zawory przelotowe i zwrotne instalacji wodociągowych z rur stalowych o śr. nominalnej 50 mm ANALOGIA: Zawór kulowy gwint DN50 </t>
  </si>
  <si>
    <t xml:space="preserve">Zawory przelotowe i zwrotne instalacji wodociągowych z rur stalowych o śr. nominalnej 32 mm ANALOGIA: Złączka redukcyjna DN50/DN32 </t>
  </si>
  <si>
    <t xml:space="preserve">Zawory przelotowe i zwrotne instalacji wodociągowych z rur stalowych o śr. nominalnej 32 mm ANALOGIA: Półśrubunek do wodomierza </t>
  </si>
  <si>
    <t xml:space="preserve">Zawór antyskażeniowy EA-271 DN50 </t>
  </si>
  <si>
    <t>Zawór spustowy 1/2"</t>
  </si>
  <si>
    <t>Kpl.</t>
  </si>
  <si>
    <t>Wodomierz Itron Flodis DN25 Q3 = 6,3 m3/h, Q1 = 39,4 dm3/h, Q2 = 63,0 dm3/h, Q4 =
7,8 m3/h, klasa pomiarowa R160 wg MID, połączenie gwintowane G1¼”,</t>
  </si>
  <si>
    <t>Instalacja Wentylacji</t>
  </si>
  <si>
    <t>Ruch próbny wentylatora z pomiarem wydajności</t>
  </si>
  <si>
    <t xml:space="preserve">Uszczelnienie w miejscach przejść instalacyjnych </t>
  </si>
  <si>
    <t>m2</t>
  </si>
  <si>
    <t>Wywiewki wentylacyjne</t>
  </si>
  <si>
    <t xml:space="preserve">Kratka wentylacyjna wentylacji grawitacyjnej </t>
  </si>
  <si>
    <t>Przewody wentylacyjne z blachy stalowej ocynkowanej, prostokątne, typ A/l (z udziałem kształtek do 55%) o obwodzie do 1000mm</t>
  </si>
  <si>
    <t>Izolacje wełną mineralną grubości 20-40 mm pod siatką drucianą rurociągów o średnicy zewnętrznej do 191mm</t>
  </si>
  <si>
    <t>Instalacja kanalizacyjna</t>
  </si>
  <si>
    <t>Rurociągi z PP kanalizacyjne o śr. 110 mm na ścianach w budynkach niemieszkalnych o połączeniach wcisko- wych</t>
  </si>
  <si>
    <t>Rury wywiewne z PP o połączeniu wciskowym o śr. 110 mm</t>
  </si>
  <si>
    <t>Nałożenia kabla grzewczego P1 – P=1152 W, U=230V/50Hz, zabezpieczenie 16A o charakterystyce C.</t>
  </si>
  <si>
    <t>Badania bakteriologiczne wody (woda ciepła+zimna) wraz z dezynfekcją wody polichlorkiem sodowym</t>
  </si>
  <si>
    <t>Wykonania przejść p.poż zgodnie z abrobatą techniczną oraz projektem technicznym dla zimnej wody, ciepłej wody, oraz cykrulacji</t>
  </si>
  <si>
    <t>Wykonanie przejść p.poż zgodnie z abrobatą techniczną oraz dokumentacją techniczną</t>
  </si>
  <si>
    <t>Montaz miski ustępowej wiszącej lejowej owalnej</t>
  </si>
  <si>
    <t xml:space="preserve">Montaż miski ustępowej wiszącej dla osób niepełnosprawnych </t>
  </si>
  <si>
    <t>Umywalna jednomiejscowa dla osób niepełnosprawnych wraz z syfonem umywalkowym ze spustem oraz jej montaż</t>
  </si>
  <si>
    <t>Instalacja Wentylacji i klimatyzacji Sali Konferencyjnej</t>
  </si>
  <si>
    <t>Przewody wentylacyjne z blachy stalowej , prostokątne, o obwodzie do 1000 mm  z blachy stalowej ocynkowanej z udziałem kształtek. Klasa szczelności C</t>
  </si>
  <si>
    <t>Przewody wentylacyjne z blachy stalowej , prostokątne, o obwodzie do 1400 mm  z blachy stalowej ocynkowanej z udziałem kształtek. Klasa szczelności C</t>
  </si>
  <si>
    <t>Przewody wentylacyjne z blachy stalowej , prostokątne, o obwodzie do 1800 mm  z blachy stalowej ocynkowanej z udziałem kształtek. Klasa szczelności C</t>
  </si>
  <si>
    <t>Przewody wentylacyjne z blachy stalowej , prostokątne, o obwodzie do 4400 mm  z blachy stalowej ocynkowanej z udziałem kształtek. Klasa szczelności C</t>
  </si>
  <si>
    <t xml:space="preserve">Przewody wentylacyjne z blachy stalowej, kołowe DN = do 200 mm z blachy ocynkowanej z udziałem kształtek. </t>
  </si>
  <si>
    <t xml:space="preserve">Przewody wentylacyjne z blachy stalowej, kołowe DN = do 400 mm z blachy ocynkowanej z udziałem kształtek. </t>
  </si>
  <si>
    <t>Izolacja kanałów wentylacyjnych i klimatyzacyjnych o przekroju prostokątnym - samoprzylepną matą lamelową gr. 40 mm z płąszczem z AL. z udziałem kształtek  - obwód kanałów do 1000 mm</t>
  </si>
  <si>
    <t>Izolacja kanałów wentylacyjnych i klimatyzacyjnych o przekroju prostokątnym - samoprzylepną matą lamelową gr. 40 mm z płąszczem z AL. z udziałem kształtek  - obwód kanałów do 1500 mm</t>
  </si>
  <si>
    <t>Izolacja kanałów wentylacyjnych i klimatyzacyjnych o przekroju prostokątnym - samoprzylepną matą lamelową gr. 40 mm z płąszczem z AL. z udziałem kształtek  - obwód kanałów do 2000 mm</t>
  </si>
  <si>
    <t>Izolacja kanałów wentylacyjnych i klimatyzacyjnych o przekroju prostokątnym - samoprzylepną matą lamelową gr. 40 mm z płąszczem z AL. z udziałem kształtek  - obwód kanałów do 200 mm</t>
  </si>
  <si>
    <t>Izolacja kanałów wentylacyjnych i klimatyzacyjnych o przekroju kołowym - samoprzylepną wewną mineralną gr. 40 mm z płąszczem z folii AL. z udziałem kształtek  - obwód kanałów do 355 mm</t>
  </si>
  <si>
    <t xml:space="preserve">Klapa odcinająca p.poż prostokątna 250x200 mm sterowana wyzwalaczem termicznym do montażu poziomego w przegrodach klasy EI 60 </t>
  </si>
  <si>
    <t>Klapa odcinająca p.poż prostokątna 300x200 mm sterowana wyzwalaczem termicznym do montażu poziomego w przegrodach klasy EI 61</t>
  </si>
  <si>
    <t>Tłumiki akutyczne płytowe protokątne o obwodzie do 1800 mm - prostokątne 600x200 mm, L= 1500 mm - zgodnie z projektem</t>
  </si>
  <si>
    <t>Tłumiki akutyczne płytowe protokątne o obwodzie do 2000 mm - prostokątne 600x200 mm, L= 1500 mm - zgodnie z projektem</t>
  </si>
  <si>
    <t>Tłumiki akutyczne płytowe protokątne o obwodzie do 1800 mm - prostokątne 400x300 mm, L= 2000 mm - zgodnie z projektem</t>
  </si>
  <si>
    <t>Tłumiki akutyczne płytowe protokątne o obwodzie do 1000 mm - prostokątne 400x300 mm, L= 1000 mm - zgodnie z projektem</t>
  </si>
  <si>
    <t>Tłumiki akutyczne płytowe protokątne o obwodzie do 1500 mm - prostokątne 400x200 mm, L= 2000 mm - zgodnie z projektem</t>
  </si>
  <si>
    <t>Tłumiki akutyczne płytowe protokątne o obwodzie do 1500 mm - prostokątne 300x200 mm, L= 750 mm - zgodnie z projektem</t>
  </si>
  <si>
    <t>Tłumiki akutyczne płytowe protokątne o obwodzie do 1500 mm - prostokątne 250x200 mm, L= 1000 mm - zgodnie z projektem</t>
  </si>
  <si>
    <t>Elastyczne tłumiki szumów do połączeń system ó wentylacyjnych DN=200 mm</t>
  </si>
  <si>
    <t>Przepustnice jednopłaszczyznowe stalowe prostokątne, do przewodów o obwodzie do 1200 mm - 300x200 wraz z montażem</t>
  </si>
  <si>
    <t>Przepustnice jednopłaszczyznowe stalowe prostokątne, do przewodów o obwodzie do 1200 mm - 250x200 wraz z montażem</t>
  </si>
  <si>
    <t>Przepustnice jednopłaszczyznowe stalowe kołowe, do przewodów o średnice do 200 mm  wraz z montażem</t>
  </si>
  <si>
    <t>Czerpnie ścienne prostokątne o obwodzie do 2060 mm - 800x300 mm</t>
  </si>
  <si>
    <t>Wyrzutnia ścienna prostokątna o obwodzie do 2060mm - 700x300 mm</t>
  </si>
  <si>
    <t>Anemostaty kwadratowe o obwodzie do 2000 mm - 396x396 ze stali lakierowanej V-215 m3/h wirowy z ruchomymi kierownicami ze skrzyńką rozprężną stalową z kóćcem okrągłym fi = 200 mm</t>
  </si>
  <si>
    <t>Osadzenie elementów rewizyjnych systemów wentylacyjnych - klapa rewizyjna 400x200 mm do czyszczenia w kanałach wentylacyjnych</t>
  </si>
  <si>
    <t>Montaż centrali wentylacyjnej z automatyką - podwieszana zgodnie z projektem technicznym</t>
  </si>
  <si>
    <t>Próba szczelności instalacji wentylacjnej, rozruch próbny instalacji wentylacyjnej z dokonaniem regulacji</t>
  </si>
  <si>
    <t>Wykopy liniowe i ścianach pionowych pod rurociąg klimatyzacji w gruntach suchych kat. III-IV z wydobyciem urobku łopatą - głębokośćdo 1,5 m. szerokość 0,8-1.5 m</t>
  </si>
  <si>
    <t>m3</t>
  </si>
  <si>
    <t xml:space="preserve">Podsypka piaskowa gr. 10 cm. Pod zewnętrzną instalację klimatyzacji </t>
  </si>
  <si>
    <t xml:space="preserve">Rury ochronne PCW DN-160 dla rurociągu klimatyzacji </t>
  </si>
  <si>
    <t>Obsybka z zagęszczeniem rurociągu piaskiem (grubość = fi rury + 30 cm obsybki nad rurą</t>
  </si>
  <si>
    <t xml:space="preserve">Oznakowanie trasy rurociągu klimatyzacji ułożonego w ziemi taśmą z tworzywa sztucznego </t>
  </si>
  <si>
    <t>Zasypywanie wykopół liniowych o ścianach pionowych w gruntach kat. III-IV - głębokość do 1,5 m, szerokość 0,8-1,5 m.</t>
  </si>
  <si>
    <t>Rurociągu w instalacjach freonu miedziane, preizolowane o połączeniach lutowanych fi = 9,52 mm na ścianach w budynkach</t>
  </si>
  <si>
    <t>Rurociągu w instalacjach freonu miedziane, preizolowane o połączeniach lutowanych fi = 15,88 mm na ścianach w budynkach</t>
  </si>
  <si>
    <t>Rurociągu w instalacjach freonu miedziane, preizolowane o połączeniach lutowanych fi = 19,05 mm na ścianach w budynkach</t>
  </si>
  <si>
    <t>Rurociągu w instalacjach freonu miedziane, preizolowane o połączeniach lutowanych fi = 22,22 mm na ścianach w budynkach</t>
  </si>
  <si>
    <t>Próba szczelności urządzeń i instalacji obiegu freonu</t>
  </si>
  <si>
    <t>Napełnienie urządzeń i instalacji obiegu freonem</t>
  </si>
  <si>
    <t>Anemostaty kwadratowe o obwodzie do 2000 mm - 317x317 ze stali lakierowanej V-220 m3/h wirowy z ruchomymi kierownicami ze skrzyńką rozprężną stalową z kóćcem okrągłym fi = 200 mm</t>
  </si>
  <si>
    <t xml:space="preserve">Montaż nasady typu turbowent </t>
  </si>
  <si>
    <t>BRANŻA SANITARNA</t>
  </si>
  <si>
    <t>Zawory regulacyjne podpionowe równoważące instalacji wodociągowych z rur stalowych o śr. nominalnej 15 mm</t>
  </si>
  <si>
    <t>Zawory przelotowe instalacji wodociągowych z rur stalowych o śr. nominalnej 32 mm</t>
  </si>
  <si>
    <t>Zawory przelotowe instalacji wodociągowych z rur stalowych o śr. nominalnej 20 mm</t>
  </si>
  <si>
    <t>BRANŻA BUDOWLANA</t>
  </si>
  <si>
    <t>Remont łazienek</t>
  </si>
  <si>
    <t>L.p.</t>
  </si>
  <si>
    <t>j.m.</t>
  </si>
  <si>
    <t>ilość przedmiarowa</t>
  </si>
  <si>
    <t>cena jednostkowa [zł]</t>
  </si>
  <si>
    <t>wartość</t>
  </si>
  <si>
    <t>Rozebranie posadzek z płytek
ceramicznych wraz z wywozem i utylizacją odpadów.</t>
  </si>
  <si>
    <t>Dwukrotne malowanie farbami
emulsyjnymi powierzchni wewnętrznych z gruntowaniem i przygotowaniem podłoża (ściany i sufity)</t>
  </si>
  <si>
    <t xml:space="preserve">Licowanie ścian płytkami glazurowanymi o pow. płytki do 0,36m2.
</t>
  </si>
  <si>
    <t>Posadzki płytkowe z kamieni sztucznych; układane na klej metodą zwykłą; o pow. płytki do 0,36m2; wraz z przygotowaniem podłoża oraz cokołami.</t>
  </si>
  <si>
    <t>ścianki systemowe HPL z drzwiami - kabiny sanitarne HPL</t>
  </si>
  <si>
    <t>lustra wklejane</t>
  </si>
  <si>
    <t>lustro uchylne w pomieszczeniu dla osób niepełnosprawnych</t>
  </si>
  <si>
    <t>komplet poręczy do wc w toalecie dla osób niepełnosprawnych</t>
  </si>
  <si>
    <t>komplet poręczy do umywalki w toalecie dla osób niepełnosprawnych</t>
  </si>
  <si>
    <t>sensorowy dozownik mydła w piance ze stali nierdzewnej poj. 1 litr</t>
  </si>
  <si>
    <t xml:space="preserve">dozownik automatyczny do płynu dezynfekcyjnego mocowany dościany poj. 1l stal nierdzewna </t>
  </si>
  <si>
    <t xml:space="preserve">dozownik ręczników papierowych składanych ze stali nierdzewnej </t>
  </si>
  <si>
    <t>dozownik paperu toaletowego ze stali nierdzewnej na rolki JUMBO max</t>
  </si>
  <si>
    <t>szczotki do WC do zawieszenia na ścianie obudowa ze stali nierdzewnej</t>
  </si>
  <si>
    <t>kosz na odpady ze stali nierdzewnej poj. 20 l</t>
  </si>
  <si>
    <t>kosz pedałowy na śmieci ze stali nierdzewnej poj 5 l</t>
  </si>
  <si>
    <t>suszarka kieszeniowa do rąk z filtrem HEPA z obudową ze stali nierdzewnej wraz z doprowadzeniem zasilania</t>
  </si>
  <si>
    <t>Dostwa i montaż przewijaka dla niemowląt (stanowisko przewijania małych dzieci w toalecie na parterze)</t>
  </si>
  <si>
    <t>Renowacja istniejących drzwi drewnianych prowadzących do zespołu pomieszczeń socjalno-sanitarnych wraz z ponownym montażem drzwi oraz odrestaurowaniem ościeżnicy.</t>
  </si>
  <si>
    <t>dostawa i montaż samozamykaczy; (6szt. Istniejących drzwi w łazienkach, 6szt. drzwi po renowacji prowadzących do zespołu łazienek)</t>
  </si>
  <si>
    <t>Warstwy wyrównawcze z zaprawy cementowej pod posadzki zatarte na gładko, gr. 20 mm</t>
  </si>
  <si>
    <t>Wykonanie sufitów podwieszanych g-k na ruszcie podwójnym; standard wykończenia q3</t>
  </si>
  <si>
    <t>Wykonanie uzupełnienia zabudowy g-k o pow. do 1m2 szachtów instalacji sanitarnych w łazienkach; standard wykończenia q3</t>
  </si>
  <si>
    <t>Rozebranie isntiejących przedścianek z płyt g-k na stelażu wraz z wyzozem i utylizacją odpadów - wykonanie wnęk pod grzejniki pod oknami</t>
  </si>
  <si>
    <t>Przedścianki - Montaż płyt g-k na stelażu pojedyńczym z kryciem jednostronnym, standard wykończenia q3, dwukrotne malowanie z gruntowaniem i przygotowaniem powierzchni pod kolor pomieszczenia - wykonanie wnęk pod grzejniki pod oknami ( wnęki szt. 3)</t>
  </si>
  <si>
    <t>Sala Konferencyjna</t>
  </si>
  <si>
    <t>Wykonanie poduszek betonowych na podparciu belki</t>
  </si>
  <si>
    <t xml:space="preserve">Wykonanie, dostawa i montaż belek konstrukcyjnych </t>
  </si>
  <si>
    <t>Umocowanie siatki tynkarskiej Rabitza na stopkach belek</t>
  </si>
  <si>
    <t>Obrzucenie belek tynkiem</t>
  </si>
  <si>
    <t>Dwukrotne malowanie farbami emulsyjnymi z gruntowaniem i przygotowaniem powierzchni (ściany i sufity).</t>
  </si>
  <si>
    <t>Wykonanie podestu z płyty OSB</t>
  </si>
  <si>
    <t>Wykonanie osłon na grzejniki płytowe ze szkła opti whait o gr 4 mm hartowane + biała folia od strony grzejnika wraz z uchwytami ze stali nierdzewnej.</t>
  </si>
  <si>
    <t>wymiana drzwi wejściowych do Sali konferencyjnej na drzwi o klasie odporności ogniowej EI60</t>
  </si>
  <si>
    <t>Zakup i montaż zasłon kurtynowych z materiałów trudno zapalnych nieprzeziernych zaciemniających</t>
  </si>
  <si>
    <t xml:space="preserve">Wykonanie klapy rewizyjnej do montażu w suficie G-K podwieszanym 400x400 z zamkiem na klucz </t>
  </si>
  <si>
    <t xml:space="preserve">Wykonanie klapy rewizyjnej do montażu w suficie G-K podwieszanym 600x1000 z zamkiem na klucz </t>
  </si>
  <si>
    <t>Podwaliny o długości ponad 2 m - przekrój poprzeczny drewna do 180 cm2 z tarcicy nasyconej. Belki 10x10 cm na stropie; legary podłogowe</t>
  </si>
  <si>
    <t>Izolacje cieplne i przeciwdźwiękowe z wełny mineralnej poziome z płyt układanych na sucho - jedna warstwa gr. 10cm; podłoga</t>
  </si>
  <si>
    <t>Ułożenie ekranu z folii paroprzepuszczalenej na belkach na stropie poddasza nieużytkowego; podłoga</t>
  </si>
  <si>
    <t xml:space="preserve">Przymocowanie płyt OSB gr. 2,2cm; podłoga </t>
  </si>
  <si>
    <t>Listwy cokołowe o h=6cm</t>
  </si>
  <si>
    <t xml:space="preserve">Montaż świetlików dachowych w biurach 3p. </t>
  </si>
  <si>
    <t xml:space="preserve">Rozebranie podwójnego pokrycia dachowego z dachówki karpiówki </t>
  </si>
  <si>
    <t xml:space="preserve">Rozebranie obróbek blacharskich murów ogniowych, okapów, kołnierzy, gzymsów itp. z blachy nadającej się do użytku - w lokalizacji gdzie będzie kolizja przy belkach koszowych </t>
  </si>
  <si>
    <t>Samopoziomujący podkład podłogowy zespolony, gr. do 3 mm wylewany pod posadzki z kamieni sztucznych; podłoga</t>
  </si>
  <si>
    <t>Posadzki z wykładzin z wywinięciem na ściany wg dokumentacji technicznej i przetargowej wraz z przygotowaniem podłoża.</t>
  </si>
  <si>
    <t xml:space="preserve">Obróbki przy szerokości w rozwinięciu ponad 25 cm z blachy ocynkowanej - koszt jednostkowy 1m2 obróbki wokół świetlika </t>
  </si>
  <si>
    <t xml:space="preserve">Uzupełnienie pokrycia z układanej na zaprawie dachówki ceramicznej karpiówki podwójnie w koronkę -  jednostkowy 1m2 ułożenia dochówki z demontażu wokół świetlika </t>
  </si>
  <si>
    <t>BRANŻA ELEKTRYCZNA</t>
  </si>
  <si>
    <t>Oprawy oświetleniowe w stropie podwieszanym - oprawa typ C1 (specyfikacja w PW)</t>
  </si>
  <si>
    <t>Oprawy oświetleniowe natynkowe - oprawa typ D1 (specyfikacja w PW)</t>
  </si>
  <si>
    <t>Oprawy oświetleniowe natynkowe - oprawa typ D3 (specyfikacja w PW)</t>
  </si>
  <si>
    <t>Oprawy oświetleniowe natynkowe - oprawa typ E1 (specyfikacja w PW)</t>
  </si>
  <si>
    <t>Pomiar natężenia oświetlenia wnętrz na wyznaczonych punktach pomiarowych płaszczyzny roboczej - pomiar pierwszy</t>
  </si>
  <si>
    <t>Pomiar natężenia oświetlenia wnętrz na wyznaczonych punktach pomiarowych płaszczyzny roboczej - każdy następny pomiar w pomieszczeniu</t>
  </si>
  <si>
    <t>Oprawy oświetleniowe natynkowe - oprawa typ A2 (specyfikacja w PW)</t>
  </si>
  <si>
    <t>Oprawy oświetleniowe natynkowe - oprawa typ D2 (specyfikacja w PW)</t>
  </si>
  <si>
    <t>Oprawy oświetleniowe awaryjne natynkowe - oprawa typ AW4 (specyfikacja w PW)</t>
  </si>
  <si>
    <t>Oprawy ewakuacyjne kierunkowe natynkowe - oprawa typ EW1 (specyfikacja w PW)</t>
  </si>
  <si>
    <t>Instalacja fotowoltaiczna</t>
  </si>
  <si>
    <t>Płukanie instalacji c.o.</t>
  </si>
  <si>
    <t>Próby z dokonaniem regulacji instalacji centralnego ogrzewania grzejnikowego (na gorąco)</t>
  </si>
  <si>
    <r>
      <rPr>
        <sz val="10"/>
        <rFont val="Calibri"/>
        <family val="2"/>
        <charset val="238"/>
        <scheme val="minor"/>
      </rPr>
      <t>Rurociągi z rur miedzianych w instalacji obiegu freonu o
śr. 12,7 mm (20 m)</t>
    </r>
  </si>
  <si>
    <r>
      <rPr>
        <sz val="10"/>
        <rFont val="Calibri"/>
        <family val="2"/>
        <charset val="238"/>
        <scheme val="minor"/>
      </rPr>
      <t>Rurociągi z rur miedzianych w instalacji obiegu freonu o
śr. 28,6 mm (20 m)</t>
    </r>
  </si>
  <si>
    <t>Rurociągi stalowe nierdzewne o śr. zewnętrznej 18 mm o połączeniach zaciskanych na ścianach w budynkach niemieszkalnych</t>
  </si>
  <si>
    <t>Pompa cyrkulacyjna typ 25/1-6</t>
  </si>
  <si>
    <t>Zawory bezpieczeństwa mambranowe c.w.u. dla ciśnień 0,6 MPa o śr. nominalnej 20 mm</t>
  </si>
  <si>
    <r>
      <rPr>
        <sz val="10"/>
        <rFont val="Calibri"/>
        <family val="2"/>
        <charset val="238"/>
        <scheme val="minor"/>
      </rPr>
      <t>Izolacja rurociągów izolacją z kauczuku gr. 20 mm dla ruroc. o śr. 12,7-28,6 mm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</si>
  <si>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sz val="10"/>
        <rFont val="Calibri"/>
        <family val="2"/>
        <charset val="238"/>
        <scheme val="minor"/>
      </rPr>
      <t>2</t>
    </r>
  </si>
  <si>
    <r>
      <rPr>
        <sz val="10"/>
        <rFont val="Calibri"/>
        <family val="2"/>
        <charset val="238"/>
        <scheme val="minor"/>
      </rPr>
      <t>Próba szczelności urządzeń i instalacji obiegu freonu</t>
    </r>
  </si>
  <si>
    <t>Oprawy oświetleniowe zawieszane - oprawa typ A1 (spe- cyfikacja w PW)</t>
  </si>
  <si>
    <t>Oprawy oświetleniowe w stropie podwieszanym - oprawa typ C2 (specyfikacja w PW)</t>
  </si>
  <si>
    <t>Montaż czujnika ruchu - montaż natynkowy</t>
  </si>
  <si>
    <r>
      <rPr>
        <sz val="10"/>
        <rFont val="Calibri"/>
        <family val="2"/>
        <charset val="238"/>
        <scheme val="minor"/>
      </rPr>
      <t>kpl.</t>
    </r>
  </si>
  <si>
    <r>
      <rPr>
        <sz val="10"/>
        <rFont val="Calibri"/>
        <family val="2"/>
        <charset val="238"/>
        <scheme val="minor"/>
      </rPr>
      <t>Montaż profili maskujących ze styropianu EPS 200</t>
    </r>
    <r>
      <rPr>
        <sz val="10"/>
        <color rgb="FF000000"/>
        <rFont val="Calibri"/>
        <family val="2"/>
        <charset val="238"/>
        <scheme val="minor"/>
      </rPr>
      <t xml:space="preserve"> / Listwa maskująca 10cm styropian EPS 200
powlekany na gładko tynkiem sztukatorskim
malowana na biało np. Decor system LKO3 lub równoważne</t>
    </r>
  </si>
  <si>
    <r>
      <rPr>
        <sz val="10"/>
        <rFont val="Calibri"/>
        <family val="2"/>
        <charset val="238"/>
        <scheme val="minor"/>
      </rPr>
      <t>szt.</t>
    </r>
  </si>
  <si>
    <r>
      <rPr>
        <sz val="10"/>
        <rFont val="Calibri"/>
        <family val="2"/>
        <charset val="238"/>
        <scheme val="minor"/>
      </rPr>
      <t>Zakup i montaż karniszy elektrycznych</t>
    </r>
  </si>
  <si>
    <r>
      <rPr>
        <sz val="10"/>
        <rFont val="Calibri"/>
        <family val="2"/>
        <charset val="238"/>
        <scheme val="minor"/>
      </rPr>
      <t>m</t>
    </r>
  </si>
  <si>
    <t xml:space="preserve">Rozłącznik bezpiecznikowy 3P
</t>
  </si>
  <si>
    <t>Tablice rozdzielcze o masie do 30 kg - TE</t>
  </si>
  <si>
    <t xml:space="preserve">Przebijanie otworów śr. 60 mm o długości do 40 cm w ścianach lub stropach z betonu
</t>
  </si>
  <si>
    <t xml:space="preserve">Reczne wykonanie ślepych otworów w betonie objętości do 0.5 dm3
</t>
  </si>
  <si>
    <t xml:space="preserve">kanał metalowe podpodłogowy dwutorowy szerokość 380mm wysokość 48mm
</t>
  </si>
  <si>
    <t xml:space="preserve">kanał metalowe podpodłogowy dwutorowy szerokość 240mm wysokość 48mm
</t>
  </si>
  <si>
    <t xml:space="preserve">Pokrywy przykręcane kanału podpodłogowego 380
</t>
  </si>
  <si>
    <t xml:space="preserve">Pokrywy przykręcane kanału podpodłogowego 240
</t>
  </si>
  <si>
    <t xml:space="preserve">puszka podłogowa 340x340
</t>
  </si>
  <si>
    <t xml:space="preserve">puszka podłogowa 340x240
</t>
  </si>
  <si>
    <t xml:space="preserve">puszka podłogowa 240x240
</t>
  </si>
  <si>
    <t xml:space="preserve">pokrywa uchylna 340x340
</t>
  </si>
  <si>
    <t xml:space="preserve">pokrywa uchylna 340x240
</t>
  </si>
  <si>
    <t xml:space="preserve">pokrywa uchylna 240x240
</t>
  </si>
  <si>
    <t>Rury RHDPE 50 gładkie</t>
  </si>
  <si>
    <t>Przewody izolowane jednożyłowe o przekroju do 10 mm2 - LGY 4mm2</t>
  </si>
  <si>
    <t>Przewody kabelkowe o łącznym przekroju żył do 7.5 mm2 - YDYżo 3x1,5mm2</t>
  </si>
  <si>
    <t>Przewody kabelkowe o łącznym przekroju żył do 7.5 mm2 - YDYżo 3x2,5mm2</t>
  </si>
  <si>
    <t>Przewody kabelkowe o łącznym przekroju żył do 7.5 mm2 - YDYżo 4x1,5mm2</t>
  </si>
  <si>
    <t>Przewody kabelkowe o łącznym przekroju żył do 12.5 mm2 - YDY 3x4mm2</t>
  </si>
  <si>
    <t>Przewody kabelkowe o łącznym przekroju żył do 12.5 mm2 - YDY 5x2,5mm2</t>
  </si>
  <si>
    <t>Przewody kabelkowe o łącznym przekroju żył do 30 mm2 - YDY 5x6mm2</t>
  </si>
  <si>
    <t>Przewody kabelkowe - YKY 5x25mm2</t>
  </si>
  <si>
    <t xml:space="preserve">Przewody sterowniczy - YTKSY 2x2x0,5
</t>
  </si>
  <si>
    <t xml:space="preserve">Przewody sterowniczy - YKSY 4x0,5 (lub zgodny ze specyfikacją sterownika)
</t>
  </si>
  <si>
    <t>Przewody sterowniczy - Przewód OMY 4x1,0mm2</t>
  </si>
  <si>
    <t>Puszki instalacyjne podtynkowe pojedyncze o śr.do 60 mm</t>
  </si>
  <si>
    <t>gniazdo do montażu w kasetach podłogowych 16A/z lub stołach konferencyjnych</t>
  </si>
  <si>
    <t>Kasety sterownicze programowalne KS - 10-przycisków programowalnych</t>
  </si>
  <si>
    <t>oprawa typ L1 według wytycznych branży architektonicznej</t>
  </si>
  <si>
    <t>oprawa typ L2 według wytycznych branży architektonicznej</t>
  </si>
  <si>
    <t>oprawa typ L3 według wytycznych branży architektonicznej</t>
  </si>
  <si>
    <t>oprawa typ L4 według wytycznych branży architektonicznej</t>
  </si>
  <si>
    <t>oprawa LED typ L5 do montażu w ścianie według wytycznych branży architektonicznej</t>
  </si>
  <si>
    <t>oprawy awaryjna 128lm 1.0W 1xLED montowana w suficie</t>
  </si>
  <si>
    <t>oprawa ewakuacyjna kierunkowa LED do montażu w suficie podwieszanym</t>
  </si>
  <si>
    <t>Sprawdzenie i pomiar 3-fazowego obwodu elektrycznego niskiego napięcia</t>
  </si>
  <si>
    <t>Sprawdzenie i pomiar 1-fazowego obwodu elektrycznego niskiego napięcia</t>
  </si>
  <si>
    <t>Sprawdzenie samoczynnego wyłączania zasilania (pierwsza próba)</t>
  </si>
  <si>
    <t>Badania i pomiary instalacji skuteczności zerowania (każdy następny pomiar)</t>
  </si>
  <si>
    <t>Przebijanie otworów śr. 40 mm o długości do 30 cm w ścianach lub stropach z gazobetonu</t>
  </si>
  <si>
    <t>Montaż na gotowym podłożu puszek natynkowych</t>
  </si>
  <si>
    <t>Montaż gniazd modułowych w gnieździe abonenckim lub panelu - dodatek za montaż adaptera do modułów</t>
  </si>
  <si>
    <t>Montaż gniazd RJ45 w gnieździe abonenckim</t>
  </si>
  <si>
    <t>Układanie poziomego okablowania strukturalnego - Kabel Kat. 6A/7 F/FTP LSOH</t>
  </si>
  <si>
    <t>Montaż złącza RJ45 na skrętce 4-parowej ekranowanej FTP</t>
  </si>
  <si>
    <t>Montaż paneli rozdzielczych RJ45 w przygotowanych stelażach 19" - Patchpa- nel kat.6A, STP 24xRJ45, 19''/0,5U</t>
  </si>
  <si>
    <t>Wykonanie pomiarów torów transmisyjnych zgodnie z wymaganiami</t>
  </si>
  <si>
    <t>Gniazdo sygnałowe do przyłącza typu floorbox (RJ45)</t>
  </si>
  <si>
    <t>Gniazdo sygnałowe RJ45 n/t kat. 6a/7</t>
  </si>
  <si>
    <t>Przewód mikrofonowy ProCab MC305</t>
  </si>
  <si>
    <t>Przewód audio ProCab SIG48</t>
  </si>
  <si>
    <t>Przewód głośnikowy ProCab RZ 25, 2x2,5 mm</t>
  </si>
  <si>
    <t>Przewód HDMI-HDMI</t>
  </si>
  <si>
    <t>Montaż wyłączników
nadprądowych w tablicy TE</t>
  </si>
  <si>
    <t>otw.</t>
  </si>
  <si>
    <t>Podłączenie opraw</t>
  </si>
  <si>
    <t>pomiar</t>
  </si>
  <si>
    <t>prób</t>
  </si>
  <si>
    <t>Sprawdzenie samoczynnego wyłączania zasilania (następna próba)</t>
  </si>
  <si>
    <t>Sprawdzenie i pomiar 3-fazowego obwodu elektrycznego niskiego napięcia 
Krotność = 2</t>
  </si>
  <si>
    <t>Badanie tablicy piętrowej TE - pierwsze 5 pól</t>
  </si>
  <si>
    <t>Montaż opraw oświetlenia podstawowego - natynkowo - korytarz - Oprawa oświetlenia podstawowego korytarza, ze źródłem światła LED, o mocy 68W, strumień świetlny 5130lm, montaż natynkowy, dł. Oprawy 1420mm</t>
  </si>
  <si>
    <t>Układanie przewodu bezhalogenowego (B2ca)
3x1,5mm2 w przestrzeni sufitu podwieszanego (sala
konferencyjna)</t>
  </si>
  <si>
    <t>Układanie przewodu bezhalogenowego (B2ca)
3x1,5mm2 w rurach (przepust do sali konferencyjnej)
Krotność = 2</t>
  </si>
  <si>
    <t>Układanie przewodu bezhalogenowego (B2ca)
3x1,5mm2 w rurach (wyjście z tablicy TE)
Krotność = 3</t>
  </si>
  <si>
    <t>Podłączanie klimatyzatora zewnętrznego</t>
  </si>
  <si>
    <t>Uszczelnienie p.pożarowe przejścia przez strop/ścianę
Krotność = 2</t>
  </si>
  <si>
    <t>Układanie przewodu bezhalogenowego (B2ca)
5x4mm2 w rurach (w ziemi na zewnątrz)</t>
  </si>
  <si>
    <t>Układanie przewodu bezhalogenowego (B2ca)
5x4mm2 w rurach (przepust na zewnątrz)</t>
  </si>
  <si>
    <t>Układanie przewodu bezhalogenowego (B2ca)
5x4mm2 w listwach (piwnica)</t>
  </si>
  <si>
    <t>Układanie przewodu bezhalogenowego (B2ca)
5x4mm2 w rurach (przepust w podłodze do PIWNICY)Układanie przewodu bezhalogenowego (B2ca) 5x4mm2 w rurach (przepust w podłodze do PIWNICY)</t>
  </si>
  <si>
    <t>Układanie przewodu bezhalogenowego (B2ca)
5x4mm2 w przestrzeni sufitu podwieszanego (korytarz, WC)</t>
  </si>
  <si>
    <t>Układanie przewodu bezhalogenowego (B2ca)
5x4mm2 w rurach (wyjście z tablicy TE)</t>
  </si>
  <si>
    <t>Zarobienie na sucho końca kabla 3-żyłowego o przekroju żył do 16 mm2 na napięcie do 1 kV o izolacji i powłoce z tworzyw sztucznych</t>
  </si>
  <si>
    <t>Zarobienie na sucho końca kabla 5-żyłowego o przekroju żył do 16 mm2 na napięcie do 1 kV o izolacji i powłoce z tworzyw sztucznych</t>
  </si>
  <si>
    <t xml:space="preserve">Oprawy oświetleniowe </t>
  </si>
  <si>
    <t>Instalacja Klimatyzacji Serwerowni</t>
  </si>
  <si>
    <t>Wykopy liniowe o ścianach pionowych pod rurociąg
klimatyzacji w gruntach suchych kat. III-IV - z wydobyciem urobku łopatą - głębokość do 1,5 m, szerokość 0,8-1,5 m</t>
  </si>
  <si>
    <t>Podsypka piaskowa gr.10 cm pod zewnetrzna instalację
klimatyzacji</t>
  </si>
  <si>
    <t>Rury ochronne PCW Dn= 160 mm
- dla rurociągu klimatyzacji</t>
  </si>
  <si>
    <t>Obsypka z zagęszczeniem rurociągu piaskiem ( grubość
= fi rury + 30 cm obsypki nad rurą )</t>
  </si>
  <si>
    <t>Oznakowanie trasy rurociągu klimatyzacji ułożonego
w ziemi taśmą z tworzywa sztucznego</t>
  </si>
  <si>
    <t>Zasypywanie wykopów liniowych o ścianach pionowych
w gruntach kat. III-IV
- głębokość do 1,5 m, szerokość 0,8-1,5 m</t>
  </si>
  <si>
    <t>Rurociągi w instalacjach freonu miedziane, preizolowane
o połączeniach lutowanych fi= 6,35 mm ( 1/4") na ścianach w budynkach - instalacja klimatyzacji</t>
  </si>
  <si>
    <t>Rurociągi w instalacjach freonu miedziane, preizolowane
o połączeniach lutowanych fi= 9,52 mm ( 3/8") na ścianach w budynkach - instalacja klimatyzacji</t>
  </si>
  <si>
    <t>Rurociągi w instalacjach freonu miedziane, preizolowane
o połączeniach lutowanych fi=15,88 mm ( 5/8") na ścianach w budynkach - instalacja klimatyzacji</t>
  </si>
  <si>
    <t>Przedmuchanie azotem urządzeń i instalacji freonowych</t>
  </si>
  <si>
    <t>Montaż torów kablowych 200x50 mm poprzez przykręcenie
do cegły - pod rury i przewody klimatyzacyjne</t>
  </si>
  <si>
    <t>Instalacja odwodnienia klimatyzatorów
- rurociągi z rur PP fi= 25 mm
- na ścianach w budynkach</t>
  </si>
  <si>
    <t>Instalacja odwodnienia klimatyzatorów
- rurociągi z rur PP fi= 32 mm
- na ścianach w budynkach</t>
  </si>
  <si>
    <t>Instalacja odwodnienia klimatyzatorów
- rurociągi z rur PP fi= 40 mm
- na ścianach w budynkach</t>
  </si>
  <si>
    <t>Montaż klimatyzatora - jednostki wewnętrzne
- pompki skroplin
- zgodna z dokumentacją projektową</t>
  </si>
  <si>
    <t>Montaż klimatyzatora - jednostki wewnętrzne
- syfon do skroplin Dn= 50 mm montowany w studzience
- zgodny z dokumentacją projektową</t>
  </si>
  <si>
    <t>Roboty budowlane - instalacja klimatyzacji serwerowni</t>
  </si>
  <si>
    <t>Przebicie otworów w stropie lub ścianie dla przeprowadzenia przewodów wentylacyjnych lub klimatyzacyjnych - Dn= 100 mm</t>
  </si>
  <si>
    <t>Zabezpieczenie przejść przez przeszkody budowlane
masą ognioodporną.</t>
  </si>
  <si>
    <t>Tynki wewnętrzne zwykłe kat. III wykonywane ręcznie
na podłożu z cegły, pustaków ceramicznych, gazo-
i pianobetonów na ścianach płaskich w pomieszczeniach
o powierzchni podłogi ponad 5 m2</t>
  </si>
  <si>
    <t>Przygotowanie powierzchni pod malowanie farbami
emulsyjnymi starych tynków z poszpachlowaniem
nierówności</t>
  </si>
  <si>
    <t>Dwukrotne malowanie farbami emulsyjnymi starych
tynków wewnętrznych ścian</t>
  </si>
  <si>
    <t>Płyty fundamentowe żelbetowe - z zastosowaniem pompy do betonu - do 1 m3 w jednym miejscu - C 35/45</t>
  </si>
  <si>
    <t>Przygotowanie i montaż zbrojenia fundamentów pod
maszyny - pręty żebrowane o śr. 12-14 mm</t>
  </si>
  <si>
    <t>t</t>
  </si>
  <si>
    <t>Konstrukcja wsporcza pod jednoski zewnętrzne klimatyzatorów</t>
  </si>
  <si>
    <t>Montaż jednostki zewnętrznej klimatyzatorów
- zasilanie prądem 230V, 50 Hz
- dla jednostki wewnętrznej :
* Qchł.= 2,00 kW
* Q co= 2,70 kW
- Nel= 0,44/059kW/230V
- zgodna z dokumentacja projektową</t>
  </si>
  <si>
    <t>Montaż jednostki zewnętrznej klimatyzatorów
- zasilanie prądem 230V, 50 Hz
- dla jednostki wewnętrznej :
* Qchł.= 7,10 kW
* Q co= 8,00
- Nel= 1,87kW/230V
- zgodna z dokumentacja projektową</t>
  </si>
  <si>
    <t>Montaż jednostki Wewnętrznej klimatyzatora :
- naścienna
- w systemie split
- zasilania prądem 220 ÷ 240 V, 50 Hz
- ze steronikiem naściennym przewodowym
- poziom mocy akustycznej 50 dB
- Q chł= 2,0 kW
- Q co= 2,7 kW
- Nel= 0,44/0,59 kW/230V
- systemowa, zgodna z dokumentacja projektową</t>
  </si>
  <si>
    <t>Montaż jednostki Wewnętrznej klimatyzatora :
- kasetowa, podstropowa
- w systemie split
- zasilania prądem 220 ÷ 240 V, 50 Hz
- ze steronikiem naściennym przewodowym
- poziom mocy akustycznej 60 dB
- Q chł= 7,1 kW
- Q co= 8,0 kW
- Nel= 1,87 kW/230V
- systemowa, zgodna z dokumentacja projektową</t>
  </si>
  <si>
    <t>Próba szczelnosci instalacji klimatyzacji, rozruch
próbny instalacji wentylacyjnej z dokonaniem regulacji</t>
  </si>
  <si>
    <t>Okablowanie elektryczne - Instalacja klimatyzacji serwerowni</t>
  </si>
  <si>
    <t>Układanie przewodu bezhalogenowego (B2ca)
3x4mm2 w rurach (wyjście z tablicy TB25/8)</t>
  </si>
  <si>
    <t>Montaż wyłączników nadprądowych w tablicy TB25/8</t>
  </si>
  <si>
    <t>Układanie przewodu bezhalogenowego (B2ca) 3x4mm2 w rurach (przepust na zewnątrz)</t>
  </si>
  <si>
    <t>Układanie przewodu bezhalogenowego (B2ca) 3x4mm2 w rurach (w ziemi na zewnątrz)</t>
  </si>
  <si>
    <t>Uszczelnienie p.pożarowe przejścia przez strop/ścianę Krotność = 2</t>
  </si>
  <si>
    <t>otw</t>
  </si>
  <si>
    <t>Układanie przewodu bezhalogenowego (B2ca) 3x4mm2 na uchwytach ściennych montowanych pod sufitem (korytarz, pom. pomocnicze)</t>
  </si>
  <si>
    <t>Układanie przewodu bezhalogenowego (B2ca)
3x2,5mm2 w listwach zewnętrznych (ściana zewnętrzna)</t>
  </si>
  <si>
    <t>Zarobienie na sucho końca kabla 4-żyłowego o przekroju żył do 16 mm2 na napięcie do 1 kV o izolacji i powłoce z tworzyw sztucznych</t>
  </si>
  <si>
    <t>Układanie przewodu bezhalogenowego (B2ca) 4x1,5mm2 w rurach (w ziemi na zewnątrz)</t>
  </si>
  <si>
    <t>Układanie przewodu bezhalogenowego (B2ca)
4x1,5mm2 w rurach (przepust na zewnątrz)</t>
  </si>
  <si>
    <t>Układanie przewodu bezhalogenowego (B2ca)
4x1,5mm2 na uchwytach ściennych montowanych pod
sufitem (korytarz, pom. pomocnicze)</t>
  </si>
  <si>
    <t>Układanie przewodu bezhalogenowego (B2ca)
4x1,5mm2 w listwach zewnętrznych (ściana zewnętrzna)</t>
  </si>
  <si>
    <t>Podłączanie jednostek klimatyzatorów</t>
  </si>
  <si>
    <t>Badanie tablicy piętrowej TB25/8
- pierwsze 5 pól</t>
  </si>
  <si>
    <t>Sprawdzenie i pomiar 1-fazowego
obwodu elektrycznego niskiego
napięcia
Krotność = 3</t>
  </si>
  <si>
    <t>Sprawdzenie samoczynnego
wyłączania zasilania (pierwsza
próba)</t>
  </si>
  <si>
    <t>Sprawdzenie samoczynnego
wyłączania zasilania (następna
próba)</t>
  </si>
  <si>
    <t>Demontaż zaworów przelotowych instalacji wodociągowych z rur stalowych o śr. nominalnej 50 mm</t>
  </si>
  <si>
    <t>Demontaż podejść dopływowych w rurociągach stalowych do hydrantów itp. o połączeniu sztywnym o śr. nominalnej 32 mm</t>
  </si>
  <si>
    <t xml:space="preserve">Demontaż szafek hydrantowych natynkowe 25 </t>
  </si>
  <si>
    <t>Demontaż instniejącego układu instalacji klimatyzacji serwerowni wraz z jednostkami</t>
  </si>
  <si>
    <t>Dostawa i montaż świetlików dachowych wraz z rurą światłonośną oraz rozpraszaczem sufitowym (średnice fi 55cm, uśredniona dł. rur światłonośnych ok. 3m) wraz z docięciem płyt OSB do wymiaru świetlika, z obrobieniem otworów w sufitach podwieszanych g-k z dwukrontym malowaniem powierzchni sufitów wraz z gruntowaniem sufitów w pasie 0,5m wokół rozpraszacza sufitowego.</t>
  </si>
  <si>
    <t>Wykonanie uzupełnienia zabudowy g-k o pow. do 1m2 ścian w biurach; standard wykończenia q3, dwukrotne malowanie z gruntowaniem i przygotowaniem powierzchni pod kolor pomieszczenia - przejścia instalacji przez ściany g-k.</t>
  </si>
  <si>
    <t xml:space="preserve">Wykonanie konstrukcji nośnej pod świetlik dachowy. </t>
  </si>
  <si>
    <t>Montaż elementów stropów w miejscach demontowanych, istniejących rozpraszaczy sufitowych. Montaż rusztu, wełny gr. 40cm oraz płyt OSB.</t>
  </si>
  <si>
    <t>Rozebranie elementów stropów drewnianych podsufitek z płyt OSB - demontaż rusztu, wełny mineralnej gr. 40cm oraz płyt OSB pod montaż rozpraszacza sufitowego.</t>
  </si>
  <si>
    <t>Przeniesienie w nowe miejsce wskazane przez Zamawiającego istniejących świetlików dachowych. Demontaż rozpraszacza sufitowego, rury światłonośniej, świetlika dachowego. Uzupełnienie zabudowy g-k sufitów podwieszanych po demontażu rozpraszaczy sufitowych (wraz z grunotwaniem i dwukrotnym malowaniem sufitów). Montaż rozpraszacza sufitowego w sufitach z płut g-k wraz z obrobieniem otworów (wraz z docięciem płyt OSB do wymiaru świetlika, z dwukrontym malowaniem powierzchni sufitów wraz z gruntowaniem sufitów w pasie 0,5m wokół rozpraszacza sufitowego). Montaż rury światłonośnej pomiędzy rozpraszaczem sufitowym a świetlikiem dachowym. Montaż świetlika dachowego.</t>
  </si>
  <si>
    <t>Naprawa przejść instalacji c.o. przez stropy . Wielkość otworu do 0,25m2. Oczyszczenie otworu, zabetonowanie otworu. Tynkowanie sufitu, gruntowanie z szpachlowaniem, dwukrotne malowanie z gruntowaniem i przygotowaniem powierzchni - pod kolor pomieszczenia.</t>
  </si>
  <si>
    <t>Naprawa przejść instlalacji hydrantowej przez ściany . Wielkość otworu do 0,25m2. Oczyszczenie otworu, zagruntowanie, zaprawa, tynkowanie, szpachlowanie, dwuktortne malowanie z gruntowaniem i przygotowaniem powierzchni - pod kolor pomieszczenia.</t>
  </si>
  <si>
    <t>Wykonanie zabudowy g-k na stelażu pojedynczym z kryciem jednostronym - standard wykonania zabudowy q3, dwukrotne malowanie z gruntowaniem pod kolor pomieszczenia - zabudowy hydrantów.</t>
  </si>
  <si>
    <t>Dokończenie zabudów g-k na stelażu pojedynczym z kryciem jednostronnym. Dostawa i montaż płyt g-k, uzupełnienie płyt g-k na istniejących stelażach, standard wykonania zabudowy q3, dwukrotne malowanie z gruntowaniem pod kolor pomieszczenia - zabudowy hydrantów.</t>
  </si>
  <si>
    <t>Uzupełnienie sufitów podwieszanych płytą g-k. Montaż płyt g-k na istniejących stelażach podwójnych, standard wykończenia q3.</t>
  </si>
  <si>
    <t>Wykucie otworów w ścianach z cegieł dla przeprowadzenia instalacji wentylacji i klimatyzacji wraz z wywozem i utylizacją odpadów.</t>
  </si>
  <si>
    <t>Przebicia otworów w stropach ceramicznych wraz z wywozem i utylizacją odpadów.</t>
  </si>
  <si>
    <t>Podstęplowanie zagrożonych nadproży.</t>
  </si>
  <si>
    <t>Podbicie klinami i wypełnienie zaprawą montażową systemową - między wierzchnią powierzchnią wymianu a powierzchnia stropu.</t>
  </si>
  <si>
    <t>Naprawa stropów ceramicznych od spodu przy powierzchni naprawianych miejsc do 2m2.</t>
  </si>
  <si>
    <t>Uzupełnienie ścianek z cegieł o grubości 1/2cegły lub zamurowań otworów w ściankach na zaprawie cementowo-wapiennej.</t>
  </si>
  <si>
    <t>tabela elementów rozliczeniowych</t>
  </si>
  <si>
    <t>"Przebudowa Sali konferencyjnej nr 1 wraz z wybranymi robotami dotyczącymi modernizacji budynku CAM nr 5</t>
  </si>
  <si>
    <t>roboty dofinansowane</t>
  </si>
  <si>
    <t>Montaż grzejników w WC, części socjalnych, Sali Konferencyjneh ( dostawa Zamawiającego)</t>
  </si>
  <si>
    <t>Przegląd i uzupełnienie wraz z naprawami  izolacji termicznej,  poprawa kotwienia obejm rurowych na całym układzie</t>
  </si>
  <si>
    <t>Przejścia p.poż instalacji przez strop w pomieszczeniach biurowych oraz na korytarzu zgodnie z projektem oraz Abrobatą Techniczną. Poprawienia wykonania przejścia w korzytarzu wraz z usunięciem starych przejść</t>
  </si>
  <si>
    <t>Montaż jednostki pompy ciepła zewnętrznej oraz wewnętrznej ( dostawa urządzeń przez Zamawiającego)</t>
  </si>
  <si>
    <t>Montaż elementów automatyki pompy ciepła wraz z okablowaniem</t>
  </si>
  <si>
    <t xml:space="preserve">Próba szczelności instalacji wodociągowych z rur stalowych w budynkach niemieszkalnych (rurociąg o śr. do 65 mm) całego układu </t>
  </si>
  <si>
    <t>Montaż zlewozmywaków (Dostawa Zamawiającego)</t>
  </si>
  <si>
    <t>Demontaż instalacji w pomieszczeniu boilerowni (Boilery, pompy, oprzewodowanie, orurowanie, zlew)</t>
  </si>
  <si>
    <t xml:space="preserve">Demontaż istniejącego rurociągu instalacji wody zimnej w piwnice wraz z naprawami ścian </t>
  </si>
  <si>
    <t>Wykonanie przepinki instalacji wody (c.w.u.) z pomieszczenia boilerowni do pomieszczenia węzła cieplnego wraz z dołożeniem rurociągów zgodnie z dokumentacją techniczną</t>
  </si>
  <si>
    <t>Uzupełnienie otworów po wykonaniu instalacji przez  stropy i ściany ( obróka tulei)</t>
  </si>
  <si>
    <t>Założenie rury osłonowej w pomieszczeniu piwnicy PE 110, zaciśnięcie kształtek, wykonania przewodu na płozach w rozstawie co 1,5 m zgodnie z PT.</t>
  </si>
  <si>
    <t>Demontaż rurociągów stalowych nierdzewnych o śr. zewnętrznej 54 mm o połączeniach gwintowanych na ścianach w budynkach niemieszkalnych</t>
  </si>
  <si>
    <t>Demontaż rurociągów stalowych nierdzewnych o śr. zewnętrznej 35 mm o połączeniach gwintowanych na ścianach w budynkach niemieszkalnych</t>
  </si>
  <si>
    <t>Usunięcie kolizji z instalacjami elektrycznymi w pom. Węzła cieplnego (rozszczelnienie łączenia, montaż rury, łączenia, ponowne zaciśnięcia)</t>
  </si>
  <si>
    <t>Klapa ppoż wentylacji mech. Topikowa (Montaż zgodnie z AT)</t>
  </si>
  <si>
    <t>Anemostaty wentylacyjne</t>
  </si>
  <si>
    <t>Montaż szafki elektrycznej do nasad wentylacyjnych typu VBP wraz z instalacją elektryczną</t>
  </si>
  <si>
    <t>Instalacja odwodnienia klimatyzatorów - rurociągu z rur PP fi= 32 mm na ścianach w budynkach</t>
  </si>
  <si>
    <t>Instalacja odwodnienia klimatyzatorów - rurociągu z rur PP fi= 40 mm na ścianach w budynkach wraz ze wstawieniem trójnika PVC 160/40 na pionie kanalizacji sanitarnej w pom. łazienki parter.</t>
  </si>
  <si>
    <t xml:space="preserve">Konstrukcja wsporcza pod jednostki zewnętrzne klimatyzatorów wraz z wykonaniem płyty żelbetowej </t>
  </si>
  <si>
    <t>Montaż jednostki zewnętrznej klimatyzatorów w systemie VRF o mocy Q chł=26 kW, Qgrz=28,5 kW zgodnie z dokumentacją techniczną .</t>
  </si>
  <si>
    <t>Montaż jednostki wewnętrznej klimatyzatora - kasetowa, podstropowa ze sterownikiem naściennym przewodowym w systemie VRF o mocy Q chł=9 kW, Qgrz=10 kW zgodnie z dokumentrazją techniczną wraz z okablowaniem sterownika.</t>
  </si>
  <si>
    <t>Przedmuchanie instalacji azotem, próba szczelności instalacji klimatyzacji, rozruch próbny instalacji wentylacyjnej z dokonaniem regulacji.</t>
  </si>
  <si>
    <t>Ogólne prace instalacyjne</t>
  </si>
  <si>
    <t>Usunięcia pozostałości rur ( fragmenty orurowania, tuleje, etc. po demotnowanych instalacjach wraz z pracami naprawczymi) dotyczy instalacji c.o.; wody i kanalizacji.)</t>
  </si>
  <si>
    <t>Wymiana izolacji termicznej na wszystkich instalacjach wodnych z pianki polietylenowej</t>
  </si>
  <si>
    <t>Wykonanie gładzi gipsowych wraz z przygotowaniem powierzchni na ścianach przedsionków w łazienkach</t>
  </si>
  <si>
    <t>Wykonanie napraw stropów, wielkość otworu w stropie do 0,5m2 - uciąglenie przerwanych prętów zbrojeniowych przez spawanie i wklejenie w ścianę wraz z oczyszczeniem i impregnacją prętów, zabetonowanie otworów w stropie.</t>
  </si>
  <si>
    <t>Sufity podwieszone o konstrukcji metalowej - profil ocynkowany z wypełnieniem płytami gipsowymi GKB, standard wykończenia q3, EI 60.</t>
  </si>
  <si>
    <t>Obudowa belek i podciągów płytami gipsowo-kartonowymi na rusztach metalowych pojedynczych, standard wykończenia q3, EI 120.</t>
  </si>
  <si>
    <t>Obudowa słupów płytami gipsowo-kartonowymi na rusztach metalowych pojedynczych, standard wykończenia q3, EI 120.</t>
  </si>
  <si>
    <t>Dokończenie montażu świetlików sufitowych z materiałów powierzonych przez Zamawiającego (rozpraszacz sufitowy, rura światłonośna). Montaż rozpraszacza sufitowego w sufitach z płyt g-k wraz z obrobieniem otworów (wraz z docięciem płyt OSB do wymiaru świetlika, z dwukrontym malowaniem powierzchni sufitów wraz z gruntowaniem sufitów w pasie 0,5m wokół rozpraszacza sufitowego). Montaż rury światłonośnej pomiędzy rozpraszaczem sufitowym a istniejącym świetlikiem dachowym.</t>
  </si>
  <si>
    <t>Dostwa i montaż rur światłonośnych po między istniejącymi świetlikami dachowymi a istniejącymi rozpraszaczami światłonośnymi.</t>
  </si>
  <si>
    <t>Montażrur światłonośnych z materiałów powierzonych przez Zamawiającego. Montaż rur po między stniejącymi świetlikami a rozpraszaczami sufitowymi</t>
  </si>
  <si>
    <t>Roboty remontowo - naprawcze w biurach, korytarzach, łazienkach, na poddaszu i dachu budynku</t>
  </si>
  <si>
    <t>Naprawa przejść instalacji c.o. przez ściany (z dwóch stron ściany). Wielkość otworu do 0,25m2. Oczyszczenie otworu, zagruntowanie, zaprawa, tynkowanie, szpachlowanie, dwukrotne malowanie z gruntowaniem i przygotowaniem powierzchni pod kolor pomieszczenia.</t>
  </si>
  <si>
    <t>Uprzątnięcie pozostałości materiałów budowlanych po wcześniejszym zadaniu inwestycyjnym z terenów przyległych do budynku UM Świnoujście. Wywóz wraz z utylizacją.</t>
  </si>
  <si>
    <t>Uprzątnięcie pozostałości materiałów budowlanych po wcześniejszym zadaniu inwestycyjnym z poddasza budynku UM Świnoujście. Wywóz wraz z utylizacją.</t>
  </si>
  <si>
    <t xml:space="preserve">Wykonanie napraw dachu. Demontaż, wywóz i utylizacja stalowych rynien dachowych. Dostawa i montaż nowych rynien dachowych stalowych ocynkowanych. </t>
  </si>
  <si>
    <t>Wykonanie napraw dachu. Demontaż i wymiana na nową, uszkodzonej dachówki karpiówki w miejsach wskazanych przez Zamawiającego wraz z robotami towarzyszącymi.</t>
  </si>
  <si>
    <t>Sufit podwieszany z płyt gipsowo-kartonowych gr.
12,50 mm na konstrukcji metalowej, pokrycie trójwarstwowe, standard wykończenia q3 - odporność ogniowa EI 60 (REI 60)</t>
  </si>
  <si>
    <t>Dwukrotne malowanie farbami emulsyjnymi powierzchni
wewnętrznych pod kolor pomieszczenia - podłoży gipsowych z gruntowaniem</t>
  </si>
  <si>
    <t>Demontaż istniejących opraw oświetleniowych</t>
  </si>
  <si>
    <t>Demontaż istniejących czujników ruchu</t>
  </si>
  <si>
    <t>Montaż czujnika ruchu z regulacją czułości - montaż natynkowy</t>
  </si>
  <si>
    <t>Łazienki pion II</t>
  </si>
  <si>
    <t>Demontaż istniejących przewodów zasilających obwody w łazienkach i pomieszczeniach socjalnych</t>
  </si>
  <si>
    <t>Wykucie bruzd dla przewodów wtynkowych w cegle</t>
  </si>
  <si>
    <t>Przewody kabelkowe o łącznym przekroju żył do 7.5 mm2        (N2XH-J 3x1,5) układane p.t. w gotowych bruzdach w podłożu innym niż betonowe - oświetlenie podstawowe</t>
  </si>
  <si>
    <t>Przewody kabelkowe o łącznym przekroju żył do 7.5 mm2        (N2XH-J 3x2,5) układane p.t. w gotowych bruzdach w podłożu innym niż betonowe - obwody dniazd</t>
  </si>
  <si>
    <t>Przebijanie otworów śr. 60 mm o długości do 40 cm w ścianach lub stropach z betonu</t>
  </si>
  <si>
    <t>Oprawy oświetleniowe natynkowe - oprawa typ P (natynkowa oprawa oświetleniowa w kształcie tuby, typu „pillar”. Źródł światła LED o natężeniu min. 800 lm i temperaturze barwowej 4000K. Współczynnik oddawania barw Ra min. 80)</t>
  </si>
  <si>
    <t>Oprawy oświetleniowe awaryjne natynkowe - oprawa typ AW (specyfikacja w PW)</t>
  </si>
  <si>
    <t>Zaprawianie bruzd o szerokości do 25 mm</t>
  </si>
  <si>
    <t xml:space="preserve">Montaż do wcześniej przygotowanego podłoża gniazd wtyczkowych podtynkowych 2-biegunowych z uziemieniam w puszkach z podłączeniem </t>
  </si>
  <si>
    <t xml:space="preserve">Montaż do wcześniej przygotowanego podłoża gniazd wtyczkowych bryzgoszczelnych podtynkowych 2-biegunowych z uziemieniam w puszkach z podłączeniem </t>
  </si>
  <si>
    <t xml:space="preserve">Sprawdzenie i pomiar 1-fazowego obwodu elektrycznego niskiego napięcia </t>
  </si>
  <si>
    <t>rozdzielnica zasilająca zaslę konferencyjną, instalację dźwigu windowego, instalację oddymiania i instalację PV</t>
  </si>
  <si>
    <t>Przewody kabelkowe o łącznym przekroju żył do 50 mm2 - YKY 5x35mm2</t>
  </si>
  <si>
    <t>Aktualizacja projektu instalacji PV polegająca na rozłączeniu obwodów DC na odcinku panele - falownik wykorzystując wyłącznik przeciwpożarowy ProJoy dla każdej połaci dachu</t>
  </si>
  <si>
    <t>Montaż wyłączników przeciwpożarowych ProJoy na dachu pod pierwszym panelem</t>
  </si>
  <si>
    <t>Zabezpieczenie istniejących kabli zasilających na dachu przed uszkodzeniami mechanicznycmi i promieniami UV</t>
  </si>
  <si>
    <t>Wymiana drutu stalowgo instalacji odgromowej na przewód wysokonapięciowy izolowany na odcinkach, gdzie nie można zachować wymaganych odstępów izolacyjnych pomiędzy instyalacja PV, a odgromową</t>
  </si>
  <si>
    <t>Przewody kabelkowe o łącznym przekroju żył do 7.5 mm2 - NHXH-J 3x1,5mm2</t>
  </si>
  <si>
    <t>montaż awaryjnego wyłącznika prądu do wyłącznika Projoy</t>
  </si>
  <si>
    <t xml:space="preserve">Wykonanie podłączenia instalacji fotowoltaicznej do nowo projektowanej tablicy rozdzielczej zlokalizowanej w pobliżu istniejącej rozdzielnicy głównej. Wykonanie niezbędznych pomiarów i sprawdzeń. Uruchomienie systemu. </t>
  </si>
  <si>
    <t>Rury karbowane RKLS peszel 20/16, 320N</t>
  </si>
  <si>
    <t>Usunięcie kolizji polegającej na przeniesieniu przewodów zasilających istniejące obwody oświetlenia i gniazda w pomieszczeniach biurowych przechodzące przez pomieszczwenie sali konferencyjnej tak aby umożliwić wykonanie trzech kanałów wentylacyjnych o wymiarach 300x200 mm i trzech 250x200 obsługujących pomieszczenie sali konferencyjnej</t>
  </si>
  <si>
    <t>Razem netto roboty dofinansowane</t>
  </si>
  <si>
    <t>Razem brutto roboty dofinansowane</t>
  </si>
  <si>
    <t>roboty niedofinansowane</t>
  </si>
  <si>
    <t>Razem netto roboty niedofinansowane</t>
  </si>
  <si>
    <t>Razem brutto roboty niedofinansowane</t>
  </si>
  <si>
    <t>Razem netto
 zadanie IV</t>
  </si>
  <si>
    <t>Razem brutto
 zadanie IV</t>
  </si>
  <si>
    <t>Załącznik nr … do SWZ BZP.271.1.49.2023
Załącznik nr 2 do umowy nr WIM/…/2023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</si>
</sst>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"/>
    <numFmt numFmtId="165" formatCode="#,##0.00\ &quot;zł&quot;"/>
    <numFmt numFmtId="166" formatCode="0.000"/>
    <numFmt numFmtId="167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64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6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165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shrinkToFit="1"/>
    </xf>
    <xf numFmtId="165" fontId="8" fillId="0" borderId="3" xfId="0" applyNumberFormat="1" applyFont="1" applyBorder="1" applyAlignment="1">
      <alignment horizontal="center" vertical="center" shrinkToFit="1"/>
    </xf>
    <xf numFmtId="165" fontId="8" fillId="0" borderId="3" xfId="1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shrinkToFi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9" fillId="3" borderId="25" xfId="0" applyNumberFormat="1" applyFont="1" applyFill="1" applyBorder="1" applyAlignment="1">
      <alignment horizontal="center" vertical="center" wrapText="1"/>
    </xf>
    <xf numFmtId="165" fontId="9" fillId="3" borderId="26" xfId="0" applyNumberFormat="1" applyFont="1" applyFill="1" applyBorder="1" applyAlignment="1">
      <alignment vertical="center" wrapText="1"/>
    </xf>
    <xf numFmtId="165" fontId="9" fillId="3" borderId="27" xfId="0" applyNumberFormat="1" applyFont="1" applyFill="1" applyBorder="1" applyAlignment="1">
      <alignment horizontal="center" vertical="center" wrapText="1"/>
    </xf>
    <xf numFmtId="165" fontId="9" fillId="3" borderId="28" xfId="0" applyNumberFormat="1" applyFont="1" applyFill="1" applyBorder="1" applyAlignment="1">
      <alignment vertical="center" wrapText="1"/>
    </xf>
    <xf numFmtId="165" fontId="9" fillId="3" borderId="29" xfId="0" applyNumberFormat="1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shrinkToFit="1"/>
    </xf>
    <xf numFmtId="165" fontId="8" fillId="0" borderId="12" xfId="0" applyNumberFormat="1" applyFont="1" applyBorder="1" applyAlignment="1">
      <alignment horizontal="center" vertical="center" shrinkToFit="1"/>
    </xf>
    <xf numFmtId="165" fontId="8" fillId="0" borderId="16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18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165" fontId="16" fillId="5" borderId="1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shrinkToFit="1"/>
    </xf>
    <xf numFmtId="0" fontId="7" fillId="0" borderId="1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167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 shrinkToFit="1"/>
    </xf>
    <xf numFmtId="43" fontId="8" fillId="0" borderId="0" xfId="1" applyFont="1" applyFill="1" applyBorder="1" applyAlignment="1">
      <alignment horizontal="center" vertical="center" shrinkToFi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 shrinkToFit="1"/>
    </xf>
    <xf numFmtId="2" fontId="8" fillId="0" borderId="3" xfId="0" applyNumberFormat="1" applyFont="1" applyBorder="1" applyAlignment="1">
      <alignment horizontal="center" vertical="center" wrapText="1" shrinkToFit="1"/>
    </xf>
    <xf numFmtId="165" fontId="12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5" fontId="17" fillId="5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9" fillId="3" borderId="18" xfId="0" applyNumberFormat="1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165" fontId="17" fillId="5" borderId="1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shrinkToFit="1"/>
    </xf>
    <xf numFmtId="166" fontId="8" fillId="0" borderId="1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66" fontId="8" fillId="0" borderId="31" xfId="0" applyNumberFormat="1" applyFont="1" applyBorder="1" applyAlignment="1">
      <alignment horizontal="center" vertical="center" shrinkToFit="1"/>
    </xf>
    <xf numFmtId="166" fontId="8" fillId="0" borderId="3" xfId="0" applyNumberFormat="1" applyFont="1" applyBorder="1" applyAlignment="1">
      <alignment horizontal="center" vertical="center" shrinkToFit="1"/>
    </xf>
    <xf numFmtId="166" fontId="12" fillId="0" borderId="3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7" fontId="12" fillId="0" borderId="0" xfId="0" applyNumberFormat="1" applyFont="1"/>
    <xf numFmtId="0" fontId="12" fillId="0" borderId="3" xfId="0" applyFont="1" applyBorder="1" applyAlignment="1">
      <alignment wrapText="1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 wrapText="1" shrinkToFit="1"/>
    </xf>
    <xf numFmtId="165" fontId="8" fillId="4" borderId="3" xfId="0" applyNumberFormat="1" applyFont="1" applyFill="1" applyBorder="1" applyAlignment="1">
      <alignment horizontal="center" vertical="center" wrapText="1" shrinkToFit="1"/>
    </xf>
    <xf numFmtId="165" fontId="7" fillId="4" borderId="3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wrapText="1"/>
    </xf>
    <xf numFmtId="166" fontId="8" fillId="0" borderId="0" xfId="0" applyNumberFormat="1" applyFont="1" applyAlignment="1">
      <alignment horizontal="center" vertical="center" shrinkToFit="1"/>
    </xf>
    <xf numFmtId="165" fontId="8" fillId="0" borderId="1" xfId="0" applyNumberFormat="1" applyFont="1" applyBorder="1" applyAlignment="1">
      <alignment horizontal="center" vertical="center" shrinkToFit="1"/>
    </xf>
    <xf numFmtId="165" fontId="8" fillId="0" borderId="31" xfId="0" applyNumberFormat="1" applyFont="1" applyBorder="1" applyAlignment="1">
      <alignment horizontal="center" vertical="center" shrinkToFit="1"/>
    </xf>
    <xf numFmtId="165" fontId="12" fillId="0" borderId="3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shrinkToFit="1"/>
    </xf>
    <xf numFmtId="2" fontId="21" fillId="0" borderId="2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shrinkToFit="1"/>
    </xf>
    <xf numFmtId="165" fontId="8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19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center" vertical="center" wrapText="1"/>
    </xf>
    <xf numFmtId="164" fontId="21" fillId="0" borderId="31" xfId="0" applyNumberFormat="1" applyFont="1" applyBorder="1" applyAlignment="1">
      <alignment horizontal="center" vertical="center" shrinkToFit="1"/>
    </xf>
    <xf numFmtId="2" fontId="21" fillId="0" borderId="16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165" fontId="9" fillId="0" borderId="0" xfId="0" applyNumberFormat="1" applyFont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165" fontId="9" fillId="7" borderId="4" xfId="0" applyNumberFormat="1" applyFont="1" applyFill="1" applyBorder="1" applyAlignment="1">
      <alignment horizontal="center" vertical="center" wrapText="1"/>
    </xf>
    <xf numFmtId="165" fontId="9" fillId="7" borderId="13" xfId="0" applyNumberFormat="1" applyFont="1" applyFill="1" applyBorder="1" applyAlignment="1">
      <alignment vertical="center" wrapText="1"/>
    </xf>
    <xf numFmtId="165" fontId="9" fillId="7" borderId="5" xfId="0" applyNumberFormat="1" applyFont="1" applyFill="1" applyBorder="1" applyAlignment="1">
      <alignment horizontal="center" vertical="center" wrapText="1"/>
    </xf>
    <xf numFmtId="165" fontId="9" fillId="7" borderId="14" xfId="0" applyNumberFormat="1" applyFont="1" applyFill="1" applyBorder="1" applyAlignment="1">
      <alignment vertical="center" wrapText="1"/>
    </xf>
    <xf numFmtId="165" fontId="9" fillId="7" borderId="6" xfId="0" applyNumberFormat="1" applyFont="1" applyFill="1" applyBorder="1" applyAlignment="1">
      <alignment horizontal="center" vertical="center" wrapText="1"/>
    </xf>
    <xf numFmtId="165" fontId="9" fillId="7" borderId="15" xfId="0" applyNumberFormat="1" applyFont="1" applyFill="1" applyBorder="1" applyAlignment="1">
      <alignment vertical="center" wrapText="1"/>
    </xf>
    <xf numFmtId="165" fontId="13" fillId="9" borderId="7" xfId="0" applyNumberFormat="1" applyFont="1" applyFill="1" applyBorder="1" applyAlignment="1">
      <alignment horizontal="center" vertical="center" wrapText="1"/>
    </xf>
    <xf numFmtId="165" fontId="16" fillId="9" borderId="13" xfId="0" applyNumberFormat="1" applyFont="1" applyFill="1" applyBorder="1" applyAlignment="1">
      <alignment horizontal="center" vertical="center" wrapText="1"/>
    </xf>
    <xf numFmtId="165" fontId="13" fillId="9" borderId="18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wrapText="1"/>
    </xf>
    <xf numFmtId="165" fontId="13" fillId="10" borderId="7" xfId="0" applyNumberFormat="1" applyFont="1" applyFill="1" applyBorder="1" applyAlignment="1">
      <alignment horizontal="center" vertical="center" wrapText="1"/>
    </xf>
    <xf numFmtId="165" fontId="16" fillId="10" borderId="13" xfId="0" applyNumberFormat="1" applyFont="1" applyFill="1" applyBorder="1" applyAlignment="1">
      <alignment horizontal="center" vertical="center" wrapText="1"/>
    </xf>
    <xf numFmtId="165" fontId="13" fillId="10" borderId="18" xfId="0" applyNumberFormat="1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 applyAlignment="1">
      <alignment horizontal="center" vertical="center" wrapText="1"/>
    </xf>
    <xf numFmtId="165" fontId="13" fillId="10" borderId="9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4" fontId="13" fillId="8" borderId="19" xfId="0" applyNumberFormat="1" applyFont="1" applyFill="1" applyBorder="1" applyAlignment="1">
      <alignment horizontal="center" vertical="center" wrapText="1"/>
    </xf>
    <xf numFmtId="4" fontId="13" fillId="8" borderId="20" xfId="0" applyNumberFormat="1" applyFon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horizontal="center" vertical="center" wrapText="1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20" xfId="0" applyNumberFormat="1" applyFont="1" applyFill="1" applyBorder="1" applyAlignment="1">
      <alignment horizontal="center" vertical="center" wrapText="1"/>
    </xf>
    <xf numFmtId="4" fontId="9" fillId="8" borderId="21" xfId="0" applyNumberFormat="1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5"/>
    <cellStyle name="Excel Built-in Normal" xfId="4"/>
    <cellStyle name="Normalny" xfId="0" builtinId="0"/>
    <cellStyle name="Normalny 2" xfId="2"/>
    <cellStyle name="Normalny 4" xf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1185790</xdr:colOff>
      <xdr:row>2</xdr:row>
      <xdr:rowOff>180340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5779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0"/>
  <sheetViews>
    <sheetView tabSelected="1" zoomScale="90" zoomScaleNormal="90" workbookViewId="0">
      <selection activeCell="J5" sqref="J5"/>
    </sheetView>
  </sheetViews>
  <sheetFormatPr defaultRowHeight="15"/>
  <cols>
    <col min="1" max="1" width="13.42578125" customWidth="1"/>
    <col min="2" max="2" width="50.28515625" customWidth="1"/>
    <col min="5" max="5" width="21.28515625" customWidth="1"/>
    <col min="6" max="6" width="15.28515625" customWidth="1"/>
    <col min="16" max="16" width="15.140625" bestFit="1" customWidth="1"/>
  </cols>
  <sheetData>
    <row r="1" spans="1:6">
      <c r="A1" s="125"/>
      <c r="B1" s="126"/>
      <c r="C1" s="126"/>
      <c r="D1" s="127"/>
      <c r="E1" s="128"/>
      <c r="F1" s="126"/>
    </row>
    <row r="2" spans="1:6" ht="22.5">
      <c r="A2" s="167"/>
      <c r="B2" s="168"/>
      <c r="C2" s="168"/>
      <c r="D2" s="168"/>
      <c r="E2" s="168"/>
      <c r="F2" s="168"/>
    </row>
    <row r="3" spans="1:6" ht="22.5">
      <c r="A3" s="169" t="s">
        <v>443</v>
      </c>
      <c r="B3" s="170"/>
      <c r="C3" s="170"/>
      <c r="D3" s="170"/>
      <c r="E3" s="170"/>
      <c r="F3" s="170"/>
    </row>
    <row r="4" spans="1:6" ht="22.5">
      <c r="A4" s="171" t="s">
        <v>364</v>
      </c>
      <c r="B4" s="171"/>
      <c r="C4" s="171"/>
      <c r="D4" s="171"/>
      <c r="E4" s="171"/>
      <c r="F4" s="171"/>
    </row>
    <row r="5" spans="1:6" ht="60" customHeight="1">
      <c r="A5" s="172" t="s">
        <v>365</v>
      </c>
      <c r="B5" s="172"/>
      <c r="C5" s="172"/>
      <c r="D5" s="172"/>
      <c r="E5" s="172"/>
      <c r="F5" s="172"/>
    </row>
    <row r="6" spans="1:6" ht="23.25" customHeight="1">
      <c r="A6" s="129"/>
      <c r="B6" s="130"/>
      <c r="C6" s="130"/>
      <c r="D6" s="130"/>
      <c r="E6" s="130"/>
      <c r="F6" s="131"/>
    </row>
    <row r="7" spans="1:6" ht="22.5">
      <c r="A7" s="173" t="s">
        <v>366</v>
      </c>
      <c r="B7" s="174"/>
      <c r="C7" s="174"/>
      <c r="D7" s="174"/>
      <c r="E7" s="174"/>
      <c r="F7" s="175"/>
    </row>
    <row r="9" spans="1:6">
      <c r="A9" s="176" t="s">
        <v>125</v>
      </c>
      <c r="B9" s="176"/>
      <c r="C9" s="176"/>
      <c r="D9" s="176"/>
      <c r="E9" s="176"/>
      <c r="F9" s="176"/>
    </row>
    <row r="10" spans="1:6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>
      <c r="A11" s="176" t="s">
        <v>6</v>
      </c>
      <c r="B11" s="176"/>
      <c r="C11" s="176"/>
      <c r="D11" s="176"/>
      <c r="E11" s="176"/>
      <c r="F11" s="176"/>
    </row>
    <row r="12" spans="1:6">
      <c r="A12" s="4">
        <v>1</v>
      </c>
      <c r="B12" s="5" t="s">
        <v>197</v>
      </c>
      <c r="C12" s="6" t="s">
        <v>8</v>
      </c>
      <c r="D12" s="7">
        <v>2265</v>
      </c>
      <c r="E12" s="8"/>
      <c r="F12" s="9"/>
    </row>
    <row r="13" spans="1:6" ht="25.5">
      <c r="A13" s="4">
        <v>2</v>
      </c>
      <c r="B13" s="5" t="s">
        <v>9</v>
      </c>
      <c r="C13" s="6" t="s">
        <v>8</v>
      </c>
      <c r="D13" s="7">
        <v>2265</v>
      </c>
      <c r="E13" s="8"/>
      <c r="F13" s="9"/>
    </row>
    <row r="14" spans="1:6" ht="25.5">
      <c r="A14" s="4">
        <v>3</v>
      </c>
      <c r="B14" s="5" t="s">
        <v>198</v>
      </c>
      <c r="C14" s="6" t="s">
        <v>7</v>
      </c>
      <c r="D14" s="7">
        <v>273</v>
      </c>
      <c r="E14" s="8"/>
      <c r="F14" s="9"/>
    </row>
    <row r="15" spans="1:6" ht="25.5">
      <c r="A15" s="4">
        <v>4</v>
      </c>
      <c r="B15" s="5" t="s">
        <v>367</v>
      </c>
      <c r="C15" s="6" t="s">
        <v>11</v>
      </c>
      <c r="D15" s="7">
        <v>17</v>
      </c>
      <c r="E15" s="8"/>
      <c r="F15" s="9"/>
    </row>
    <row r="16" spans="1:6" ht="38.25">
      <c r="A16" s="4">
        <v>5</v>
      </c>
      <c r="B16" s="5" t="s">
        <v>368</v>
      </c>
      <c r="C16" s="6" t="s">
        <v>10</v>
      </c>
      <c r="D16" s="7">
        <v>1</v>
      </c>
      <c r="E16" s="8"/>
      <c r="F16" s="9"/>
    </row>
    <row r="17" spans="1:7" ht="75.75" thickBot="1">
      <c r="A17" s="4">
        <v>6</v>
      </c>
      <c r="B17" s="10" t="s">
        <v>369</v>
      </c>
      <c r="C17" s="6" t="s">
        <v>11</v>
      </c>
      <c r="D17" s="7">
        <v>60</v>
      </c>
      <c r="E17" s="11"/>
      <c r="F17" s="9"/>
      <c r="G17" s="1"/>
    </row>
    <row r="18" spans="1:7">
      <c r="E18" s="15" t="s">
        <v>12</v>
      </c>
      <c r="F18" s="16"/>
    </row>
    <row r="19" spans="1:7">
      <c r="E19" s="17" t="s">
        <v>13</v>
      </c>
      <c r="F19" s="18"/>
    </row>
    <row r="20" spans="1:7" ht="15.75" thickBot="1">
      <c r="E20" s="19" t="s">
        <v>14</v>
      </c>
      <c r="F20" s="20"/>
    </row>
    <row r="22" spans="1:7">
      <c r="A22" s="177" t="s">
        <v>125</v>
      </c>
      <c r="B22" s="178"/>
      <c r="C22" s="178"/>
      <c r="D22" s="178"/>
      <c r="E22" s="178"/>
      <c r="F22" s="179"/>
    </row>
    <row r="23" spans="1:7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</row>
    <row r="24" spans="1:7">
      <c r="A24" s="176" t="s">
        <v>15</v>
      </c>
      <c r="B24" s="176"/>
      <c r="C24" s="176"/>
      <c r="D24" s="176"/>
      <c r="E24" s="176"/>
      <c r="F24" s="176"/>
    </row>
    <row r="25" spans="1:7" ht="34.9" customHeight="1">
      <c r="A25" s="21">
        <v>7</v>
      </c>
      <c r="B25" s="10" t="s">
        <v>370</v>
      </c>
      <c r="C25" s="4" t="s">
        <v>10</v>
      </c>
      <c r="D25" s="4">
        <v>1</v>
      </c>
      <c r="E25" s="11"/>
      <c r="F25" s="136"/>
    </row>
    <row r="26" spans="1:7" s="137" customFormat="1" ht="25.5">
      <c r="A26" s="132">
        <v>8</v>
      </c>
      <c r="B26" s="133" t="s">
        <v>371</v>
      </c>
      <c r="C26" s="134" t="s">
        <v>11</v>
      </c>
      <c r="D26" s="135">
        <v>1</v>
      </c>
      <c r="E26" s="136"/>
      <c r="F26" s="136"/>
    </row>
    <row r="27" spans="1:7" ht="25.5">
      <c r="A27" s="21">
        <v>9</v>
      </c>
      <c r="B27" s="23" t="s">
        <v>199</v>
      </c>
      <c r="C27" s="6" t="s">
        <v>16</v>
      </c>
      <c r="D27" s="7">
        <v>5.32</v>
      </c>
      <c r="E27" s="8"/>
      <c r="F27" s="136"/>
    </row>
    <row r="28" spans="1:7" ht="25.5">
      <c r="A28" s="132">
        <v>10</v>
      </c>
      <c r="B28" s="23" t="s">
        <v>200</v>
      </c>
      <c r="C28" s="6" t="s">
        <v>16</v>
      </c>
      <c r="D28" s="7">
        <v>22.2</v>
      </c>
      <c r="E28" s="8"/>
      <c r="F28" s="136"/>
    </row>
    <row r="29" spans="1:7">
      <c r="A29" s="21">
        <v>11</v>
      </c>
      <c r="B29" s="22" t="s">
        <v>202</v>
      </c>
      <c r="C29" s="6" t="s">
        <v>10</v>
      </c>
      <c r="D29" s="7">
        <v>1</v>
      </c>
      <c r="E29" s="8"/>
      <c r="F29" s="136"/>
    </row>
    <row r="30" spans="1:7" ht="25.5">
      <c r="A30" s="132">
        <v>12</v>
      </c>
      <c r="B30" s="22" t="s">
        <v>17</v>
      </c>
      <c r="C30" s="6" t="s">
        <v>11</v>
      </c>
      <c r="D30" s="7">
        <v>1</v>
      </c>
      <c r="E30" s="8"/>
      <c r="F30" s="136"/>
    </row>
    <row r="31" spans="1:7" ht="25.5">
      <c r="A31" s="21">
        <v>13</v>
      </c>
      <c r="B31" s="22" t="s">
        <v>203</v>
      </c>
      <c r="C31" s="6" t="s">
        <v>11</v>
      </c>
      <c r="D31" s="7">
        <v>1</v>
      </c>
      <c r="E31" s="8"/>
      <c r="F31" s="136"/>
    </row>
    <row r="32" spans="1:7">
      <c r="A32" s="132">
        <v>14</v>
      </c>
      <c r="B32" s="22" t="s">
        <v>18</v>
      </c>
      <c r="C32" s="6" t="s">
        <v>10</v>
      </c>
      <c r="D32" s="7">
        <v>1</v>
      </c>
      <c r="E32" s="8"/>
      <c r="F32" s="136"/>
    </row>
    <row r="33" spans="1:6" ht="25.5">
      <c r="A33" s="21">
        <v>15</v>
      </c>
      <c r="B33" s="22" t="s">
        <v>19</v>
      </c>
      <c r="C33" s="6" t="s">
        <v>11</v>
      </c>
      <c r="D33" s="7">
        <v>4</v>
      </c>
      <c r="E33" s="8"/>
      <c r="F33" s="136"/>
    </row>
    <row r="34" spans="1:6" ht="25.5">
      <c r="A34" s="132">
        <v>16</v>
      </c>
      <c r="B34" s="22" t="s">
        <v>20</v>
      </c>
      <c r="C34" s="6" t="s">
        <v>11</v>
      </c>
      <c r="D34" s="7">
        <v>2</v>
      </c>
      <c r="E34" s="8"/>
      <c r="F34" s="136"/>
    </row>
    <row r="35" spans="1:6" ht="25.5">
      <c r="A35" s="21">
        <v>17</v>
      </c>
      <c r="B35" s="22" t="s">
        <v>21</v>
      </c>
      <c r="C35" s="6" t="s">
        <v>11</v>
      </c>
      <c r="D35" s="7">
        <v>1</v>
      </c>
      <c r="E35" s="8"/>
      <c r="F35" s="136"/>
    </row>
    <row r="36" spans="1:6" ht="25.5">
      <c r="A36" s="132">
        <v>18</v>
      </c>
      <c r="B36" s="22" t="s">
        <v>22</v>
      </c>
      <c r="C36" s="6" t="s">
        <v>11</v>
      </c>
      <c r="D36" s="7">
        <v>1</v>
      </c>
      <c r="E36" s="8"/>
      <c r="F36" s="136"/>
    </row>
    <row r="37" spans="1:6" ht="25.5">
      <c r="A37" s="21">
        <v>19</v>
      </c>
      <c r="B37" s="22" t="s">
        <v>23</v>
      </c>
      <c r="C37" s="6" t="s">
        <v>11</v>
      </c>
      <c r="D37" s="7">
        <v>1</v>
      </c>
      <c r="E37" s="8"/>
      <c r="F37" s="136"/>
    </row>
    <row r="38" spans="1:6" ht="25.5">
      <c r="A38" s="132">
        <v>20</v>
      </c>
      <c r="B38" s="22" t="s">
        <v>24</v>
      </c>
      <c r="C38" s="6" t="s">
        <v>11</v>
      </c>
      <c r="D38" s="7">
        <v>1</v>
      </c>
      <c r="E38" s="8"/>
      <c r="F38" s="136"/>
    </row>
    <row r="39" spans="1:6" ht="38.25">
      <c r="A39" s="21">
        <v>21</v>
      </c>
      <c r="B39" s="22" t="s">
        <v>25</v>
      </c>
      <c r="C39" s="6" t="s">
        <v>10</v>
      </c>
      <c r="D39" s="7">
        <v>1</v>
      </c>
      <c r="E39" s="8"/>
      <c r="F39" s="136"/>
    </row>
    <row r="40" spans="1:6" ht="25.5">
      <c r="A40" s="132">
        <v>22</v>
      </c>
      <c r="B40" s="22" t="s">
        <v>26</v>
      </c>
      <c r="C40" s="6" t="s">
        <v>10</v>
      </c>
      <c r="D40" s="7">
        <v>1</v>
      </c>
      <c r="E40" s="8"/>
      <c r="F40" s="136"/>
    </row>
    <row r="41" spans="1:6">
      <c r="A41" s="21">
        <v>23</v>
      </c>
      <c r="B41" s="22" t="s">
        <v>27</v>
      </c>
      <c r="C41" s="6" t="s">
        <v>11</v>
      </c>
      <c r="D41" s="7">
        <v>1</v>
      </c>
      <c r="E41" s="8"/>
      <c r="F41" s="136"/>
    </row>
    <row r="42" spans="1:6">
      <c r="A42" s="132">
        <v>24</v>
      </c>
      <c r="B42" s="22" t="s">
        <v>28</v>
      </c>
      <c r="C42" s="6" t="s">
        <v>11</v>
      </c>
      <c r="D42" s="7">
        <v>2</v>
      </c>
      <c r="E42" s="8"/>
      <c r="F42" s="136"/>
    </row>
    <row r="43" spans="1:6" ht="25.5">
      <c r="A43" s="21">
        <v>25</v>
      </c>
      <c r="B43" s="23" t="s">
        <v>204</v>
      </c>
      <c r="C43" s="6" t="s">
        <v>8</v>
      </c>
      <c r="D43" s="7">
        <v>40</v>
      </c>
      <c r="E43" s="8"/>
      <c r="F43" s="136"/>
    </row>
    <row r="44" spans="1:6" ht="25.5">
      <c r="A44" s="132">
        <v>26</v>
      </c>
      <c r="B44" s="22" t="s">
        <v>30</v>
      </c>
      <c r="C44" s="6" t="s">
        <v>8</v>
      </c>
      <c r="D44" s="7">
        <v>10</v>
      </c>
      <c r="E44" s="8"/>
      <c r="F44" s="136"/>
    </row>
    <row r="45" spans="1:6" ht="25.5">
      <c r="A45" s="21">
        <v>27</v>
      </c>
      <c r="B45" s="22" t="s">
        <v>31</v>
      </c>
      <c r="C45" s="6" t="s">
        <v>8</v>
      </c>
      <c r="D45" s="7">
        <v>10</v>
      </c>
      <c r="E45" s="8"/>
      <c r="F45" s="136"/>
    </row>
    <row r="46" spans="1:6" ht="51">
      <c r="A46" s="132">
        <v>28</v>
      </c>
      <c r="B46" s="22" t="s">
        <v>32</v>
      </c>
      <c r="C46" s="24" t="s">
        <v>205</v>
      </c>
      <c r="D46" s="7">
        <v>3.8</v>
      </c>
      <c r="E46" s="8"/>
      <c r="F46" s="136"/>
    </row>
    <row r="47" spans="1:6" ht="25.5">
      <c r="A47" s="21">
        <v>29</v>
      </c>
      <c r="B47" s="22" t="s">
        <v>33</v>
      </c>
      <c r="C47" s="6" t="s">
        <v>10</v>
      </c>
      <c r="D47" s="7">
        <v>1</v>
      </c>
      <c r="E47" s="8"/>
      <c r="F47" s="136"/>
    </row>
    <row r="48" spans="1:6">
      <c r="A48" s="132">
        <v>30</v>
      </c>
      <c r="B48" s="23" t="s">
        <v>206</v>
      </c>
      <c r="C48" s="6" t="s">
        <v>10</v>
      </c>
      <c r="D48" s="7">
        <v>1</v>
      </c>
      <c r="E48" s="8"/>
      <c r="F48" s="136"/>
    </row>
    <row r="49" spans="1:6" ht="38.25">
      <c r="A49" s="21">
        <v>31</v>
      </c>
      <c r="B49" s="22" t="s">
        <v>34</v>
      </c>
      <c r="C49" s="6" t="s">
        <v>10</v>
      </c>
      <c r="D49" s="7">
        <v>1</v>
      </c>
      <c r="E49" s="8"/>
      <c r="F49" s="136"/>
    </row>
    <row r="50" spans="1:6" ht="15.75" thickBot="1">
      <c r="A50" s="132">
        <v>32</v>
      </c>
      <c r="B50" s="22" t="s">
        <v>35</v>
      </c>
      <c r="C50" s="6" t="s">
        <v>10</v>
      </c>
      <c r="D50" s="7">
        <v>1</v>
      </c>
      <c r="E50" s="8"/>
      <c r="F50" s="136"/>
    </row>
    <row r="51" spans="1:6">
      <c r="E51" s="15" t="s">
        <v>12</v>
      </c>
      <c r="F51" s="16"/>
    </row>
    <row r="52" spans="1:6">
      <c r="E52" s="17" t="s">
        <v>13</v>
      </c>
      <c r="F52" s="18"/>
    </row>
    <row r="53" spans="1:6" ht="15.75" thickBot="1">
      <c r="E53" s="19" t="s">
        <v>14</v>
      </c>
      <c r="F53" s="20"/>
    </row>
    <row r="55" spans="1:6">
      <c r="A55" s="166" t="s">
        <v>185</v>
      </c>
      <c r="B55" s="166"/>
      <c r="C55" s="166"/>
      <c r="D55" s="166"/>
      <c r="E55" s="166"/>
      <c r="F55" s="166"/>
    </row>
    <row r="56" spans="1:6">
      <c r="A56" s="104" t="s">
        <v>0</v>
      </c>
      <c r="B56" s="104" t="s">
        <v>1</v>
      </c>
      <c r="C56" s="104" t="s">
        <v>2</v>
      </c>
      <c r="D56" s="105" t="s">
        <v>3</v>
      </c>
      <c r="E56" s="95" t="s">
        <v>4</v>
      </c>
      <c r="F56" s="104" t="s">
        <v>5</v>
      </c>
    </row>
    <row r="57" spans="1:6">
      <c r="A57" s="201" t="s">
        <v>291</v>
      </c>
      <c r="B57" s="201"/>
      <c r="C57" s="201"/>
      <c r="D57" s="201"/>
      <c r="E57" s="201"/>
      <c r="F57" s="201"/>
    </row>
    <row r="58" spans="1:6">
      <c r="A58" s="146">
        <v>33</v>
      </c>
      <c r="B58" s="147" t="s">
        <v>410</v>
      </c>
      <c r="C58" s="146" t="s">
        <v>11</v>
      </c>
      <c r="D58" s="146">
        <v>10</v>
      </c>
      <c r="E58" s="8"/>
      <c r="F58" s="9"/>
    </row>
    <row r="59" spans="1:6" ht="25.5">
      <c r="A59" s="104">
        <v>34</v>
      </c>
      <c r="B59" s="44" t="s">
        <v>207</v>
      </c>
      <c r="C59" s="6" t="s">
        <v>11</v>
      </c>
      <c r="D59" s="60">
        <v>16</v>
      </c>
      <c r="E59" s="8"/>
      <c r="F59" s="9"/>
    </row>
    <row r="60" spans="1:6" ht="25.5">
      <c r="A60" s="146">
        <v>35</v>
      </c>
      <c r="B60" s="44" t="s">
        <v>186</v>
      </c>
      <c r="C60" s="6" t="s">
        <v>11</v>
      </c>
      <c r="D60" s="60">
        <v>12</v>
      </c>
      <c r="E60" s="8"/>
      <c r="F60" s="9"/>
    </row>
    <row r="61" spans="1:6" ht="25.5">
      <c r="A61" s="104">
        <v>36</v>
      </c>
      <c r="B61" s="44" t="s">
        <v>208</v>
      </c>
      <c r="C61" s="6" t="s">
        <v>11</v>
      </c>
      <c r="D61" s="60">
        <v>16</v>
      </c>
      <c r="E61" s="8"/>
      <c r="F61" s="9"/>
    </row>
    <row r="62" spans="1:6" ht="25.5">
      <c r="A62" s="146">
        <v>37</v>
      </c>
      <c r="B62" s="44" t="s">
        <v>187</v>
      </c>
      <c r="C62" s="6" t="s">
        <v>11</v>
      </c>
      <c r="D62" s="60">
        <v>2</v>
      </c>
      <c r="E62" s="8"/>
      <c r="F62" s="9"/>
    </row>
    <row r="63" spans="1:6" ht="25.5">
      <c r="A63" s="104">
        <v>38</v>
      </c>
      <c r="B63" s="61" t="s">
        <v>188</v>
      </c>
      <c r="C63" s="6" t="s">
        <v>11</v>
      </c>
      <c r="D63" s="60">
        <v>3</v>
      </c>
      <c r="E63" s="8"/>
      <c r="F63" s="9"/>
    </row>
    <row r="64" spans="1:6" ht="25.5">
      <c r="A64" s="146">
        <v>39</v>
      </c>
      <c r="B64" s="61" t="s">
        <v>189</v>
      </c>
      <c r="C64" s="6" t="s">
        <v>11</v>
      </c>
      <c r="D64" s="60">
        <v>4</v>
      </c>
      <c r="E64" s="8"/>
      <c r="F64" s="9"/>
    </row>
    <row r="65" spans="1:6" ht="25.5">
      <c r="A65" s="104">
        <v>40</v>
      </c>
      <c r="B65" s="44" t="s">
        <v>192</v>
      </c>
      <c r="C65" s="104" t="s">
        <v>11</v>
      </c>
      <c r="D65" s="60">
        <v>4</v>
      </c>
      <c r="E65" s="8"/>
      <c r="F65" s="9"/>
    </row>
    <row r="66" spans="1:6" ht="25.5">
      <c r="A66" s="146">
        <v>41</v>
      </c>
      <c r="B66" s="44" t="s">
        <v>193</v>
      </c>
      <c r="C66" s="104" t="s">
        <v>11</v>
      </c>
      <c r="D66" s="60">
        <v>2</v>
      </c>
      <c r="E66" s="8"/>
      <c r="F66" s="9"/>
    </row>
    <row r="67" spans="1:6" ht="25.5">
      <c r="A67" s="104">
        <v>42</v>
      </c>
      <c r="B67" s="44" t="s">
        <v>194</v>
      </c>
      <c r="C67" s="104" t="s">
        <v>11</v>
      </c>
      <c r="D67" s="60">
        <f>2+3</f>
        <v>5</v>
      </c>
      <c r="E67" s="8"/>
      <c r="F67" s="9"/>
    </row>
    <row r="68" spans="1:6" ht="25.5">
      <c r="A68" s="146">
        <v>43</v>
      </c>
      <c r="B68" s="44" t="s">
        <v>195</v>
      </c>
      <c r="C68" s="104" t="s">
        <v>11</v>
      </c>
      <c r="D68" s="60">
        <f>2+3</f>
        <v>5</v>
      </c>
      <c r="E68" s="8"/>
      <c r="F68" s="9"/>
    </row>
    <row r="69" spans="1:6">
      <c r="A69" s="104">
        <v>44</v>
      </c>
      <c r="B69" s="61" t="s">
        <v>209</v>
      </c>
      <c r="C69" s="6" t="s">
        <v>11</v>
      </c>
      <c r="D69" s="60">
        <v>18</v>
      </c>
      <c r="E69" s="96"/>
      <c r="F69" s="9"/>
    </row>
    <row r="70" spans="1:6" ht="38.25">
      <c r="A70" s="146">
        <v>45</v>
      </c>
      <c r="B70" s="61" t="s">
        <v>190</v>
      </c>
      <c r="C70" s="6" t="s">
        <v>11</v>
      </c>
      <c r="D70" s="60">
        <v>16</v>
      </c>
      <c r="E70" s="96"/>
      <c r="F70" s="9"/>
    </row>
    <row r="71" spans="1:6" ht="38.25">
      <c r="A71" s="104">
        <v>46</v>
      </c>
      <c r="B71" s="61" t="s">
        <v>191</v>
      </c>
      <c r="C71" s="6" t="s">
        <v>11</v>
      </c>
      <c r="D71" s="60">
        <v>650</v>
      </c>
      <c r="E71" s="8"/>
      <c r="F71" s="9"/>
    </row>
    <row r="72" spans="1:6">
      <c r="A72" s="146">
        <v>47</v>
      </c>
      <c r="B72" s="61" t="s">
        <v>411</v>
      </c>
      <c r="C72" s="6" t="s">
        <v>11</v>
      </c>
      <c r="D72" s="60">
        <v>12</v>
      </c>
      <c r="E72" s="8"/>
      <c r="F72" s="9"/>
    </row>
    <row r="73" spans="1:6" ht="26.25" thickBot="1">
      <c r="A73" s="104">
        <v>48</v>
      </c>
      <c r="B73" s="61" t="s">
        <v>412</v>
      </c>
      <c r="C73" s="6" t="s">
        <v>11</v>
      </c>
      <c r="D73" s="60">
        <v>12</v>
      </c>
      <c r="E73" s="8"/>
      <c r="F73" s="9"/>
    </row>
    <row r="74" spans="1:6">
      <c r="A74" s="106"/>
      <c r="B74" s="62"/>
      <c r="C74" s="13"/>
      <c r="D74" s="63"/>
      <c r="E74" s="66" t="s">
        <v>12</v>
      </c>
      <c r="F74" s="16"/>
    </row>
    <row r="75" spans="1:6">
      <c r="A75" s="106"/>
      <c r="B75" s="62"/>
      <c r="C75" s="13"/>
      <c r="D75" s="63"/>
      <c r="E75" s="67" t="s">
        <v>13</v>
      </c>
      <c r="F75" s="18"/>
    </row>
    <row r="76" spans="1:6" ht="15.75" thickBot="1">
      <c r="A76" s="106"/>
      <c r="B76" s="62"/>
      <c r="C76" s="13"/>
      <c r="D76" s="63"/>
      <c r="E76" s="68" t="s">
        <v>14</v>
      </c>
      <c r="F76" s="20"/>
    </row>
    <row r="77" spans="1:6">
      <c r="A77" s="106"/>
      <c r="B77" s="62"/>
      <c r="C77" s="13"/>
      <c r="D77" s="63"/>
      <c r="E77" s="64"/>
      <c r="F77" s="65"/>
    </row>
    <row r="78" spans="1:6">
      <c r="A78" s="166" t="s">
        <v>185</v>
      </c>
      <c r="B78" s="166"/>
      <c r="C78" s="166"/>
      <c r="D78" s="166"/>
      <c r="E78" s="166"/>
      <c r="F78" s="166"/>
    </row>
    <row r="79" spans="1:6">
      <c r="A79" s="104" t="s">
        <v>0</v>
      </c>
      <c r="B79" s="104" t="s">
        <v>1</v>
      </c>
      <c r="C79" s="104" t="s">
        <v>2</v>
      </c>
      <c r="D79" s="105" t="s">
        <v>3</v>
      </c>
      <c r="E79" s="95" t="s">
        <v>4</v>
      </c>
      <c r="F79" s="104" t="s">
        <v>5</v>
      </c>
    </row>
    <row r="80" spans="1:6">
      <c r="A80" s="195" t="s">
        <v>196</v>
      </c>
      <c r="B80" s="196"/>
      <c r="C80" s="196"/>
      <c r="D80" s="196"/>
      <c r="E80" s="196"/>
      <c r="F80" s="197"/>
    </row>
    <row r="81" spans="1:6" ht="38.25">
      <c r="A81" s="37">
        <v>49</v>
      </c>
      <c r="B81" s="22" t="s">
        <v>427</v>
      </c>
      <c r="C81" s="6" t="s">
        <v>10</v>
      </c>
      <c r="D81" s="60">
        <v>1</v>
      </c>
      <c r="E81" s="8"/>
      <c r="F81" s="8"/>
    </row>
    <row r="82" spans="1:6" ht="25.5">
      <c r="A82" s="37">
        <v>50</v>
      </c>
      <c r="B82" s="22" t="s">
        <v>428</v>
      </c>
      <c r="C82" s="6" t="s">
        <v>11</v>
      </c>
      <c r="D82" s="60">
        <v>2</v>
      </c>
      <c r="E82" s="8"/>
      <c r="F82" s="8"/>
    </row>
    <row r="83" spans="1:6" ht="25.5">
      <c r="A83" s="37">
        <v>51</v>
      </c>
      <c r="B83" s="22" t="s">
        <v>429</v>
      </c>
      <c r="C83" s="6" t="s">
        <v>10</v>
      </c>
      <c r="D83" s="60">
        <v>1</v>
      </c>
      <c r="E83" s="8"/>
      <c r="F83" s="8"/>
    </row>
    <row r="84" spans="1:6" ht="51">
      <c r="A84" s="37">
        <v>52</v>
      </c>
      <c r="B84" s="22" t="s">
        <v>430</v>
      </c>
      <c r="C84" s="6" t="s">
        <v>8</v>
      </c>
      <c r="D84" s="60">
        <v>10</v>
      </c>
      <c r="E84" s="8"/>
      <c r="F84" s="8"/>
    </row>
    <row r="85" spans="1:6">
      <c r="A85" s="37">
        <v>53</v>
      </c>
      <c r="B85" s="44" t="s">
        <v>415</v>
      </c>
      <c r="C85" s="6" t="s">
        <v>8</v>
      </c>
      <c r="D85" s="60">
        <v>20</v>
      </c>
      <c r="E85" s="8"/>
      <c r="F85" s="8"/>
    </row>
    <row r="86" spans="1:6">
      <c r="A86" s="37">
        <v>54</v>
      </c>
      <c r="B86" s="44" t="s">
        <v>421</v>
      </c>
      <c r="C86" s="104" t="s">
        <v>8</v>
      </c>
      <c r="D86" s="60">
        <v>20</v>
      </c>
      <c r="E86" s="8"/>
      <c r="F86" s="8"/>
    </row>
    <row r="87" spans="1:6" ht="25.5">
      <c r="A87" s="37">
        <v>55</v>
      </c>
      <c r="B87" s="22" t="s">
        <v>418</v>
      </c>
      <c r="C87" s="6" t="s">
        <v>11</v>
      </c>
      <c r="D87" s="60">
        <v>10</v>
      </c>
      <c r="E87" s="8"/>
      <c r="F87" s="8"/>
    </row>
    <row r="88" spans="1:6" ht="25.5">
      <c r="A88" s="37">
        <v>56</v>
      </c>
      <c r="B88" s="149" t="s">
        <v>431</v>
      </c>
      <c r="C88" s="6" t="s">
        <v>8</v>
      </c>
      <c r="D88" s="60">
        <v>110</v>
      </c>
      <c r="E88" s="8"/>
      <c r="F88" s="8"/>
    </row>
    <row r="89" spans="1:6">
      <c r="A89" s="37">
        <v>57</v>
      </c>
      <c r="B89" s="22" t="s">
        <v>432</v>
      </c>
      <c r="C89" s="6" t="s">
        <v>11</v>
      </c>
      <c r="D89" s="60">
        <v>2</v>
      </c>
      <c r="E89" s="8"/>
      <c r="F89" s="8"/>
    </row>
    <row r="90" spans="1:6" ht="51.75" thickBot="1">
      <c r="A90" s="37">
        <v>58</v>
      </c>
      <c r="B90" s="22" t="s">
        <v>433</v>
      </c>
      <c r="C90" s="6" t="s">
        <v>10</v>
      </c>
      <c r="D90" s="60">
        <v>1</v>
      </c>
      <c r="E90" s="8"/>
      <c r="F90" s="8"/>
    </row>
    <row r="91" spans="1:6">
      <c r="A91" s="107"/>
      <c r="B91" s="107"/>
      <c r="C91" s="107"/>
      <c r="D91" s="108"/>
      <c r="E91" s="66" t="s">
        <v>12</v>
      </c>
      <c r="F91" s="16"/>
    </row>
    <row r="92" spans="1:6">
      <c r="A92" s="107"/>
      <c r="B92" s="107"/>
      <c r="C92" s="107"/>
      <c r="D92" s="108"/>
      <c r="E92" s="67" t="s">
        <v>13</v>
      </c>
      <c r="F92" s="18"/>
    </row>
    <row r="93" spans="1:6" ht="15.75" thickBot="1">
      <c r="A93" s="107"/>
      <c r="B93" s="107"/>
      <c r="C93" s="107"/>
      <c r="D93" s="108"/>
      <c r="E93" s="68" t="s">
        <v>14</v>
      </c>
      <c r="F93" s="20"/>
    </row>
    <row r="94" spans="1:6" ht="15.75" thickBot="1">
      <c r="A94" s="106"/>
      <c r="B94" s="62"/>
      <c r="C94" s="13"/>
      <c r="D94" s="63"/>
      <c r="E94" s="64"/>
      <c r="F94" s="65"/>
    </row>
    <row r="95" spans="1:6" ht="25.5">
      <c r="E95" s="150" t="s">
        <v>436</v>
      </c>
      <c r="F95" s="151"/>
    </row>
    <row r="96" spans="1:6">
      <c r="E96" s="152" t="s">
        <v>13</v>
      </c>
      <c r="F96" s="153"/>
    </row>
    <row r="97" spans="1:6" ht="26.25" thickBot="1">
      <c r="E97" s="154" t="s">
        <v>437</v>
      </c>
      <c r="F97" s="155"/>
    </row>
    <row r="98" spans="1:6">
      <c r="A98" s="106"/>
      <c r="B98" s="62"/>
      <c r="C98" s="13"/>
      <c r="D98" s="63"/>
      <c r="E98" s="64"/>
      <c r="F98" s="65"/>
    </row>
    <row r="99" spans="1:6">
      <c r="A99" s="106"/>
      <c r="B99" s="62"/>
      <c r="C99" s="13"/>
      <c r="D99" s="63"/>
      <c r="E99" s="64"/>
      <c r="F99" s="65"/>
    </row>
    <row r="100" spans="1:6" ht="22.5">
      <c r="A100" s="202" t="s">
        <v>438</v>
      </c>
      <c r="B100" s="203"/>
      <c r="C100" s="203"/>
      <c r="D100" s="203"/>
      <c r="E100" s="203"/>
      <c r="F100" s="204"/>
    </row>
    <row r="101" spans="1:6">
      <c r="A101" s="106"/>
      <c r="B101" s="62"/>
      <c r="C101" s="13"/>
      <c r="D101" s="63"/>
      <c r="E101" s="64"/>
      <c r="F101" s="65"/>
    </row>
    <row r="102" spans="1:6">
      <c r="A102" s="177" t="s">
        <v>125</v>
      </c>
      <c r="B102" s="178"/>
      <c r="C102" s="178"/>
      <c r="D102" s="178"/>
      <c r="E102" s="178"/>
      <c r="F102" s="179"/>
    </row>
    <row r="103" spans="1:6">
      <c r="A103" s="4" t="s">
        <v>0</v>
      </c>
      <c r="B103" s="4" t="s">
        <v>1</v>
      </c>
      <c r="C103" s="4" t="s">
        <v>2</v>
      </c>
      <c r="D103" s="4" t="s">
        <v>3</v>
      </c>
      <c r="E103" s="4" t="s">
        <v>4</v>
      </c>
      <c r="F103" s="4" t="s">
        <v>5</v>
      </c>
    </row>
    <row r="104" spans="1:6">
      <c r="A104" s="177" t="s">
        <v>36</v>
      </c>
      <c r="B104" s="178"/>
      <c r="C104" s="178"/>
      <c r="D104" s="178"/>
      <c r="E104" s="178"/>
      <c r="F104" s="179"/>
    </row>
    <row r="105" spans="1:6" ht="38.25">
      <c r="A105" s="4">
        <v>59</v>
      </c>
      <c r="B105" s="22" t="s">
        <v>37</v>
      </c>
      <c r="C105" s="24" t="s">
        <v>8</v>
      </c>
      <c r="D105" s="7">
        <v>2</v>
      </c>
      <c r="E105" s="8"/>
      <c r="F105" s="8"/>
    </row>
    <row r="106" spans="1:6" ht="38.25">
      <c r="A106" s="4">
        <v>60</v>
      </c>
      <c r="B106" s="22" t="s">
        <v>38</v>
      </c>
      <c r="C106" s="24" t="s">
        <v>8</v>
      </c>
      <c r="D106" s="7">
        <v>3</v>
      </c>
      <c r="E106" s="8"/>
      <c r="F106" s="8"/>
    </row>
    <row r="107" spans="1:6" ht="38.25">
      <c r="A107" s="4">
        <v>61</v>
      </c>
      <c r="B107" s="22" t="s">
        <v>39</v>
      </c>
      <c r="C107" s="24" t="s">
        <v>8</v>
      </c>
      <c r="D107" s="7">
        <v>3</v>
      </c>
      <c r="E107" s="8"/>
      <c r="F107" s="8"/>
    </row>
    <row r="108" spans="1:6" ht="38.25">
      <c r="A108" s="4">
        <v>62</v>
      </c>
      <c r="B108" s="22" t="s">
        <v>201</v>
      </c>
      <c r="C108" s="24" t="s">
        <v>8</v>
      </c>
      <c r="D108" s="7">
        <v>5</v>
      </c>
      <c r="E108" s="8"/>
      <c r="F108" s="8"/>
    </row>
    <row r="109" spans="1:6" ht="25.5">
      <c r="A109" s="4">
        <v>63</v>
      </c>
      <c r="B109" s="22" t="s">
        <v>40</v>
      </c>
      <c r="C109" s="24" t="s">
        <v>11</v>
      </c>
      <c r="D109" s="7">
        <v>14</v>
      </c>
      <c r="E109" s="8"/>
      <c r="F109" s="8"/>
    </row>
    <row r="110" spans="1:6" ht="38.25">
      <c r="A110" s="4">
        <v>64</v>
      </c>
      <c r="B110" s="22" t="s">
        <v>46</v>
      </c>
      <c r="C110" s="24" t="s">
        <v>45</v>
      </c>
      <c r="D110" s="7">
        <v>1</v>
      </c>
      <c r="E110" s="8"/>
      <c r="F110" s="8"/>
    </row>
    <row r="111" spans="1:6" ht="38.25">
      <c r="A111" s="4">
        <v>65</v>
      </c>
      <c r="B111" s="22" t="s">
        <v>372</v>
      </c>
      <c r="C111" s="24" t="s">
        <v>45</v>
      </c>
      <c r="D111" s="7">
        <v>1</v>
      </c>
      <c r="E111" s="8"/>
      <c r="F111" s="8"/>
    </row>
    <row r="112" spans="1:6" ht="25.5">
      <c r="A112" s="4">
        <v>66</v>
      </c>
      <c r="B112" s="22" t="s">
        <v>73</v>
      </c>
      <c r="C112" s="24" t="s">
        <v>41</v>
      </c>
      <c r="D112" s="7">
        <v>1</v>
      </c>
      <c r="E112" s="8"/>
      <c r="F112" s="8"/>
    </row>
    <row r="113" spans="1:6" ht="25.5">
      <c r="A113" s="4">
        <v>67</v>
      </c>
      <c r="B113" s="22" t="s">
        <v>42</v>
      </c>
      <c r="C113" s="6" t="s">
        <v>8</v>
      </c>
      <c r="D113" s="7">
        <v>25</v>
      </c>
      <c r="E113" s="8"/>
      <c r="F113" s="8"/>
    </row>
    <row r="114" spans="1:6" ht="25.5">
      <c r="A114" s="4">
        <v>68</v>
      </c>
      <c r="B114" s="22" t="s">
        <v>43</v>
      </c>
      <c r="C114" s="6" t="s">
        <v>8</v>
      </c>
      <c r="D114" s="7">
        <v>25</v>
      </c>
      <c r="E114" s="8"/>
      <c r="F114" s="8"/>
    </row>
    <row r="115" spans="1:6" ht="25.5">
      <c r="A115" s="4">
        <v>69</v>
      </c>
      <c r="B115" s="22" t="s">
        <v>44</v>
      </c>
      <c r="C115" s="6" t="s">
        <v>8</v>
      </c>
      <c r="D115" s="7">
        <v>25</v>
      </c>
      <c r="E115" s="8"/>
      <c r="F115" s="8"/>
    </row>
    <row r="116" spans="1:6" ht="38.25">
      <c r="A116" s="4">
        <v>70</v>
      </c>
      <c r="B116" s="5" t="s">
        <v>74</v>
      </c>
      <c r="C116" s="6" t="s">
        <v>45</v>
      </c>
      <c r="D116" s="4">
        <v>12</v>
      </c>
      <c r="E116" s="8"/>
      <c r="F116" s="8"/>
    </row>
    <row r="117" spans="1:6">
      <c r="A117" s="4">
        <v>71</v>
      </c>
      <c r="B117" s="5" t="s">
        <v>373</v>
      </c>
      <c r="C117" s="6" t="s">
        <v>45</v>
      </c>
      <c r="D117" s="4">
        <v>3</v>
      </c>
      <c r="E117" s="8"/>
      <c r="F117" s="8"/>
    </row>
    <row r="118" spans="1:6" ht="25.5">
      <c r="A118" s="4">
        <v>72</v>
      </c>
      <c r="B118" s="22" t="s">
        <v>47</v>
      </c>
      <c r="C118" s="6" t="s">
        <v>11</v>
      </c>
      <c r="D118" s="4">
        <v>2</v>
      </c>
      <c r="E118" s="8"/>
      <c r="F118" s="8"/>
    </row>
    <row r="119" spans="1:6" ht="25.5">
      <c r="A119" s="4">
        <v>73</v>
      </c>
      <c r="B119" s="22" t="s">
        <v>78</v>
      </c>
      <c r="C119" s="6" t="s">
        <v>11</v>
      </c>
      <c r="D119" s="4">
        <v>1</v>
      </c>
      <c r="E119" s="8"/>
      <c r="F119" s="8"/>
    </row>
    <row r="120" spans="1:6" ht="25.5">
      <c r="A120" s="4">
        <v>74</v>
      </c>
      <c r="B120" s="22" t="s">
        <v>126</v>
      </c>
      <c r="C120" s="24" t="s">
        <v>11</v>
      </c>
      <c r="D120" s="7">
        <v>2</v>
      </c>
      <c r="E120" s="8"/>
      <c r="F120" s="8"/>
    </row>
    <row r="121" spans="1:6" ht="25.5">
      <c r="A121" s="4">
        <v>75</v>
      </c>
      <c r="B121" s="22" t="s">
        <v>127</v>
      </c>
      <c r="C121" s="24" t="s">
        <v>11</v>
      </c>
      <c r="D121" s="7">
        <v>1</v>
      </c>
      <c r="E121" s="8"/>
      <c r="F121" s="8"/>
    </row>
    <row r="122" spans="1:6" ht="25.5">
      <c r="A122" s="4">
        <v>76</v>
      </c>
      <c r="B122" s="22" t="s">
        <v>19</v>
      </c>
      <c r="C122" s="24" t="s">
        <v>11</v>
      </c>
      <c r="D122" s="7">
        <v>1</v>
      </c>
      <c r="E122" s="8"/>
      <c r="F122" s="8"/>
    </row>
    <row r="123" spans="1:6" ht="25.5">
      <c r="A123" s="4">
        <v>77</v>
      </c>
      <c r="B123" s="22" t="s">
        <v>128</v>
      </c>
      <c r="C123" s="24" t="s">
        <v>11</v>
      </c>
      <c r="D123" s="7">
        <v>2</v>
      </c>
      <c r="E123" s="8"/>
      <c r="F123" s="8"/>
    </row>
    <row r="124" spans="1:6" ht="25.5">
      <c r="A124" s="4">
        <v>78</v>
      </c>
      <c r="B124" s="22" t="s">
        <v>20</v>
      </c>
      <c r="C124" s="24" t="s">
        <v>11</v>
      </c>
      <c r="D124" s="7">
        <v>2</v>
      </c>
      <c r="E124" s="8"/>
      <c r="F124" s="8"/>
    </row>
    <row r="125" spans="1:6" ht="25.5">
      <c r="A125" s="4">
        <v>79</v>
      </c>
      <c r="B125" s="22" t="s">
        <v>22</v>
      </c>
      <c r="C125" s="24" t="s">
        <v>11</v>
      </c>
      <c r="D125" s="7">
        <v>1</v>
      </c>
      <c r="E125" s="8"/>
      <c r="F125" s="8"/>
    </row>
    <row r="126" spans="1:6" ht="25.5">
      <c r="A126" s="4">
        <v>80</v>
      </c>
      <c r="B126" s="22" t="s">
        <v>374</v>
      </c>
      <c r="C126" s="24" t="s">
        <v>45</v>
      </c>
      <c r="D126" s="7">
        <v>1</v>
      </c>
      <c r="E126" s="8"/>
      <c r="F126" s="8"/>
    </row>
    <row r="127" spans="1:6" ht="25.5">
      <c r="A127" s="4">
        <v>81</v>
      </c>
      <c r="B127" s="22" t="s">
        <v>375</v>
      </c>
      <c r="C127" s="24" t="s">
        <v>8</v>
      </c>
      <c r="D127" s="7">
        <v>30</v>
      </c>
      <c r="E127" s="8"/>
      <c r="F127" s="8"/>
    </row>
    <row r="128" spans="1:6" ht="51.75" thickBot="1">
      <c r="A128" s="4">
        <v>82</v>
      </c>
      <c r="B128" s="22" t="s">
        <v>376</v>
      </c>
      <c r="C128" s="24" t="s">
        <v>45</v>
      </c>
      <c r="D128" s="7">
        <v>1</v>
      </c>
      <c r="E128" s="8"/>
      <c r="F128" s="8"/>
    </row>
    <row r="129" spans="1:6">
      <c r="E129" s="26" t="s">
        <v>12</v>
      </c>
      <c r="F129" s="27"/>
    </row>
    <row r="130" spans="1:6">
      <c r="E130" s="28" t="s">
        <v>13</v>
      </c>
      <c r="F130" s="29"/>
    </row>
    <row r="131" spans="1:6" ht="15.75" thickBot="1">
      <c r="E131" s="30" t="s">
        <v>14</v>
      </c>
      <c r="F131" s="31"/>
    </row>
    <row r="133" spans="1:6">
      <c r="A133" s="177" t="s">
        <v>125</v>
      </c>
      <c r="B133" s="178"/>
      <c r="C133" s="178"/>
      <c r="D133" s="178"/>
      <c r="E133" s="178"/>
      <c r="F133" s="179"/>
    </row>
    <row r="134" spans="1:6">
      <c r="A134" s="4" t="s">
        <v>0</v>
      </c>
      <c r="B134" s="4" t="s">
        <v>1</v>
      </c>
      <c r="C134" s="4" t="s">
        <v>2</v>
      </c>
      <c r="D134" s="4" t="s">
        <v>3</v>
      </c>
      <c r="E134" s="4" t="s">
        <v>4</v>
      </c>
      <c r="F134" s="4" t="s">
        <v>5</v>
      </c>
    </row>
    <row r="135" spans="1:6">
      <c r="A135" s="177" t="s">
        <v>48</v>
      </c>
      <c r="B135" s="178"/>
      <c r="C135" s="178"/>
      <c r="D135" s="178"/>
      <c r="E135" s="178"/>
      <c r="F135" s="179"/>
    </row>
    <row r="136" spans="1:6" ht="38.25">
      <c r="A136" s="32">
        <v>83</v>
      </c>
      <c r="B136" s="22" t="s">
        <v>49</v>
      </c>
      <c r="C136" s="6" t="s">
        <v>8</v>
      </c>
      <c r="D136" s="7">
        <v>5</v>
      </c>
      <c r="E136" s="8"/>
      <c r="F136" s="8"/>
    </row>
    <row r="137" spans="1:6" ht="38.25">
      <c r="A137" s="32">
        <v>84</v>
      </c>
      <c r="B137" s="22" t="s">
        <v>29</v>
      </c>
      <c r="C137" s="6" t="s">
        <v>8</v>
      </c>
      <c r="D137" s="7">
        <v>972</v>
      </c>
      <c r="E137" s="8"/>
      <c r="F137" s="8"/>
    </row>
    <row r="138" spans="1:6" ht="25.5">
      <c r="A138" s="32">
        <v>85</v>
      </c>
      <c r="B138" s="22" t="s">
        <v>50</v>
      </c>
      <c r="C138" s="6" t="s">
        <v>8</v>
      </c>
      <c r="D138" s="7">
        <v>323</v>
      </c>
      <c r="E138" s="8"/>
      <c r="F138" s="8"/>
    </row>
    <row r="139" spans="1:6">
      <c r="A139" s="32">
        <v>86</v>
      </c>
      <c r="B139" s="22" t="s">
        <v>51</v>
      </c>
      <c r="C139" s="6" t="s">
        <v>41</v>
      </c>
      <c r="D139" s="7">
        <v>12</v>
      </c>
      <c r="E139" s="8"/>
      <c r="F139" s="8"/>
    </row>
    <row r="140" spans="1:6" ht="25.5">
      <c r="A140" s="32">
        <v>87</v>
      </c>
      <c r="B140" s="22" t="s">
        <v>52</v>
      </c>
      <c r="C140" s="6" t="s">
        <v>8</v>
      </c>
      <c r="D140" s="7">
        <v>28</v>
      </c>
      <c r="E140" s="8"/>
      <c r="F140" s="8"/>
    </row>
    <row r="141" spans="1:6" ht="25.5">
      <c r="A141" s="32">
        <v>88</v>
      </c>
      <c r="B141" s="22" t="s">
        <v>53</v>
      </c>
      <c r="C141" s="6" t="s">
        <v>8</v>
      </c>
      <c r="D141" s="7">
        <v>40</v>
      </c>
      <c r="E141" s="8"/>
      <c r="F141" s="8"/>
    </row>
    <row r="142" spans="1:6" ht="38.25">
      <c r="A142" s="32">
        <v>89</v>
      </c>
      <c r="B142" s="23" t="s">
        <v>54</v>
      </c>
      <c r="C142" s="33" t="s">
        <v>11</v>
      </c>
      <c r="D142" s="34">
        <v>4</v>
      </c>
      <c r="E142" s="35"/>
      <c r="F142" s="8"/>
    </row>
    <row r="143" spans="1:6" ht="38.25">
      <c r="A143" s="32">
        <v>90</v>
      </c>
      <c r="B143" s="23" t="s">
        <v>55</v>
      </c>
      <c r="C143" s="24" t="s">
        <v>11</v>
      </c>
      <c r="D143" s="34">
        <v>4</v>
      </c>
      <c r="E143" s="35"/>
      <c r="F143" s="8"/>
    </row>
    <row r="144" spans="1:6" ht="38.25">
      <c r="A144" s="32">
        <v>91</v>
      </c>
      <c r="B144" s="23" t="s">
        <v>56</v>
      </c>
      <c r="C144" s="24" t="s">
        <v>11</v>
      </c>
      <c r="D144" s="34">
        <v>4</v>
      </c>
      <c r="E144" s="35"/>
      <c r="F144" s="8"/>
    </row>
    <row r="145" spans="1:6">
      <c r="A145" s="32">
        <v>92</v>
      </c>
      <c r="B145" s="23" t="s">
        <v>57</v>
      </c>
      <c r="C145" s="24" t="s">
        <v>11</v>
      </c>
      <c r="D145" s="34">
        <v>2</v>
      </c>
      <c r="E145" s="35"/>
      <c r="F145" s="8"/>
    </row>
    <row r="146" spans="1:6">
      <c r="A146" s="32">
        <v>93</v>
      </c>
      <c r="B146" s="23" t="s">
        <v>58</v>
      </c>
      <c r="C146" s="24" t="s">
        <v>11</v>
      </c>
      <c r="D146" s="34">
        <v>2</v>
      </c>
      <c r="E146" s="35"/>
      <c r="F146" s="8"/>
    </row>
    <row r="147" spans="1:6" ht="51">
      <c r="A147" s="32">
        <v>94</v>
      </c>
      <c r="B147" s="23" t="s">
        <v>60</v>
      </c>
      <c r="C147" s="24" t="s">
        <v>11</v>
      </c>
      <c r="D147" s="34">
        <v>2</v>
      </c>
      <c r="E147" s="35"/>
      <c r="F147" s="8"/>
    </row>
    <row r="148" spans="1:6" ht="25.5">
      <c r="A148" s="32">
        <v>95</v>
      </c>
      <c r="B148" s="23" t="s">
        <v>72</v>
      </c>
      <c r="C148" s="24" t="s">
        <v>8</v>
      </c>
      <c r="D148" s="34">
        <v>64</v>
      </c>
      <c r="E148" s="35"/>
      <c r="F148" s="8"/>
    </row>
    <row r="149" spans="1:6" ht="25.5">
      <c r="A149" s="32">
        <v>96</v>
      </c>
      <c r="B149" s="23" t="s">
        <v>75</v>
      </c>
      <c r="C149" s="24" t="s">
        <v>41</v>
      </c>
      <c r="D149" s="34">
        <v>7</v>
      </c>
      <c r="E149" s="35"/>
      <c r="F149" s="8"/>
    </row>
    <row r="150" spans="1:6" ht="25.5">
      <c r="A150" s="32">
        <v>97</v>
      </c>
      <c r="B150" s="23" t="s">
        <v>377</v>
      </c>
      <c r="C150" s="24" t="s">
        <v>41</v>
      </c>
      <c r="D150" s="34">
        <v>10</v>
      </c>
      <c r="E150" s="35"/>
      <c r="F150" s="8"/>
    </row>
    <row r="151" spans="1:6" ht="38.25">
      <c r="A151" s="32">
        <v>98</v>
      </c>
      <c r="B151" s="23" t="s">
        <v>378</v>
      </c>
      <c r="C151" s="24" t="s">
        <v>59</v>
      </c>
      <c r="D151" s="34">
        <v>1</v>
      </c>
      <c r="E151" s="35"/>
      <c r="F151" s="8"/>
    </row>
    <row r="152" spans="1:6" ht="38.25">
      <c r="A152" s="32">
        <v>99</v>
      </c>
      <c r="B152" s="121" t="s">
        <v>379</v>
      </c>
      <c r="C152" s="122" t="s">
        <v>8</v>
      </c>
      <c r="D152" s="123">
        <v>70</v>
      </c>
      <c r="E152" s="124"/>
      <c r="F152" s="8"/>
    </row>
    <row r="153" spans="1:6" ht="38.25">
      <c r="A153" s="32">
        <v>100</v>
      </c>
      <c r="B153" s="121" t="s">
        <v>380</v>
      </c>
      <c r="C153" s="122" t="s">
        <v>8</v>
      </c>
      <c r="D153" s="123">
        <v>48</v>
      </c>
      <c r="E153" s="124"/>
      <c r="F153" s="8"/>
    </row>
    <row r="154" spans="1:6" ht="25.5">
      <c r="A154" s="32">
        <v>101</v>
      </c>
      <c r="B154" s="121" t="s">
        <v>343</v>
      </c>
      <c r="C154" s="122" t="s">
        <v>11</v>
      </c>
      <c r="D154" s="123">
        <v>2</v>
      </c>
      <c r="E154" s="124"/>
      <c r="F154" s="8"/>
    </row>
    <row r="155" spans="1:6" ht="25.5">
      <c r="A155" s="32">
        <v>102</v>
      </c>
      <c r="B155" s="121" t="s">
        <v>344</v>
      </c>
      <c r="C155" s="122" t="s">
        <v>11</v>
      </c>
      <c r="D155" s="123">
        <v>12</v>
      </c>
      <c r="E155" s="124"/>
      <c r="F155" s="8"/>
    </row>
    <row r="156" spans="1:6">
      <c r="A156" s="32">
        <v>103</v>
      </c>
      <c r="B156" s="138" t="s">
        <v>345</v>
      </c>
      <c r="C156" s="139" t="s">
        <v>11</v>
      </c>
      <c r="D156" s="140">
        <v>12</v>
      </c>
      <c r="E156" s="141"/>
      <c r="F156" s="8"/>
    </row>
    <row r="157" spans="1:6" ht="39" thickBot="1">
      <c r="A157" s="32">
        <v>104</v>
      </c>
      <c r="B157" s="142" t="s">
        <v>381</v>
      </c>
      <c r="C157" s="24" t="s">
        <v>59</v>
      </c>
      <c r="D157" s="34">
        <v>1</v>
      </c>
      <c r="E157" s="35"/>
      <c r="F157" s="8"/>
    </row>
    <row r="158" spans="1:6">
      <c r="E158" s="15" t="s">
        <v>12</v>
      </c>
      <c r="F158" s="16"/>
    </row>
    <row r="159" spans="1:6">
      <c r="E159" s="17" t="s">
        <v>13</v>
      </c>
      <c r="F159" s="18"/>
    </row>
    <row r="160" spans="1:6" ht="15.75" thickBot="1">
      <c r="E160" s="19" t="s">
        <v>14</v>
      </c>
      <c r="F160" s="20"/>
    </row>
    <row r="162" spans="1:7">
      <c r="A162" s="177" t="s">
        <v>125</v>
      </c>
      <c r="B162" s="178"/>
      <c r="C162" s="178"/>
      <c r="D162" s="178"/>
      <c r="E162" s="178"/>
      <c r="F162" s="179"/>
    </row>
    <row r="163" spans="1:7">
      <c r="A163" s="4" t="s">
        <v>0</v>
      </c>
      <c r="B163" s="4" t="s">
        <v>1</v>
      </c>
      <c r="C163" s="4" t="s">
        <v>2</v>
      </c>
      <c r="D163" s="4" t="s">
        <v>3</v>
      </c>
      <c r="E163" s="4" t="s">
        <v>4</v>
      </c>
      <c r="F163" s="4" t="s">
        <v>5</v>
      </c>
    </row>
    <row r="164" spans="1:7">
      <c r="A164" s="177" t="s">
        <v>61</v>
      </c>
      <c r="B164" s="178"/>
      <c r="C164" s="178"/>
      <c r="D164" s="178"/>
      <c r="E164" s="178"/>
      <c r="F164" s="179"/>
    </row>
    <row r="165" spans="1:7">
      <c r="A165" s="4">
        <v>105</v>
      </c>
      <c r="B165" s="36" t="s">
        <v>62</v>
      </c>
      <c r="C165" s="37" t="s">
        <v>11</v>
      </c>
      <c r="D165" s="38">
        <v>2</v>
      </c>
      <c r="E165" s="39"/>
      <c r="F165" s="39"/>
    </row>
    <row r="166" spans="1:7" ht="38.25">
      <c r="A166" s="4">
        <v>106</v>
      </c>
      <c r="B166" s="36" t="s">
        <v>67</v>
      </c>
      <c r="C166" s="37" t="s">
        <v>64</v>
      </c>
      <c r="D166" s="38">
        <v>8</v>
      </c>
      <c r="E166" s="39"/>
      <c r="F166" s="39"/>
      <c r="G166" s="2"/>
    </row>
    <row r="167" spans="1:7" ht="25.5">
      <c r="A167" s="4">
        <v>107</v>
      </c>
      <c r="B167" s="40" t="s">
        <v>68</v>
      </c>
      <c r="C167" s="41" t="s">
        <v>64</v>
      </c>
      <c r="D167" s="42">
        <v>6</v>
      </c>
      <c r="E167" s="43"/>
      <c r="F167" s="39"/>
      <c r="G167" s="2"/>
    </row>
    <row r="168" spans="1:7">
      <c r="A168" s="4">
        <v>108</v>
      </c>
      <c r="B168" s="36" t="s">
        <v>63</v>
      </c>
      <c r="C168" s="37" t="s">
        <v>11</v>
      </c>
      <c r="D168" s="38">
        <v>14</v>
      </c>
      <c r="E168" s="39"/>
      <c r="F168" s="39"/>
      <c r="G168" s="3"/>
    </row>
    <row r="169" spans="1:7">
      <c r="A169" s="4">
        <v>109</v>
      </c>
      <c r="B169" s="36" t="s">
        <v>124</v>
      </c>
      <c r="C169" s="37" t="s">
        <v>11</v>
      </c>
      <c r="D169" s="38">
        <v>2</v>
      </c>
      <c r="E169" s="39"/>
      <c r="F169" s="39"/>
    </row>
    <row r="170" spans="1:7">
      <c r="A170" s="4">
        <v>110</v>
      </c>
      <c r="B170" s="36" t="s">
        <v>382</v>
      </c>
      <c r="C170" s="37" t="s">
        <v>10</v>
      </c>
      <c r="D170" s="38">
        <v>6</v>
      </c>
      <c r="E170" s="39"/>
      <c r="F170" s="39"/>
    </row>
    <row r="171" spans="1:7">
      <c r="A171" s="4">
        <v>111</v>
      </c>
      <c r="B171" s="36" t="s">
        <v>65</v>
      </c>
      <c r="C171" s="37" t="s">
        <v>11</v>
      </c>
      <c r="D171" s="38">
        <v>7</v>
      </c>
      <c r="E171" s="39"/>
      <c r="F171" s="39"/>
    </row>
    <row r="172" spans="1:7">
      <c r="A172" s="4">
        <v>112</v>
      </c>
      <c r="B172" s="36" t="s">
        <v>383</v>
      </c>
      <c r="C172" s="37" t="s">
        <v>11</v>
      </c>
      <c r="D172" s="38">
        <v>3</v>
      </c>
      <c r="E172" s="39"/>
      <c r="F172" s="39"/>
    </row>
    <row r="173" spans="1:7">
      <c r="A173" s="4">
        <v>113</v>
      </c>
      <c r="B173" s="36" t="s">
        <v>66</v>
      </c>
      <c r="C173" s="37" t="s">
        <v>11</v>
      </c>
      <c r="D173" s="38">
        <v>3</v>
      </c>
      <c r="E173" s="39"/>
      <c r="F173" s="39"/>
    </row>
    <row r="174" spans="1:7" ht="25.15" customHeight="1" thickBot="1">
      <c r="A174" s="4">
        <v>114</v>
      </c>
      <c r="B174" s="36" t="s">
        <v>384</v>
      </c>
      <c r="C174" s="37" t="s">
        <v>11</v>
      </c>
      <c r="D174" s="38">
        <v>1</v>
      </c>
      <c r="E174" s="39"/>
      <c r="F174" s="39"/>
    </row>
    <row r="175" spans="1:7">
      <c r="E175" s="15" t="s">
        <v>12</v>
      </c>
      <c r="F175" s="16"/>
    </row>
    <row r="176" spans="1:7">
      <c r="E176" s="17" t="s">
        <v>13</v>
      </c>
      <c r="F176" s="18"/>
    </row>
    <row r="177" spans="1:6" ht="15.75" thickBot="1">
      <c r="E177" s="19" t="s">
        <v>14</v>
      </c>
      <c r="F177" s="20"/>
    </row>
    <row r="179" spans="1:6">
      <c r="A179" s="177" t="s">
        <v>125</v>
      </c>
      <c r="B179" s="178"/>
      <c r="C179" s="178"/>
      <c r="D179" s="178"/>
      <c r="E179" s="178"/>
      <c r="F179" s="179"/>
    </row>
    <row r="180" spans="1:6">
      <c r="A180" s="4" t="s">
        <v>0</v>
      </c>
      <c r="B180" s="4" t="s">
        <v>1</v>
      </c>
      <c r="C180" s="4" t="s">
        <v>2</v>
      </c>
      <c r="D180" s="4" t="s">
        <v>3</v>
      </c>
      <c r="E180" s="4" t="s">
        <v>4</v>
      </c>
      <c r="F180" s="4" t="s">
        <v>5</v>
      </c>
    </row>
    <row r="181" spans="1:6">
      <c r="A181" s="180" t="s">
        <v>69</v>
      </c>
      <c r="B181" s="181"/>
      <c r="C181" s="181"/>
      <c r="D181" s="181"/>
      <c r="E181" s="181"/>
      <c r="F181" s="182"/>
    </row>
    <row r="182" spans="1:6" ht="25.5">
      <c r="A182" s="4">
        <v>115</v>
      </c>
      <c r="B182" s="44" t="s">
        <v>70</v>
      </c>
      <c r="C182" s="45" t="s">
        <v>8</v>
      </c>
      <c r="D182" s="46">
        <v>5</v>
      </c>
      <c r="E182" s="8"/>
      <c r="F182" s="11"/>
    </row>
    <row r="183" spans="1:6">
      <c r="A183" s="4">
        <v>116</v>
      </c>
      <c r="B183" s="44" t="s">
        <v>71</v>
      </c>
      <c r="C183" s="45" t="s">
        <v>11</v>
      </c>
      <c r="D183" s="47">
        <v>4</v>
      </c>
      <c r="E183" s="48"/>
      <c r="F183" s="11"/>
    </row>
    <row r="184" spans="1:6">
      <c r="A184" s="4">
        <v>117</v>
      </c>
      <c r="B184" s="44" t="s">
        <v>76</v>
      </c>
      <c r="C184" s="45" t="s">
        <v>10</v>
      </c>
      <c r="D184" s="47">
        <v>4</v>
      </c>
      <c r="E184" s="49"/>
      <c r="F184" s="11"/>
    </row>
    <row r="185" spans="1:6" ht="25.5">
      <c r="A185" s="4">
        <v>118</v>
      </c>
      <c r="B185" s="25" t="s">
        <v>77</v>
      </c>
      <c r="C185" s="45" t="s">
        <v>10</v>
      </c>
      <c r="D185" s="14">
        <v>1</v>
      </c>
      <c r="E185" s="8"/>
      <c r="F185" s="11"/>
    </row>
    <row r="186" spans="1:6" ht="26.25" thickBot="1">
      <c r="A186" s="4">
        <v>119</v>
      </c>
      <c r="B186" s="23" t="s">
        <v>75</v>
      </c>
      <c r="C186" s="24" t="s">
        <v>11</v>
      </c>
      <c r="D186" s="34">
        <v>10</v>
      </c>
      <c r="E186" s="35"/>
      <c r="F186" s="11"/>
    </row>
    <row r="187" spans="1:6">
      <c r="E187" s="15" t="s">
        <v>12</v>
      </c>
      <c r="F187" s="16"/>
    </row>
    <row r="188" spans="1:6">
      <c r="E188" s="17" t="s">
        <v>13</v>
      </c>
      <c r="F188" s="18"/>
    </row>
    <row r="189" spans="1:6" ht="15.75" thickBot="1">
      <c r="E189" s="19" t="s">
        <v>14</v>
      </c>
      <c r="F189" s="20"/>
    </row>
    <row r="191" spans="1:6">
      <c r="A191" s="177" t="s">
        <v>125</v>
      </c>
      <c r="B191" s="178"/>
      <c r="C191" s="178"/>
      <c r="D191" s="178"/>
      <c r="E191" s="178"/>
      <c r="F191" s="179"/>
    </row>
    <row r="192" spans="1:6">
      <c r="A192" s="4" t="s">
        <v>0</v>
      </c>
      <c r="B192" s="4" t="s">
        <v>1</v>
      </c>
      <c r="C192" s="4" t="s">
        <v>2</v>
      </c>
      <c r="D192" s="4" t="s">
        <v>3</v>
      </c>
      <c r="E192" s="4" t="s">
        <v>4</v>
      </c>
      <c r="F192" s="4" t="s">
        <v>5</v>
      </c>
    </row>
    <row r="193" spans="1:6">
      <c r="A193" s="177" t="s">
        <v>79</v>
      </c>
      <c r="B193" s="178"/>
      <c r="C193" s="178"/>
      <c r="D193" s="178"/>
      <c r="E193" s="178"/>
      <c r="F193" s="179"/>
    </row>
    <row r="194" spans="1:6" ht="38.25">
      <c r="A194" s="4">
        <v>120</v>
      </c>
      <c r="B194" s="36" t="s">
        <v>80</v>
      </c>
      <c r="C194" s="37" t="s">
        <v>64</v>
      </c>
      <c r="D194" s="38">
        <f>21.522+22.797</f>
        <v>44.319000000000003</v>
      </c>
      <c r="E194" s="39"/>
      <c r="F194" s="39"/>
    </row>
    <row r="195" spans="1:6" ht="38.25">
      <c r="A195" s="4">
        <v>121</v>
      </c>
      <c r="B195" s="36" t="s">
        <v>81</v>
      </c>
      <c r="C195" s="37" t="s">
        <v>64</v>
      </c>
      <c r="D195" s="38">
        <f>21.318+22.44</f>
        <v>43.758000000000003</v>
      </c>
      <c r="E195" s="39"/>
      <c r="F195" s="39"/>
    </row>
    <row r="196" spans="1:6" ht="38.25">
      <c r="A196" s="4">
        <v>122</v>
      </c>
      <c r="B196" s="36" t="s">
        <v>82</v>
      </c>
      <c r="C196" s="37" t="s">
        <v>64</v>
      </c>
      <c r="D196" s="38">
        <f>33.019+1.632</f>
        <v>34.650999999999996</v>
      </c>
      <c r="E196" s="39"/>
      <c r="F196" s="39"/>
    </row>
    <row r="197" spans="1:6" ht="38.25">
      <c r="A197" s="4">
        <v>123</v>
      </c>
      <c r="B197" s="36" t="s">
        <v>83</v>
      </c>
      <c r="C197" s="37" t="s">
        <v>64</v>
      </c>
      <c r="D197" s="38">
        <f>2.04+2.244</f>
        <v>4.2840000000000007</v>
      </c>
      <c r="E197" s="39"/>
      <c r="F197" s="39"/>
    </row>
    <row r="198" spans="1:6" ht="25.5">
      <c r="A198" s="4">
        <v>124</v>
      </c>
      <c r="B198" s="36" t="s">
        <v>84</v>
      </c>
      <c r="C198" s="37" t="s">
        <v>64</v>
      </c>
      <c r="D198" s="38">
        <f>7.687+8.968</f>
        <v>16.655000000000001</v>
      </c>
      <c r="E198" s="39"/>
      <c r="F198" s="39"/>
    </row>
    <row r="199" spans="1:6" ht="25.5">
      <c r="A199" s="4">
        <v>125</v>
      </c>
      <c r="B199" s="36" t="s">
        <v>85</v>
      </c>
      <c r="C199" s="37" t="s">
        <v>64</v>
      </c>
      <c r="D199" s="38">
        <f>5.685+7.39</f>
        <v>13.074999999999999</v>
      </c>
      <c r="E199" s="39"/>
      <c r="F199" s="39"/>
    </row>
    <row r="200" spans="1:6" ht="51">
      <c r="A200" s="4">
        <v>126</v>
      </c>
      <c r="B200" s="36" t="s">
        <v>86</v>
      </c>
      <c r="C200" s="37" t="s">
        <v>64</v>
      </c>
      <c r="D200" s="38">
        <f>25.52+27.366</f>
        <v>52.885999999999996</v>
      </c>
      <c r="E200" s="39"/>
      <c r="F200" s="39"/>
    </row>
    <row r="201" spans="1:6" ht="51">
      <c r="A201" s="4">
        <v>127</v>
      </c>
      <c r="B201" s="36" t="s">
        <v>87</v>
      </c>
      <c r="C201" s="37" t="s">
        <v>64</v>
      </c>
      <c r="D201" s="38">
        <f>23.929+25.133</f>
        <v>49.061999999999998</v>
      </c>
      <c r="E201" s="39"/>
      <c r="F201" s="39"/>
    </row>
    <row r="202" spans="1:6" ht="51">
      <c r="A202" s="4">
        <v>128</v>
      </c>
      <c r="B202" s="36" t="s">
        <v>88</v>
      </c>
      <c r="C202" s="37" t="s">
        <v>64</v>
      </c>
      <c r="D202" s="38">
        <f>38.973+4.202</f>
        <v>43.174999999999997</v>
      </c>
      <c r="E202" s="39"/>
      <c r="F202" s="39"/>
    </row>
    <row r="203" spans="1:6" ht="51">
      <c r="A203" s="4">
        <v>129</v>
      </c>
      <c r="B203" s="36" t="s">
        <v>89</v>
      </c>
      <c r="C203" s="37" t="s">
        <v>64</v>
      </c>
      <c r="D203" s="38">
        <f>11.53+13.452</f>
        <v>24.981999999999999</v>
      </c>
      <c r="E203" s="39"/>
      <c r="F203" s="39"/>
    </row>
    <row r="204" spans="1:6" ht="51">
      <c r="A204" s="4">
        <v>130</v>
      </c>
      <c r="B204" s="36" t="s">
        <v>90</v>
      </c>
      <c r="C204" s="37" t="s">
        <v>64</v>
      </c>
      <c r="D204" s="38">
        <f>6.966+9.056</f>
        <v>16.021999999999998</v>
      </c>
      <c r="E204" s="39"/>
      <c r="F204" s="39"/>
    </row>
    <row r="205" spans="1:6" ht="38.25">
      <c r="A205" s="4">
        <v>131</v>
      </c>
      <c r="B205" s="36" t="s">
        <v>91</v>
      </c>
      <c r="C205" s="37" t="s">
        <v>11</v>
      </c>
      <c r="D205" s="38">
        <v>3</v>
      </c>
      <c r="E205" s="39"/>
      <c r="F205" s="39"/>
    </row>
    <row r="206" spans="1:6" ht="38.25">
      <c r="A206" s="4">
        <v>132</v>
      </c>
      <c r="B206" s="36" t="s">
        <v>92</v>
      </c>
      <c r="C206" s="37" t="s">
        <v>11</v>
      </c>
      <c r="D206" s="38">
        <v>3</v>
      </c>
      <c r="E206" s="39"/>
      <c r="F206" s="39"/>
    </row>
    <row r="207" spans="1:6" ht="38.25">
      <c r="A207" s="4">
        <v>133</v>
      </c>
      <c r="B207" s="36" t="s">
        <v>93</v>
      </c>
      <c r="C207" s="37" t="s">
        <v>11</v>
      </c>
      <c r="D207" s="38">
        <v>1</v>
      </c>
      <c r="E207" s="39"/>
      <c r="F207" s="39"/>
    </row>
    <row r="208" spans="1:6" ht="38.25">
      <c r="A208" s="4">
        <v>134</v>
      </c>
      <c r="B208" s="36" t="s">
        <v>94</v>
      </c>
      <c r="C208" s="24" t="s">
        <v>11</v>
      </c>
      <c r="D208" s="34">
        <v>1</v>
      </c>
      <c r="E208" s="24"/>
      <c r="F208" s="39"/>
    </row>
    <row r="209" spans="1:6" ht="38.25">
      <c r="A209" s="4">
        <v>135</v>
      </c>
      <c r="B209" s="36" t="s">
        <v>95</v>
      </c>
      <c r="C209" s="24" t="s">
        <v>11</v>
      </c>
      <c r="D209" s="34">
        <v>1</v>
      </c>
      <c r="E209" s="24"/>
      <c r="F209" s="39"/>
    </row>
    <row r="210" spans="1:6" ht="38.25">
      <c r="A210" s="4">
        <v>136</v>
      </c>
      <c r="B210" s="36" t="s">
        <v>96</v>
      </c>
      <c r="C210" s="24" t="s">
        <v>11</v>
      </c>
      <c r="D210" s="34">
        <v>1</v>
      </c>
      <c r="E210" s="39"/>
      <c r="F210" s="39"/>
    </row>
    <row r="211" spans="1:6" ht="38.25">
      <c r="A211" s="4">
        <v>137</v>
      </c>
      <c r="B211" s="36" t="s">
        <v>97</v>
      </c>
      <c r="C211" s="24" t="s">
        <v>11</v>
      </c>
      <c r="D211" s="34">
        <v>1</v>
      </c>
      <c r="E211" s="39"/>
      <c r="F211" s="39"/>
    </row>
    <row r="212" spans="1:6" ht="38.25">
      <c r="A212" s="4">
        <v>138</v>
      </c>
      <c r="B212" s="36" t="s">
        <v>98</v>
      </c>
      <c r="C212" s="24" t="s">
        <v>11</v>
      </c>
      <c r="D212" s="34">
        <v>3</v>
      </c>
      <c r="E212" s="39"/>
      <c r="F212" s="39"/>
    </row>
    <row r="213" spans="1:6" ht="38.25">
      <c r="A213" s="4">
        <v>139</v>
      </c>
      <c r="B213" s="36" t="s">
        <v>99</v>
      </c>
      <c r="C213" s="24" t="s">
        <v>11</v>
      </c>
      <c r="D213" s="34">
        <v>1</v>
      </c>
      <c r="E213" s="39"/>
      <c r="F213" s="39"/>
    </row>
    <row r="214" spans="1:6" ht="25.5">
      <c r="A214" s="4">
        <v>140</v>
      </c>
      <c r="B214" s="36" t="s">
        <v>100</v>
      </c>
      <c r="C214" s="24" t="s">
        <v>11</v>
      </c>
      <c r="D214" s="34">
        <v>12</v>
      </c>
      <c r="E214" s="39"/>
      <c r="F214" s="39"/>
    </row>
    <row r="215" spans="1:6" ht="45">
      <c r="A215" s="4">
        <v>141</v>
      </c>
      <c r="B215" s="50" t="s">
        <v>101</v>
      </c>
      <c r="C215" s="24" t="s">
        <v>11</v>
      </c>
      <c r="D215" s="34">
        <v>3</v>
      </c>
      <c r="E215" s="39"/>
      <c r="F215" s="39"/>
    </row>
    <row r="216" spans="1:6" ht="45">
      <c r="A216" s="4">
        <v>142</v>
      </c>
      <c r="B216" s="50" t="s">
        <v>102</v>
      </c>
      <c r="C216" s="24" t="s">
        <v>11</v>
      </c>
      <c r="D216" s="34">
        <v>4</v>
      </c>
      <c r="E216" s="39"/>
      <c r="F216" s="39"/>
    </row>
    <row r="217" spans="1:6" ht="30">
      <c r="A217" s="4">
        <v>143</v>
      </c>
      <c r="B217" s="50" t="s">
        <v>103</v>
      </c>
      <c r="C217" s="24" t="s">
        <v>11</v>
      </c>
      <c r="D217" s="34">
        <v>12</v>
      </c>
      <c r="E217" s="39"/>
      <c r="F217" s="39"/>
    </row>
    <row r="218" spans="1:6" ht="30">
      <c r="A218" s="4">
        <v>144</v>
      </c>
      <c r="B218" s="50" t="s">
        <v>104</v>
      </c>
      <c r="C218" s="24" t="s">
        <v>11</v>
      </c>
      <c r="D218" s="34">
        <v>1</v>
      </c>
      <c r="E218" s="11"/>
      <c r="F218" s="39"/>
    </row>
    <row r="219" spans="1:6" ht="30">
      <c r="A219" s="4">
        <v>145</v>
      </c>
      <c r="B219" s="50" t="s">
        <v>105</v>
      </c>
      <c r="C219" s="24" t="s">
        <v>11</v>
      </c>
      <c r="D219" s="34">
        <v>2</v>
      </c>
      <c r="E219" s="11"/>
      <c r="F219" s="39"/>
    </row>
    <row r="220" spans="1:6" ht="60">
      <c r="A220" s="4">
        <v>146</v>
      </c>
      <c r="B220" s="50" t="s">
        <v>106</v>
      </c>
      <c r="C220" s="24" t="s">
        <v>11</v>
      </c>
      <c r="D220" s="34">
        <v>6</v>
      </c>
      <c r="E220" s="39"/>
      <c r="F220" s="39"/>
    </row>
    <row r="221" spans="1:6" ht="60">
      <c r="A221" s="4">
        <v>147</v>
      </c>
      <c r="B221" s="50" t="s">
        <v>123</v>
      </c>
      <c r="C221" s="24" t="s">
        <v>11</v>
      </c>
      <c r="D221" s="34">
        <v>6</v>
      </c>
      <c r="E221" s="39"/>
      <c r="F221" s="39"/>
    </row>
    <row r="222" spans="1:6" ht="45">
      <c r="A222" s="4">
        <v>148</v>
      </c>
      <c r="B222" s="50" t="s">
        <v>107</v>
      </c>
      <c r="C222" s="24" t="s">
        <v>11</v>
      </c>
      <c r="D222" s="34">
        <v>5</v>
      </c>
      <c r="E222" s="11"/>
      <c r="F222" s="39"/>
    </row>
    <row r="223" spans="1:6" ht="30">
      <c r="A223" s="4">
        <v>149</v>
      </c>
      <c r="B223" s="50" t="s">
        <v>108</v>
      </c>
      <c r="C223" s="24" t="s">
        <v>11</v>
      </c>
      <c r="D223" s="34">
        <v>1</v>
      </c>
      <c r="E223" s="11"/>
      <c r="F223" s="39"/>
    </row>
    <row r="224" spans="1:6" ht="45">
      <c r="A224" s="4">
        <v>150</v>
      </c>
      <c r="B224" s="50" t="s">
        <v>109</v>
      </c>
      <c r="C224" s="24" t="s">
        <v>10</v>
      </c>
      <c r="D224" s="34">
        <v>1</v>
      </c>
      <c r="E224" s="11"/>
      <c r="F224" s="39"/>
    </row>
    <row r="225" spans="1:6" ht="60">
      <c r="A225" s="4">
        <v>151</v>
      </c>
      <c r="B225" s="50" t="s">
        <v>110</v>
      </c>
      <c r="C225" s="24" t="s">
        <v>111</v>
      </c>
      <c r="D225" s="34">
        <v>0.96</v>
      </c>
      <c r="E225" s="11"/>
      <c r="F225" s="39"/>
    </row>
    <row r="226" spans="1:6" ht="30">
      <c r="A226" s="4">
        <v>152</v>
      </c>
      <c r="B226" s="50" t="s">
        <v>112</v>
      </c>
      <c r="C226" s="24" t="s">
        <v>111</v>
      </c>
      <c r="D226" s="34">
        <v>0.08</v>
      </c>
      <c r="E226" s="11"/>
      <c r="F226" s="39"/>
    </row>
    <row r="227" spans="1:6">
      <c r="A227" s="4">
        <v>153</v>
      </c>
      <c r="B227" s="50" t="s">
        <v>113</v>
      </c>
      <c r="C227" s="24" t="s">
        <v>8</v>
      </c>
      <c r="D227" s="34">
        <v>1</v>
      </c>
      <c r="E227" s="11"/>
      <c r="F227" s="39"/>
    </row>
    <row r="228" spans="1:6" ht="30">
      <c r="A228" s="4">
        <v>154</v>
      </c>
      <c r="B228" s="50" t="s">
        <v>114</v>
      </c>
      <c r="C228" s="24" t="s">
        <v>111</v>
      </c>
      <c r="D228" s="34">
        <v>0.34799999999999998</v>
      </c>
      <c r="E228" s="11"/>
      <c r="F228" s="39"/>
    </row>
    <row r="229" spans="1:6" ht="30">
      <c r="A229" s="4">
        <v>155</v>
      </c>
      <c r="B229" s="50" t="s">
        <v>115</v>
      </c>
      <c r="C229" s="24" t="s">
        <v>8</v>
      </c>
      <c r="D229" s="34">
        <v>1</v>
      </c>
      <c r="E229" s="11"/>
      <c r="F229" s="39"/>
    </row>
    <row r="230" spans="1:6" ht="45">
      <c r="A230" s="4">
        <v>156</v>
      </c>
      <c r="B230" s="50" t="s">
        <v>116</v>
      </c>
      <c r="C230" s="24" t="s">
        <v>111</v>
      </c>
      <c r="D230" s="34">
        <v>0.51200000000000001</v>
      </c>
      <c r="E230" s="11"/>
      <c r="F230" s="39"/>
    </row>
    <row r="231" spans="1:6" ht="45">
      <c r="A231" s="4">
        <v>157</v>
      </c>
      <c r="B231" s="50" t="s">
        <v>117</v>
      </c>
      <c r="C231" s="24" t="s">
        <v>8</v>
      </c>
      <c r="D231" s="34">
        <v>49</v>
      </c>
      <c r="E231" s="11"/>
      <c r="F231" s="39"/>
    </row>
    <row r="232" spans="1:6" ht="45">
      <c r="A232" s="4">
        <v>158</v>
      </c>
      <c r="B232" s="50" t="s">
        <v>118</v>
      </c>
      <c r="C232" s="24" t="s">
        <v>8</v>
      </c>
      <c r="D232" s="34">
        <v>25</v>
      </c>
      <c r="E232" s="11"/>
      <c r="F232" s="39"/>
    </row>
    <row r="233" spans="1:6" ht="45">
      <c r="A233" s="4">
        <v>159</v>
      </c>
      <c r="B233" s="50" t="s">
        <v>119</v>
      </c>
      <c r="C233" s="24" t="s">
        <v>8</v>
      </c>
      <c r="D233" s="34">
        <v>6</v>
      </c>
      <c r="E233" s="11"/>
      <c r="F233" s="39"/>
    </row>
    <row r="234" spans="1:6" ht="45">
      <c r="A234" s="4">
        <v>160</v>
      </c>
      <c r="B234" s="50" t="s">
        <v>120</v>
      </c>
      <c r="C234" s="24" t="s">
        <v>8</v>
      </c>
      <c r="D234" s="34">
        <v>18</v>
      </c>
      <c r="E234" s="11"/>
      <c r="F234" s="39"/>
    </row>
    <row r="235" spans="1:6">
      <c r="A235" s="4">
        <v>161</v>
      </c>
      <c r="B235" s="50" t="s">
        <v>121</v>
      </c>
      <c r="C235" s="24" t="s">
        <v>10</v>
      </c>
      <c r="D235" s="34">
        <v>3</v>
      </c>
      <c r="E235" s="11"/>
      <c r="F235" s="39"/>
    </row>
    <row r="236" spans="1:6">
      <c r="A236" s="4">
        <v>162</v>
      </c>
      <c r="B236" s="50" t="s">
        <v>122</v>
      </c>
      <c r="C236" s="24" t="s">
        <v>10</v>
      </c>
      <c r="D236" s="34">
        <v>3</v>
      </c>
      <c r="E236" s="11"/>
      <c r="F236" s="39"/>
    </row>
    <row r="237" spans="1:6" ht="30">
      <c r="A237" s="4">
        <v>163</v>
      </c>
      <c r="B237" s="50" t="s">
        <v>385</v>
      </c>
      <c r="C237" s="24" t="s">
        <v>8</v>
      </c>
      <c r="D237" s="34">
        <v>35</v>
      </c>
      <c r="E237" s="11"/>
      <c r="F237" s="39"/>
    </row>
    <row r="238" spans="1:6" ht="60">
      <c r="A238" s="4">
        <v>164</v>
      </c>
      <c r="B238" s="50" t="s">
        <v>386</v>
      </c>
      <c r="C238" s="24" t="s">
        <v>8</v>
      </c>
      <c r="D238" s="34">
        <v>16</v>
      </c>
      <c r="E238" s="11"/>
      <c r="F238" s="39"/>
    </row>
    <row r="239" spans="1:6" ht="30">
      <c r="A239" s="4">
        <v>165</v>
      </c>
      <c r="B239" s="50" t="s">
        <v>387</v>
      </c>
      <c r="C239" s="24" t="s">
        <v>11</v>
      </c>
      <c r="D239" s="34">
        <v>1</v>
      </c>
      <c r="E239" s="11"/>
      <c r="F239" s="39"/>
    </row>
    <row r="240" spans="1:6" ht="45">
      <c r="A240" s="4">
        <v>166</v>
      </c>
      <c r="B240" s="50" t="s">
        <v>388</v>
      </c>
      <c r="C240" s="24" t="s">
        <v>11</v>
      </c>
      <c r="D240" s="34">
        <v>1</v>
      </c>
      <c r="E240" s="11"/>
      <c r="F240" s="39"/>
    </row>
    <row r="241" spans="1:6" ht="75">
      <c r="A241" s="4">
        <v>167</v>
      </c>
      <c r="B241" s="50" t="s">
        <v>389</v>
      </c>
      <c r="C241" s="24" t="s">
        <v>11</v>
      </c>
      <c r="D241" s="34">
        <v>3</v>
      </c>
      <c r="E241" s="11"/>
      <c r="F241" s="39"/>
    </row>
    <row r="242" spans="1:6" ht="45.75" thickBot="1">
      <c r="A242" s="4">
        <v>168</v>
      </c>
      <c r="B242" s="50" t="s">
        <v>390</v>
      </c>
      <c r="C242" s="24" t="s">
        <v>10</v>
      </c>
      <c r="D242" s="34">
        <v>1</v>
      </c>
      <c r="E242" s="11"/>
      <c r="F242" s="39"/>
    </row>
    <row r="243" spans="1:6">
      <c r="E243" s="15" t="s">
        <v>12</v>
      </c>
      <c r="F243" s="16"/>
    </row>
    <row r="244" spans="1:6">
      <c r="E244" s="17" t="s">
        <v>13</v>
      </c>
      <c r="F244" s="18"/>
    </row>
    <row r="245" spans="1:6" ht="15.75" thickBot="1">
      <c r="E245" s="19" t="s">
        <v>14</v>
      </c>
      <c r="F245" s="20"/>
    </row>
    <row r="247" spans="1:6">
      <c r="A247" s="177" t="s">
        <v>125</v>
      </c>
      <c r="B247" s="178"/>
      <c r="C247" s="178"/>
      <c r="D247" s="178"/>
      <c r="E247" s="178"/>
      <c r="F247" s="179"/>
    </row>
    <row r="248" spans="1:6">
      <c r="A248" s="4" t="s">
        <v>0</v>
      </c>
      <c r="B248" s="4" t="s">
        <v>1</v>
      </c>
      <c r="C248" s="4" t="s">
        <v>2</v>
      </c>
      <c r="D248" s="4" t="s">
        <v>3</v>
      </c>
      <c r="E248" s="4" t="s">
        <v>4</v>
      </c>
      <c r="F248" s="4" t="s">
        <v>5</v>
      </c>
    </row>
    <row r="249" spans="1:6">
      <c r="A249" s="177" t="s">
        <v>292</v>
      </c>
      <c r="B249" s="178"/>
      <c r="C249" s="178"/>
      <c r="D249" s="178"/>
      <c r="E249" s="178"/>
      <c r="F249" s="179"/>
    </row>
    <row r="250" spans="1:6" ht="60">
      <c r="A250" s="4">
        <v>169</v>
      </c>
      <c r="B250" s="50" t="s">
        <v>293</v>
      </c>
      <c r="C250" s="4" t="s">
        <v>111</v>
      </c>
      <c r="D250" s="4">
        <v>1.92</v>
      </c>
      <c r="E250" s="11"/>
      <c r="F250" s="39"/>
    </row>
    <row r="251" spans="1:6" ht="36.75" customHeight="1">
      <c r="A251" s="4">
        <v>170</v>
      </c>
      <c r="B251" s="50" t="s">
        <v>294</v>
      </c>
      <c r="C251" s="4" t="s">
        <v>111</v>
      </c>
      <c r="D251" s="4">
        <v>0.16</v>
      </c>
      <c r="E251" s="11"/>
      <c r="F251" s="39"/>
    </row>
    <row r="252" spans="1:6" ht="30">
      <c r="A252" s="4">
        <v>171</v>
      </c>
      <c r="B252" s="50" t="s">
        <v>295</v>
      </c>
      <c r="C252" s="4" t="s">
        <v>8</v>
      </c>
      <c r="D252" s="4">
        <v>2</v>
      </c>
      <c r="E252" s="11"/>
      <c r="F252" s="39"/>
    </row>
    <row r="253" spans="1:6" ht="30">
      <c r="A253" s="4">
        <v>172</v>
      </c>
      <c r="B253" s="50" t="s">
        <v>296</v>
      </c>
      <c r="C253" s="4" t="s">
        <v>111</v>
      </c>
      <c r="D253" s="4">
        <v>0.69599999999999995</v>
      </c>
      <c r="E253" s="11"/>
      <c r="F253" s="39"/>
    </row>
    <row r="254" spans="1:6" ht="30">
      <c r="A254" s="4">
        <v>173</v>
      </c>
      <c r="B254" s="50" t="s">
        <v>297</v>
      </c>
      <c r="C254" s="4" t="s">
        <v>8</v>
      </c>
      <c r="D254" s="4">
        <v>2</v>
      </c>
      <c r="E254" s="11"/>
      <c r="F254" s="39"/>
    </row>
    <row r="255" spans="1:6" ht="45" customHeight="1">
      <c r="A255" s="4">
        <v>174</v>
      </c>
      <c r="B255" s="50" t="s">
        <v>298</v>
      </c>
      <c r="C255" s="4" t="s">
        <v>111</v>
      </c>
      <c r="D255" s="4">
        <v>1.024</v>
      </c>
      <c r="E255" s="11"/>
      <c r="F255" s="39"/>
    </row>
    <row r="256" spans="1:6" ht="60">
      <c r="A256" s="4">
        <v>175</v>
      </c>
      <c r="B256" s="50" t="s">
        <v>299</v>
      </c>
      <c r="C256" s="4" t="s">
        <v>8</v>
      </c>
      <c r="D256" s="4">
        <v>9</v>
      </c>
      <c r="E256" s="11"/>
      <c r="F256" s="39"/>
    </row>
    <row r="257" spans="1:6" ht="60">
      <c r="A257" s="4">
        <v>176</v>
      </c>
      <c r="B257" s="50" t="s">
        <v>300</v>
      </c>
      <c r="C257" s="4" t="s">
        <v>8</v>
      </c>
      <c r="D257" s="4">
        <v>97</v>
      </c>
      <c r="E257" s="11"/>
      <c r="F257" s="39"/>
    </row>
    <row r="258" spans="1:6" ht="60">
      <c r="A258" s="4">
        <v>177</v>
      </c>
      <c r="B258" s="50" t="s">
        <v>301</v>
      </c>
      <c r="C258" s="4" t="s">
        <v>8</v>
      </c>
      <c r="D258" s="4">
        <v>88</v>
      </c>
      <c r="E258" s="11"/>
      <c r="F258" s="39"/>
    </row>
    <row r="259" spans="1:6" ht="21" customHeight="1">
      <c r="A259" s="4">
        <v>178</v>
      </c>
      <c r="B259" s="50" t="s">
        <v>302</v>
      </c>
      <c r="C259" s="4" t="s">
        <v>10</v>
      </c>
      <c r="D259" s="4">
        <v>3</v>
      </c>
      <c r="E259" s="11"/>
      <c r="F259" s="39"/>
    </row>
    <row r="260" spans="1:6">
      <c r="A260" s="4">
        <v>179</v>
      </c>
      <c r="B260" s="50" t="s">
        <v>121</v>
      </c>
      <c r="C260" s="4" t="s">
        <v>10</v>
      </c>
      <c r="D260" s="4">
        <v>3</v>
      </c>
      <c r="E260" s="11"/>
      <c r="F260" s="39"/>
    </row>
    <row r="261" spans="1:6">
      <c r="A261" s="4">
        <v>180</v>
      </c>
      <c r="B261" s="50" t="s">
        <v>122</v>
      </c>
      <c r="C261" s="4" t="s">
        <v>10</v>
      </c>
      <c r="D261" s="4">
        <v>3</v>
      </c>
      <c r="E261" s="11"/>
      <c r="F261" s="39"/>
    </row>
    <row r="262" spans="1:6" ht="45">
      <c r="A262" s="4">
        <v>181</v>
      </c>
      <c r="B262" s="50" t="s">
        <v>303</v>
      </c>
      <c r="C262" s="4" t="s">
        <v>8</v>
      </c>
      <c r="D262" s="4">
        <v>15</v>
      </c>
      <c r="E262" s="11"/>
      <c r="F262" s="39"/>
    </row>
    <row r="263" spans="1:6" ht="45">
      <c r="A263" s="4">
        <v>182</v>
      </c>
      <c r="B263" s="50" t="s">
        <v>304</v>
      </c>
      <c r="C263" s="4" t="s">
        <v>8</v>
      </c>
      <c r="D263" s="4">
        <v>12</v>
      </c>
      <c r="E263" s="11"/>
      <c r="F263" s="39"/>
    </row>
    <row r="264" spans="1:6" ht="45">
      <c r="A264" s="4">
        <v>183</v>
      </c>
      <c r="B264" s="50" t="s">
        <v>305</v>
      </c>
      <c r="C264" s="4" t="s">
        <v>8</v>
      </c>
      <c r="D264" s="4">
        <v>6</v>
      </c>
      <c r="E264" s="11"/>
      <c r="F264" s="39"/>
    </row>
    <row r="265" spans="1:6" ht="45">
      <c r="A265" s="4">
        <v>184</v>
      </c>
      <c r="B265" s="50" t="s">
        <v>306</v>
      </c>
      <c r="C265" s="4" t="s">
        <v>8</v>
      </c>
      <c r="D265" s="4">
        <v>6</v>
      </c>
      <c r="E265" s="11"/>
      <c r="F265" s="39"/>
    </row>
    <row r="266" spans="1:6" ht="45">
      <c r="A266" s="4">
        <v>185</v>
      </c>
      <c r="B266" s="50" t="s">
        <v>307</v>
      </c>
      <c r="C266" s="4" t="s">
        <v>11</v>
      </c>
      <c r="D266" s="4">
        <v>3</v>
      </c>
      <c r="E266" s="11"/>
      <c r="F266" s="39"/>
    </row>
    <row r="267" spans="1:6" ht="60">
      <c r="A267" s="4">
        <v>186</v>
      </c>
      <c r="B267" s="50" t="s">
        <v>308</v>
      </c>
      <c r="C267" s="4" t="s">
        <v>11</v>
      </c>
      <c r="D267" s="4">
        <v>3</v>
      </c>
      <c r="E267" s="11"/>
      <c r="F267" s="39"/>
    </row>
    <row r="268" spans="1:6" ht="105">
      <c r="A268" s="4">
        <v>187</v>
      </c>
      <c r="B268" s="50" t="s">
        <v>319</v>
      </c>
      <c r="C268" s="4" t="s">
        <v>11</v>
      </c>
      <c r="D268" s="4">
        <v>1</v>
      </c>
      <c r="E268" s="11"/>
      <c r="F268" s="39"/>
    </row>
    <row r="269" spans="1:6" ht="105">
      <c r="A269" s="4">
        <v>188</v>
      </c>
      <c r="B269" s="50" t="s">
        <v>320</v>
      </c>
      <c r="C269" s="4" t="s">
        <v>11</v>
      </c>
      <c r="D269" s="4">
        <v>2</v>
      </c>
      <c r="E269" s="11"/>
      <c r="F269" s="39"/>
    </row>
    <row r="270" spans="1:6" ht="150">
      <c r="A270" s="4">
        <v>189</v>
      </c>
      <c r="B270" s="50" t="s">
        <v>321</v>
      </c>
      <c r="C270" s="4" t="s">
        <v>11</v>
      </c>
      <c r="D270" s="4">
        <v>1</v>
      </c>
      <c r="E270" s="11"/>
      <c r="F270" s="39"/>
    </row>
    <row r="271" spans="1:6" ht="150">
      <c r="A271" s="4">
        <v>190</v>
      </c>
      <c r="B271" s="50" t="s">
        <v>322</v>
      </c>
      <c r="C271" s="4" t="s">
        <v>11</v>
      </c>
      <c r="D271" s="4">
        <v>2</v>
      </c>
      <c r="E271" s="11"/>
      <c r="F271" s="39"/>
    </row>
    <row r="272" spans="1:6" ht="36" customHeight="1">
      <c r="A272" s="4">
        <v>191</v>
      </c>
      <c r="B272" s="50" t="s">
        <v>323</v>
      </c>
      <c r="C272" s="4" t="s">
        <v>10</v>
      </c>
      <c r="D272" s="4">
        <v>1</v>
      </c>
      <c r="E272" s="11"/>
      <c r="F272" s="39"/>
    </row>
    <row r="273" spans="1:6" ht="30.75" thickBot="1">
      <c r="A273" s="4">
        <v>192</v>
      </c>
      <c r="B273" s="50" t="s">
        <v>346</v>
      </c>
      <c r="C273" s="4" t="s">
        <v>10</v>
      </c>
      <c r="D273" s="4">
        <v>2</v>
      </c>
      <c r="E273" s="11"/>
      <c r="F273" s="39"/>
    </row>
    <row r="274" spans="1:6">
      <c r="A274" s="12"/>
      <c r="B274" s="110"/>
      <c r="C274" s="12"/>
      <c r="D274" s="12"/>
      <c r="E274" s="15" t="s">
        <v>12</v>
      </c>
      <c r="F274" s="16"/>
    </row>
    <row r="275" spans="1:6">
      <c r="E275" s="17" t="s">
        <v>13</v>
      </c>
      <c r="F275" s="18"/>
    </row>
    <row r="276" spans="1:6" ht="15.75" thickBot="1">
      <c r="E276" s="19" t="s">
        <v>14</v>
      </c>
      <c r="F276" s="20"/>
    </row>
    <row r="277" spans="1:6">
      <c r="E277" s="93"/>
      <c r="F277" s="143"/>
    </row>
    <row r="278" spans="1:6">
      <c r="A278" s="177" t="s">
        <v>125</v>
      </c>
      <c r="B278" s="178"/>
      <c r="C278" s="178"/>
      <c r="D278" s="178"/>
      <c r="E278" s="178"/>
      <c r="F278" s="179"/>
    </row>
    <row r="279" spans="1:6">
      <c r="A279" s="4" t="s">
        <v>0</v>
      </c>
      <c r="B279" s="4" t="s">
        <v>1</v>
      </c>
      <c r="C279" s="4" t="s">
        <v>2</v>
      </c>
      <c r="D279" s="4" t="s">
        <v>3</v>
      </c>
      <c r="E279" s="4" t="s">
        <v>4</v>
      </c>
      <c r="F279" s="4" t="s">
        <v>5</v>
      </c>
    </row>
    <row r="280" spans="1:6">
      <c r="A280" s="177" t="s">
        <v>391</v>
      </c>
      <c r="B280" s="178"/>
      <c r="C280" s="178"/>
      <c r="D280" s="178"/>
      <c r="E280" s="178"/>
      <c r="F280" s="179"/>
    </row>
    <row r="281" spans="1:6" ht="60">
      <c r="A281" s="4">
        <v>193</v>
      </c>
      <c r="B281" s="144" t="s">
        <v>392</v>
      </c>
      <c r="C281" s="32" t="s">
        <v>45</v>
      </c>
      <c r="D281" s="32">
        <v>70</v>
      </c>
      <c r="E281" s="39"/>
      <c r="F281" s="39"/>
    </row>
    <row r="282" spans="1:6" ht="30.75" thickBot="1">
      <c r="A282" s="4">
        <v>194</v>
      </c>
      <c r="B282" s="144" t="s">
        <v>393</v>
      </c>
      <c r="C282" s="4" t="s">
        <v>8</v>
      </c>
      <c r="D282" s="4">
        <v>30</v>
      </c>
      <c r="E282" s="4"/>
      <c r="F282" s="39"/>
    </row>
    <row r="283" spans="1:6">
      <c r="E283" s="15" t="s">
        <v>12</v>
      </c>
      <c r="F283" s="16">
        <f>SUM(F281:F282)</f>
        <v>0</v>
      </c>
    </row>
    <row r="284" spans="1:6">
      <c r="E284" s="17" t="s">
        <v>13</v>
      </c>
      <c r="F284" s="18">
        <f>ROUND(F283*23%,2)</f>
        <v>0</v>
      </c>
    </row>
    <row r="285" spans="1:6" ht="15.75" thickBot="1">
      <c r="E285" s="19" t="s">
        <v>14</v>
      </c>
      <c r="F285" s="20">
        <f>F283+F284</f>
        <v>0</v>
      </c>
    </row>
    <row r="287" spans="1:6">
      <c r="A287" s="183" t="s">
        <v>129</v>
      </c>
      <c r="B287" s="184"/>
      <c r="C287" s="184"/>
      <c r="D287" s="184"/>
      <c r="E287" s="184"/>
      <c r="F287" s="185"/>
    </row>
    <row r="288" spans="1:6">
      <c r="A288" s="4" t="s">
        <v>0</v>
      </c>
      <c r="B288" s="4" t="s">
        <v>1</v>
      </c>
      <c r="C288" s="4" t="s">
        <v>2</v>
      </c>
      <c r="D288" s="4" t="s">
        <v>3</v>
      </c>
      <c r="E288" s="4" t="s">
        <v>4</v>
      </c>
      <c r="F288" s="4" t="s">
        <v>5</v>
      </c>
    </row>
    <row r="289" spans="1:6" ht="15.75" customHeight="1">
      <c r="A289" s="186" t="s">
        <v>130</v>
      </c>
      <c r="B289" s="187"/>
      <c r="C289" s="187"/>
      <c r="D289" s="187"/>
      <c r="E289" s="187"/>
      <c r="F289" s="188"/>
    </row>
    <row r="290" spans="1:6" ht="25.5">
      <c r="A290" s="37">
        <v>195</v>
      </c>
      <c r="B290" s="22" t="s">
        <v>136</v>
      </c>
      <c r="C290" s="6" t="s">
        <v>64</v>
      </c>
      <c r="D290" s="69">
        <v>6</v>
      </c>
      <c r="E290" s="113"/>
      <c r="F290" s="71"/>
    </row>
    <row r="291" spans="1:6" ht="25.5">
      <c r="A291" s="37">
        <v>196</v>
      </c>
      <c r="B291" s="22" t="s">
        <v>394</v>
      </c>
      <c r="C291" s="6" t="s">
        <v>64</v>
      </c>
      <c r="D291" s="69">
        <v>20</v>
      </c>
      <c r="E291" s="113"/>
      <c r="F291" s="71"/>
    </row>
    <row r="292" spans="1:6" ht="38.25">
      <c r="A292" s="37">
        <v>197</v>
      </c>
      <c r="B292" s="22" t="s">
        <v>137</v>
      </c>
      <c r="C292" s="6" t="s">
        <v>64</v>
      </c>
      <c r="D292" s="69">
        <v>70</v>
      </c>
      <c r="E292" s="113"/>
      <c r="F292" s="71"/>
    </row>
    <row r="293" spans="1:6" ht="38.25">
      <c r="A293" s="37">
        <v>198</v>
      </c>
      <c r="B293" s="22" t="s">
        <v>138</v>
      </c>
      <c r="C293" s="6" t="s">
        <v>64</v>
      </c>
      <c r="D293" s="69">
        <v>40</v>
      </c>
      <c r="E293" s="113"/>
      <c r="F293" s="71"/>
    </row>
    <row r="294" spans="1:6" ht="38.25">
      <c r="A294" s="37">
        <v>199</v>
      </c>
      <c r="B294" s="22" t="s">
        <v>139</v>
      </c>
      <c r="C294" s="72" t="s">
        <v>64</v>
      </c>
      <c r="D294" s="73">
        <v>6</v>
      </c>
      <c r="E294" s="114"/>
      <c r="F294" s="71"/>
    </row>
    <row r="295" spans="1:6">
      <c r="A295" s="37">
        <v>200</v>
      </c>
      <c r="B295" s="23" t="s">
        <v>140</v>
      </c>
      <c r="C295" s="72" t="s">
        <v>45</v>
      </c>
      <c r="D295" s="73">
        <v>4</v>
      </c>
      <c r="E295" s="114"/>
      <c r="F295" s="71"/>
    </row>
    <row r="296" spans="1:6">
      <c r="A296" s="37">
        <v>201</v>
      </c>
      <c r="B296" s="23" t="s">
        <v>141</v>
      </c>
      <c r="C296" s="72" t="s">
        <v>64</v>
      </c>
      <c r="D296" s="73">
        <f>6</f>
        <v>6</v>
      </c>
      <c r="E296" s="114"/>
      <c r="F296" s="71"/>
    </row>
    <row r="297" spans="1:6">
      <c r="A297" s="37">
        <v>202</v>
      </c>
      <c r="B297" s="23" t="s">
        <v>142</v>
      </c>
      <c r="C297" s="72" t="s">
        <v>41</v>
      </c>
      <c r="D297" s="73">
        <v>1</v>
      </c>
      <c r="E297" s="115"/>
      <c r="F297" s="71"/>
    </row>
    <row r="298" spans="1:6" ht="25.5">
      <c r="A298" s="37">
        <v>203</v>
      </c>
      <c r="B298" s="23" t="s">
        <v>143</v>
      </c>
      <c r="C298" s="72" t="s">
        <v>45</v>
      </c>
      <c r="D298" s="73">
        <v>1</v>
      </c>
      <c r="E298" s="115"/>
      <c r="F298" s="71"/>
    </row>
    <row r="299" spans="1:6" ht="25.5">
      <c r="A299" s="37">
        <v>204</v>
      </c>
      <c r="B299" s="23" t="s">
        <v>144</v>
      </c>
      <c r="C299" s="72" t="s">
        <v>45</v>
      </c>
      <c r="D299" s="73">
        <v>1</v>
      </c>
      <c r="E299" s="115"/>
      <c r="F299" s="71"/>
    </row>
    <row r="300" spans="1:6" ht="25.5">
      <c r="A300" s="37">
        <v>205</v>
      </c>
      <c r="B300" s="23" t="s">
        <v>145</v>
      </c>
      <c r="C300" s="72" t="s">
        <v>41</v>
      </c>
      <c r="D300" s="73">
        <v>3</v>
      </c>
      <c r="E300" s="115"/>
      <c r="F300" s="71"/>
    </row>
    <row r="301" spans="1:6" ht="25.5">
      <c r="A301" s="37">
        <v>206</v>
      </c>
      <c r="B301" s="23" t="s">
        <v>146</v>
      </c>
      <c r="C301" s="72" t="s">
        <v>41</v>
      </c>
      <c r="D301" s="73">
        <v>3</v>
      </c>
      <c r="E301" s="115"/>
      <c r="F301" s="71"/>
    </row>
    <row r="302" spans="1:6" ht="25.5">
      <c r="A302" s="37">
        <v>207</v>
      </c>
      <c r="B302" s="23" t="s">
        <v>147</v>
      </c>
      <c r="C302" s="72" t="s">
        <v>41</v>
      </c>
      <c r="D302" s="73">
        <v>3</v>
      </c>
      <c r="E302" s="115"/>
      <c r="F302" s="71"/>
    </row>
    <row r="303" spans="1:6" ht="25.5">
      <c r="A303" s="37">
        <v>208</v>
      </c>
      <c r="B303" s="23" t="s">
        <v>148</v>
      </c>
      <c r="C303" s="72" t="s">
        <v>41</v>
      </c>
      <c r="D303" s="73">
        <v>5</v>
      </c>
      <c r="E303" s="115"/>
      <c r="F303" s="71"/>
    </row>
    <row r="304" spans="1:6" ht="25.5">
      <c r="A304" s="37">
        <v>209</v>
      </c>
      <c r="B304" s="23" t="s">
        <v>149</v>
      </c>
      <c r="C304" s="72" t="s">
        <v>41</v>
      </c>
      <c r="D304" s="73">
        <v>5</v>
      </c>
      <c r="E304" s="115"/>
      <c r="F304" s="71"/>
    </row>
    <row r="305" spans="1:6">
      <c r="A305" s="37">
        <v>210</v>
      </c>
      <c r="B305" s="23" t="s">
        <v>150</v>
      </c>
      <c r="C305" s="72" t="s">
        <v>41</v>
      </c>
      <c r="D305" s="73">
        <v>3</v>
      </c>
      <c r="E305" s="115"/>
      <c r="F305" s="71"/>
    </row>
    <row r="306" spans="1:6">
      <c r="A306" s="37">
        <v>211</v>
      </c>
      <c r="B306" s="23" t="s">
        <v>151</v>
      </c>
      <c r="C306" s="72" t="s">
        <v>41</v>
      </c>
      <c r="D306" s="73">
        <v>3</v>
      </c>
      <c r="E306" s="115"/>
      <c r="F306" s="71"/>
    </row>
    <row r="307" spans="1:6" ht="25.5">
      <c r="A307" s="37">
        <v>212</v>
      </c>
      <c r="B307" s="23" t="s">
        <v>152</v>
      </c>
      <c r="C307" s="72" t="s">
        <v>41</v>
      </c>
      <c r="D307" s="73">
        <v>3</v>
      </c>
      <c r="E307" s="115"/>
      <c r="F307" s="71"/>
    </row>
    <row r="308" spans="1:6" ht="25.5">
      <c r="A308" s="37">
        <v>213</v>
      </c>
      <c r="B308" s="23" t="s">
        <v>153</v>
      </c>
      <c r="C308" s="72" t="s">
        <v>41</v>
      </c>
      <c r="D308" s="73">
        <v>1</v>
      </c>
      <c r="E308" s="115"/>
      <c r="F308" s="71"/>
    </row>
    <row r="309" spans="1:6" ht="38.25">
      <c r="A309" s="37">
        <v>214</v>
      </c>
      <c r="B309" s="23" t="s">
        <v>154</v>
      </c>
      <c r="C309" s="6" t="s">
        <v>41</v>
      </c>
      <c r="D309" s="69">
        <v>6</v>
      </c>
      <c r="E309" s="113"/>
      <c r="F309" s="71"/>
    </row>
    <row r="310" spans="1:6" ht="38.25">
      <c r="A310" s="37">
        <v>215</v>
      </c>
      <c r="B310" s="23" t="s">
        <v>155</v>
      </c>
      <c r="C310" s="6" t="s">
        <v>41</v>
      </c>
      <c r="D310" s="69">
        <v>12</v>
      </c>
      <c r="E310" s="113"/>
      <c r="F310" s="71"/>
    </row>
    <row r="311" spans="1:6" ht="25.5">
      <c r="A311" s="37">
        <v>216</v>
      </c>
      <c r="B311" s="22" t="s">
        <v>156</v>
      </c>
      <c r="C311" s="74" t="s">
        <v>64</v>
      </c>
      <c r="D311" s="74">
        <v>6</v>
      </c>
      <c r="E311" s="35"/>
      <c r="F311" s="71"/>
    </row>
    <row r="312" spans="1:6" ht="25.5">
      <c r="A312" s="37">
        <v>217</v>
      </c>
      <c r="B312" s="22" t="s">
        <v>157</v>
      </c>
      <c r="C312" s="74" t="s">
        <v>64</v>
      </c>
      <c r="D312" s="74">
        <v>20</v>
      </c>
      <c r="E312" s="35"/>
      <c r="F312" s="71"/>
    </row>
    <row r="313" spans="1:6" ht="38.25">
      <c r="A313" s="37">
        <v>218</v>
      </c>
      <c r="B313" s="22" t="s">
        <v>357</v>
      </c>
      <c r="C313" s="74" t="s">
        <v>64</v>
      </c>
      <c r="D313" s="74">
        <v>45</v>
      </c>
      <c r="E313" s="35"/>
      <c r="F313" s="71"/>
    </row>
    <row r="314" spans="1:6" ht="51">
      <c r="A314" s="37">
        <v>219</v>
      </c>
      <c r="B314" s="22" t="s">
        <v>395</v>
      </c>
      <c r="C314" s="74" t="s">
        <v>11</v>
      </c>
      <c r="D314" s="74">
        <v>15</v>
      </c>
      <c r="E314" s="35"/>
      <c r="F314" s="71"/>
    </row>
    <row r="315" spans="1:6" ht="38.25">
      <c r="A315" s="37">
        <v>220</v>
      </c>
      <c r="B315" s="22" t="s">
        <v>158</v>
      </c>
      <c r="C315" s="74" t="s">
        <v>41</v>
      </c>
      <c r="D315" s="74">
        <v>15</v>
      </c>
      <c r="E315" s="35"/>
      <c r="F315" s="71"/>
    </row>
    <row r="316" spans="1:6" ht="38.25">
      <c r="A316" s="37">
        <v>221</v>
      </c>
      <c r="B316" s="22" t="s">
        <v>159</v>
      </c>
      <c r="C316" s="74" t="s">
        <v>64</v>
      </c>
      <c r="D316" s="74">
        <v>12</v>
      </c>
      <c r="E316" s="35"/>
      <c r="F316" s="71"/>
    </row>
    <row r="317" spans="1:6" ht="64.5" thickBot="1">
      <c r="A317" s="37">
        <v>222</v>
      </c>
      <c r="B317" s="75" t="s">
        <v>160</v>
      </c>
      <c r="C317" s="74" t="s">
        <v>64</v>
      </c>
      <c r="D317" s="74">
        <v>12</v>
      </c>
      <c r="E317" s="35"/>
      <c r="F317" s="71"/>
    </row>
    <row r="318" spans="1:6">
      <c r="A318" s="76"/>
      <c r="B318" s="77"/>
      <c r="C318" s="77"/>
      <c r="D318" s="78"/>
      <c r="E318" s="79" t="s">
        <v>12</v>
      </c>
      <c r="F318" s="80">
        <f>SUM(F290:F317)</f>
        <v>0</v>
      </c>
    </row>
    <row r="319" spans="1:6">
      <c r="A319" s="76"/>
      <c r="B319" s="81"/>
      <c r="C319" s="77"/>
      <c r="D319" s="78"/>
      <c r="E319" s="82" t="s">
        <v>13</v>
      </c>
      <c r="F319" s="83">
        <f>ROUND(F318*23%,2)</f>
        <v>0</v>
      </c>
    </row>
    <row r="320" spans="1:6" ht="15.75" thickBot="1">
      <c r="A320" s="76"/>
      <c r="B320" s="81"/>
      <c r="C320" s="77"/>
      <c r="D320" s="78"/>
      <c r="E320" s="84" t="s">
        <v>14</v>
      </c>
      <c r="F320" s="84">
        <f>F318+F319</f>
        <v>0</v>
      </c>
    </row>
    <row r="321" spans="1:6">
      <c r="A321" s="85"/>
      <c r="B321" s="86"/>
      <c r="C321" s="77"/>
      <c r="D321" s="87"/>
      <c r="E321" s="88"/>
      <c r="F321" s="88"/>
    </row>
    <row r="322" spans="1:6">
      <c r="A322" s="183" t="s">
        <v>129</v>
      </c>
      <c r="B322" s="184"/>
      <c r="C322" s="184"/>
      <c r="D322" s="184"/>
      <c r="E322" s="184"/>
      <c r="F322" s="185"/>
    </row>
    <row r="323" spans="1:6" ht="15.6" customHeight="1">
      <c r="A323" s="189" t="s">
        <v>161</v>
      </c>
      <c r="B323" s="190"/>
      <c r="C323" s="190"/>
      <c r="D323" s="190"/>
      <c r="E323" s="190"/>
      <c r="F323" s="191"/>
    </row>
    <row r="324" spans="1:6" ht="38.25">
      <c r="A324" s="6" t="s">
        <v>131</v>
      </c>
      <c r="B324" s="6" t="s">
        <v>1</v>
      </c>
      <c r="C324" s="6" t="s">
        <v>132</v>
      </c>
      <c r="D324" s="89" t="s">
        <v>133</v>
      </c>
      <c r="E324" s="71" t="s">
        <v>134</v>
      </c>
      <c r="F324" s="71" t="s">
        <v>135</v>
      </c>
    </row>
    <row r="325" spans="1:6" ht="38.25">
      <c r="A325" s="37">
        <v>223</v>
      </c>
      <c r="B325" s="22" t="s">
        <v>358</v>
      </c>
      <c r="C325" s="77" t="s">
        <v>111</v>
      </c>
      <c r="D325" s="74">
        <v>0.83399999999999996</v>
      </c>
      <c r="E325" s="35"/>
      <c r="F325" s="35"/>
    </row>
    <row r="326" spans="1:6" ht="25.5">
      <c r="A326" s="37">
        <v>224</v>
      </c>
      <c r="B326" s="22" t="s">
        <v>359</v>
      </c>
      <c r="C326" s="74" t="s">
        <v>11</v>
      </c>
      <c r="D326" s="74">
        <v>4</v>
      </c>
      <c r="E326" s="35"/>
      <c r="F326" s="35"/>
    </row>
    <row r="327" spans="1:6">
      <c r="A327" s="37">
        <v>225</v>
      </c>
      <c r="B327" s="22" t="s">
        <v>360</v>
      </c>
      <c r="C327" s="74" t="s">
        <v>11</v>
      </c>
      <c r="D327" s="74">
        <v>10</v>
      </c>
      <c r="E327" s="35"/>
      <c r="F327" s="35"/>
    </row>
    <row r="328" spans="1:6">
      <c r="A328" s="37">
        <v>226</v>
      </c>
      <c r="B328" s="22" t="s">
        <v>162</v>
      </c>
      <c r="C328" s="74" t="s">
        <v>11</v>
      </c>
      <c r="D328" s="74">
        <v>20</v>
      </c>
      <c r="E328" s="35"/>
      <c r="F328" s="35"/>
    </row>
    <row r="329" spans="1:6">
      <c r="A329" s="37">
        <v>227</v>
      </c>
      <c r="B329" s="22" t="s">
        <v>163</v>
      </c>
      <c r="C329" s="74" t="s">
        <v>10</v>
      </c>
      <c r="D329" s="74">
        <v>10</v>
      </c>
      <c r="E329" s="35"/>
      <c r="F329" s="35"/>
    </row>
    <row r="330" spans="1:6" ht="38.25">
      <c r="A330" s="37">
        <v>228</v>
      </c>
      <c r="B330" s="22" t="s">
        <v>361</v>
      </c>
      <c r="C330" s="74" t="s">
        <v>64</v>
      </c>
      <c r="D330" s="74">
        <v>4.3959999999999999</v>
      </c>
      <c r="E330" s="35"/>
      <c r="F330" s="35"/>
    </row>
    <row r="331" spans="1:6">
      <c r="A331" s="37">
        <v>229</v>
      </c>
      <c r="B331" s="22" t="s">
        <v>164</v>
      </c>
      <c r="C331" s="74" t="s">
        <v>8</v>
      </c>
      <c r="D331" s="74">
        <v>10.199999999999999</v>
      </c>
      <c r="E331" s="35"/>
      <c r="F331" s="35"/>
    </row>
    <row r="332" spans="1:6">
      <c r="A332" s="37">
        <v>230</v>
      </c>
      <c r="B332" s="22" t="s">
        <v>165</v>
      </c>
      <c r="C332" s="74" t="s">
        <v>64</v>
      </c>
      <c r="D332" s="74">
        <v>7.96</v>
      </c>
      <c r="E332" s="35"/>
      <c r="F332" s="35"/>
    </row>
    <row r="333" spans="1:6" ht="25.5">
      <c r="A333" s="37">
        <v>231</v>
      </c>
      <c r="B333" s="22" t="s">
        <v>362</v>
      </c>
      <c r="C333" s="6" t="s">
        <v>64</v>
      </c>
      <c r="D333" s="69">
        <v>0.37</v>
      </c>
      <c r="E333" s="113"/>
      <c r="F333" s="35"/>
    </row>
    <row r="334" spans="1:6" ht="38.25">
      <c r="A334" s="37">
        <v>232</v>
      </c>
      <c r="B334" s="22" t="s">
        <v>363</v>
      </c>
      <c r="C334" s="6" t="s">
        <v>64</v>
      </c>
      <c r="D334" s="69">
        <v>9</v>
      </c>
      <c r="E334" s="113"/>
      <c r="F334" s="35"/>
    </row>
    <row r="335" spans="1:6" ht="25.5">
      <c r="A335" s="37">
        <v>233</v>
      </c>
      <c r="B335" s="22" t="s">
        <v>166</v>
      </c>
      <c r="C335" s="74" t="s">
        <v>64</v>
      </c>
      <c r="D335" s="74">
        <v>300</v>
      </c>
      <c r="E335" s="35"/>
      <c r="F335" s="35"/>
    </row>
    <row r="336" spans="1:6">
      <c r="A336" s="37">
        <v>234</v>
      </c>
      <c r="B336" s="22" t="s">
        <v>167</v>
      </c>
      <c r="C336" s="74" t="s">
        <v>64</v>
      </c>
      <c r="D336" s="74">
        <v>10</v>
      </c>
      <c r="E336" s="35"/>
      <c r="F336" s="35"/>
    </row>
    <row r="337" spans="1:6" ht="38.25">
      <c r="A337" s="37">
        <v>235</v>
      </c>
      <c r="B337" s="22" t="s">
        <v>396</v>
      </c>
      <c r="C337" s="74" t="s">
        <v>64</v>
      </c>
      <c r="D337" s="74">
        <v>140.1</v>
      </c>
      <c r="E337" s="35"/>
      <c r="F337" s="35"/>
    </row>
    <row r="338" spans="1:6" ht="38.25">
      <c r="A338" s="37">
        <v>236</v>
      </c>
      <c r="B338" s="22" t="s">
        <v>397</v>
      </c>
      <c r="C338" s="74" t="s">
        <v>64</v>
      </c>
      <c r="D338" s="74">
        <v>24</v>
      </c>
      <c r="E338" s="35"/>
      <c r="F338" s="35"/>
    </row>
    <row r="339" spans="1:6" ht="25.5">
      <c r="A339" s="37">
        <v>237</v>
      </c>
      <c r="B339" s="22" t="s">
        <v>398</v>
      </c>
      <c r="C339" s="74" t="s">
        <v>64</v>
      </c>
      <c r="D339" s="74">
        <v>12</v>
      </c>
      <c r="E339" s="35"/>
      <c r="F339" s="35"/>
    </row>
    <row r="340" spans="1:6" ht="38.25">
      <c r="A340" s="37">
        <v>238</v>
      </c>
      <c r="B340" s="22" t="s">
        <v>168</v>
      </c>
      <c r="C340" s="74" t="s">
        <v>210</v>
      </c>
      <c r="D340" s="74">
        <v>6</v>
      </c>
      <c r="E340" s="35"/>
      <c r="F340" s="35"/>
    </row>
    <row r="341" spans="1:6" ht="51">
      <c r="A341" s="37">
        <v>239</v>
      </c>
      <c r="B341" s="23" t="s">
        <v>211</v>
      </c>
      <c r="C341" s="74" t="s">
        <v>64</v>
      </c>
      <c r="D341" s="74">
        <v>1.8</v>
      </c>
      <c r="E341" s="35"/>
      <c r="F341" s="35"/>
    </row>
    <row r="342" spans="1:6" ht="25.5">
      <c r="A342" s="37">
        <v>240</v>
      </c>
      <c r="B342" s="22" t="s">
        <v>169</v>
      </c>
      <c r="C342" s="74" t="s">
        <v>212</v>
      </c>
      <c r="D342" s="74">
        <v>2</v>
      </c>
      <c r="E342" s="35"/>
      <c r="F342" s="35"/>
    </row>
    <row r="343" spans="1:6" ht="25.5">
      <c r="A343" s="37">
        <v>241</v>
      </c>
      <c r="B343" s="22" t="s">
        <v>170</v>
      </c>
      <c r="C343" s="74" t="s">
        <v>210</v>
      </c>
      <c r="D343" s="74">
        <v>3</v>
      </c>
      <c r="E343" s="35"/>
      <c r="F343" s="35"/>
    </row>
    <row r="344" spans="1:6">
      <c r="A344" s="37">
        <v>242</v>
      </c>
      <c r="B344" s="23" t="s">
        <v>213</v>
      </c>
      <c r="C344" s="74" t="s">
        <v>210</v>
      </c>
      <c r="D344" s="74">
        <v>3</v>
      </c>
      <c r="E344" s="35"/>
      <c r="F344" s="35"/>
    </row>
    <row r="345" spans="1:6" ht="38.25">
      <c r="A345" s="37">
        <v>243</v>
      </c>
      <c r="B345" s="5" t="s">
        <v>173</v>
      </c>
      <c r="C345" s="37" t="s">
        <v>111</v>
      </c>
      <c r="D345" s="90">
        <v>1.4039999999999999</v>
      </c>
      <c r="E345" s="39"/>
      <c r="F345" s="35"/>
    </row>
    <row r="346" spans="1:6" ht="38.25">
      <c r="A346" s="37">
        <v>244</v>
      </c>
      <c r="B346" s="5" t="s">
        <v>174</v>
      </c>
      <c r="C346" s="37" t="s">
        <v>64</v>
      </c>
      <c r="D346" s="91">
        <v>124.61</v>
      </c>
      <c r="E346" s="39"/>
      <c r="F346" s="35"/>
    </row>
    <row r="347" spans="1:6" ht="25.5">
      <c r="A347" s="37">
        <v>245</v>
      </c>
      <c r="B347" s="5" t="s">
        <v>175</v>
      </c>
      <c r="C347" s="37" t="s">
        <v>64</v>
      </c>
      <c r="D347" s="91">
        <v>138.65</v>
      </c>
      <c r="E347" s="39"/>
      <c r="F347" s="35"/>
    </row>
    <row r="348" spans="1:6">
      <c r="A348" s="37">
        <v>246</v>
      </c>
      <c r="B348" s="5" t="s">
        <v>176</v>
      </c>
      <c r="C348" s="37" t="s">
        <v>64</v>
      </c>
      <c r="D348" s="91">
        <v>138.65</v>
      </c>
      <c r="E348" s="39"/>
      <c r="F348" s="35"/>
    </row>
    <row r="349" spans="1:6" ht="25.5">
      <c r="A349" s="37">
        <v>247</v>
      </c>
      <c r="B349" s="22" t="s">
        <v>181</v>
      </c>
      <c r="C349" s="74" t="s">
        <v>64</v>
      </c>
      <c r="D349" s="74">
        <v>140.1</v>
      </c>
      <c r="E349" s="35"/>
      <c r="F349" s="35"/>
    </row>
    <row r="350" spans="1:6" ht="38.25">
      <c r="A350" s="37">
        <v>248</v>
      </c>
      <c r="B350" s="22" t="s">
        <v>182</v>
      </c>
      <c r="C350" s="74" t="s">
        <v>64</v>
      </c>
      <c r="D350" s="74">
        <v>154.11000000000001</v>
      </c>
      <c r="E350" s="35"/>
      <c r="F350" s="35"/>
    </row>
    <row r="351" spans="1:6" ht="25.5">
      <c r="A351" s="37">
        <v>249</v>
      </c>
      <c r="B351" s="22" t="s">
        <v>171</v>
      </c>
      <c r="C351" s="74" t="s">
        <v>11</v>
      </c>
      <c r="D351" s="74">
        <v>10</v>
      </c>
      <c r="E351" s="35"/>
      <c r="F351" s="35"/>
    </row>
    <row r="352" spans="1:6" ht="25.5">
      <c r="A352" s="37">
        <v>250</v>
      </c>
      <c r="B352" s="22" t="s">
        <v>172</v>
      </c>
      <c r="C352" s="74" t="s">
        <v>11</v>
      </c>
      <c r="D352" s="74">
        <v>1</v>
      </c>
      <c r="E352" s="35"/>
      <c r="F352" s="35"/>
    </row>
    <row r="353" spans="1:6" ht="15.75" thickBot="1">
      <c r="A353" s="37">
        <v>251</v>
      </c>
      <c r="B353" s="22" t="s">
        <v>177</v>
      </c>
      <c r="C353" s="74" t="s">
        <v>214</v>
      </c>
      <c r="D353" s="74">
        <v>133</v>
      </c>
      <c r="E353" s="35"/>
      <c r="F353" s="35"/>
    </row>
    <row r="354" spans="1:6">
      <c r="A354" s="77"/>
      <c r="B354" s="86"/>
      <c r="C354" s="77"/>
      <c r="D354" s="87"/>
      <c r="E354" s="15" t="s">
        <v>12</v>
      </c>
      <c r="F354" s="92">
        <f>SUM(F325:F353)</f>
        <v>0</v>
      </c>
    </row>
    <row r="355" spans="1:6">
      <c r="A355" s="77"/>
      <c r="B355" s="86"/>
      <c r="C355" s="77"/>
      <c r="D355" s="87"/>
      <c r="E355" s="17" t="s">
        <v>13</v>
      </c>
      <c r="F355" s="83">
        <f>ROUND(F354*23%,2)</f>
        <v>0</v>
      </c>
    </row>
    <row r="356" spans="1:6" ht="15.75" thickBot="1">
      <c r="A356" s="77"/>
      <c r="B356" s="86"/>
      <c r="C356" s="77"/>
      <c r="D356" s="87"/>
      <c r="E356" s="19" t="s">
        <v>14</v>
      </c>
      <c r="F356" s="84">
        <f>F354+F355</f>
        <v>0</v>
      </c>
    </row>
    <row r="357" spans="1:6">
      <c r="A357" s="77"/>
      <c r="B357" s="81"/>
      <c r="C357" s="77"/>
      <c r="D357" s="78"/>
      <c r="E357" s="93"/>
      <c r="F357" s="93"/>
    </row>
    <row r="358" spans="1:6">
      <c r="A358" s="183" t="s">
        <v>129</v>
      </c>
      <c r="B358" s="184"/>
      <c r="C358" s="184"/>
      <c r="D358" s="184"/>
      <c r="E358" s="184"/>
      <c r="F358" s="185"/>
    </row>
    <row r="359" spans="1:6" ht="15.6" customHeight="1">
      <c r="A359" s="192" t="s">
        <v>178</v>
      </c>
      <c r="B359" s="193"/>
      <c r="C359" s="193"/>
      <c r="D359" s="193"/>
      <c r="E359" s="193"/>
      <c r="F359" s="194"/>
    </row>
    <row r="360" spans="1:6" ht="38.25">
      <c r="A360" s="6" t="s">
        <v>131</v>
      </c>
      <c r="B360" s="6" t="s">
        <v>1</v>
      </c>
      <c r="C360" s="6" t="s">
        <v>132</v>
      </c>
      <c r="D360" s="89" t="s">
        <v>133</v>
      </c>
      <c r="E360" s="71" t="s">
        <v>134</v>
      </c>
      <c r="F360" s="71" t="s">
        <v>135</v>
      </c>
    </row>
    <row r="361" spans="1:6" ht="25.5">
      <c r="A361" s="37">
        <v>252</v>
      </c>
      <c r="B361" s="22" t="s">
        <v>179</v>
      </c>
      <c r="C361" s="24" t="s">
        <v>64</v>
      </c>
      <c r="D361" s="94">
        <v>15</v>
      </c>
      <c r="E361" s="39"/>
      <c r="F361" s="113"/>
    </row>
    <row r="362" spans="1:6" ht="51">
      <c r="A362" s="37">
        <v>253</v>
      </c>
      <c r="B362" s="22" t="s">
        <v>180</v>
      </c>
      <c r="C362" s="24" t="s">
        <v>64</v>
      </c>
      <c r="D362" s="94">
        <v>5</v>
      </c>
      <c r="E362" s="39"/>
      <c r="F362" s="113"/>
    </row>
    <row r="363" spans="1:6" ht="38.25">
      <c r="A363" s="37">
        <v>254</v>
      </c>
      <c r="B363" s="22" t="s">
        <v>351</v>
      </c>
      <c r="C363" s="24" t="s">
        <v>64</v>
      </c>
      <c r="D363" s="94">
        <v>15</v>
      </c>
      <c r="E363" s="39"/>
      <c r="F363" s="113"/>
    </row>
    <row r="364" spans="1:6" ht="38.25">
      <c r="A364" s="37">
        <v>255</v>
      </c>
      <c r="B364" s="22" t="s">
        <v>350</v>
      </c>
      <c r="C364" s="24" t="s">
        <v>64</v>
      </c>
      <c r="D364" s="94">
        <v>12</v>
      </c>
      <c r="E364" s="39"/>
      <c r="F364" s="113"/>
    </row>
    <row r="365" spans="1:6">
      <c r="A365" s="37">
        <v>256</v>
      </c>
      <c r="B365" s="22" t="s">
        <v>349</v>
      </c>
      <c r="C365" s="24" t="s">
        <v>8</v>
      </c>
      <c r="D365" s="94">
        <v>20</v>
      </c>
      <c r="E365" s="39"/>
      <c r="F365" s="113"/>
    </row>
    <row r="366" spans="1:6" ht="89.25">
      <c r="A366" s="37">
        <v>257</v>
      </c>
      <c r="B366" s="22" t="s">
        <v>347</v>
      </c>
      <c r="C366" s="24" t="s">
        <v>11</v>
      </c>
      <c r="D366" s="94">
        <v>4</v>
      </c>
      <c r="E366" s="39"/>
      <c r="F366" s="113"/>
    </row>
    <row r="367" spans="1:6" ht="114.75">
      <c r="A367" s="37">
        <v>258</v>
      </c>
      <c r="B367" s="22" t="s">
        <v>399</v>
      </c>
      <c r="C367" s="24" t="s">
        <v>11</v>
      </c>
      <c r="D367" s="94">
        <v>6</v>
      </c>
      <c r="E367" s="39"/>
      <c r="F367" s="113"/>
    </row>
    <row r="368" spans="1:6" ht="165.75">
      <c r="A368" s="37">
        <v>259</v>
      </c>
      <c r="B368" s="22" t="s">
        <v>352</v>
      </c>
      <c r="C368" s="24" t="s">
        <v>11</v>
      </c>
      <c r="D368" s="94">
        <v>4</v>
      </c>
      <c r="E368" s="39"/>
      <c r="F368" s="113"/>
    </row>
    <row r="369" spans="1:6" ht="38.25">
      <c r="A369" s="37">
        <v>260</v>
      </c>
      <c r="B369" s="22" t="s">
        <v>400</v>
      </c>
      <c r="C369" s="24" t="s">
        <v>8</v>
      </c>
      <c r="D369" s="94">
        <v>20</v>
      </c>
      <c r="E369" s="39"/>
      <c r="F369" s="113"/>
    </row>
    <row r="370" spans="1:6" ht="38.25">
      <c r="A370" s="37">
        <v>261</v>
      </c>
      <c r="B370" s="22" t="s">
        <v>401</v>
      </c>
      <c r="C370" s="24" t="s">
        <v>8</v>
      </c>
      <c r="D370" s="94">
        <v>16</v>
      </c>
      <c r="E370" s="39"/>
      <c r="F370" s="113"/>
    </row>
    <row r="371" spans="1:6" ht="38.25">
      <c r="A371" s="37">
        <v>262</v>
      </c>
      <c r="B371" s="22" t="s">
        <v>183</v>
      </c>
      <c r="C371" s="24" t="s">
        <v>64</v>
      </c>
      <c r="D371" s="94">
        <v>8</v>
      </c>
      <c r="E371" s="39"/>
      <c r="F371" s="113"/>
    </row>
    <row r="372" spans="1:6" ht="39" thickBot="1">
      <c r="A372" s="37">
        <v>263</v>
      </c>
      <c r="B372" s="22" t="s">
        <v>184</v>
      </c>
      <c r="C372" s="24" t="s">
        <v>64</v>
      </c>
      <c r="D372" s="94">
        <v>10</v>
      </c>
      <c r="E372" s="39"/>
      <c r="F372" s="113"/>
    </row>
    <row r="373" spans="1:6">
      <c r="A373" s="77"/>
      <c r="B373" s="81"/>
      <c r="C373" s="77"/>
      <c r="D373" s="78"/>
      <c r="E373" s="79" t="s">
        <v>12</v>
      </c>
      <c r="F373" s="92">
        <f>SUM(F361:F372)</f>
        <v>0</v>
      </c>
    </row>
    <row r="374" spans="1:6">
      <c r="A374" s="77"/>
      <c r="C374" s="77"/>
      <c r="D374" s="78"/>
      <c r="E374" s="82" t="s">
        <v>13</v>
      </c>
      <c r="F374" s="83">
        <f>ROUND(F373*23%,2)</f>
        <v>0</v>
      </c>
    </row>
    <row r="375" spans="1:6" ht="15.75" thickBot="1">
      <c r="A375" s="77"/>
      <c r="B375" s="81"/>
      <c r="C375" s="77"/>
      <c r="D375" s="78"/>
      <c r="E375" s="84" t="s">
        <v>14</v>
      </c>
      <c r="F375" s="84">
        <f>F373+F374</f>
        <v>0</v>
      </c>
    </row>
    <row r="376" spans="1:6">
      <c r="A376" s="77"/>
      <c r="B376" s="81"/>
      <c r="C376" s="77"/>
      <c r="D376" s="78"/>
      <c r="E376" s="93"/>
      <c r="F376" s="93"/>
    </row>
    <row r="377" spans="1:6">
      <c r="A377" s="183" t="s">
        <v>129</v>
      </c>
      <c r="B377" s="184"/>
      <c r="C377" s="184"/>
      <c r="D377" s="184"/>
      <c r="E377" s="184"/>
      <c r="F377" s="185"/>
    </row>
    <row r="378" spans="1:6" ht="15.6" customHeight="1">
      <c r="A378" s="192" t="s">
        <v>402</v>
      </c>
      <c r="B378" s="193"/>
      <c r="C378" s="193"/>
      <c r="D378" s="193"/>
      <c r="E378" s="193"/>
      <c r="F378" s="194"/>
    </row>
    <row r="379" spans="1:6" ht="38.25">
      <c r="A379" s="6" t="s">
        <v>131</v>
      </c>
      <c r="B379" s="6" t="s">
        <v>1</v>
      </c>
      <c r="C379" s="6" t="s">
        <v>132</v>
      </c>
      <c r="D379" s="89" t="s">
        <v>133</v>
      </c>
      <c r="E379" s="71" t="s">
        <v>134</v>
      </c>
      <c r="F379" s="71" t="s">
        <v>135</v>
      </c>
    </row>
    <row r="380" spans="1:6" ht="51">
      <c r="A380" s="37">
        <v>264</v>
      </c>
      <c r="B380" s="23" t="s">
        <v>355</v>
      </c>
      <c r="C380" s="24" t="s">
        <v>64</v>
      </c>
      <c r="D380" s="94">
        <f>(0.6*4*2)*10</f>
        <v>48</v>
      </c>
      <c r="E380" s="39"/>
      <c r="F380" s="113"/>
    </row>
    <row r="381" spans="1:6" ht="63.75">
      <c r="A381" s="37">
        <v>265</v>
      </c>
      <c r="B381" s="23" t="s">
        <v>356</v>
      </c>
      <c r="C381" s="24" t="s">
        <v>64</v>
      </c>
      <c r="D381" s="94">
        <v>35</v>
      </c>
      <c r="E381" s="39"/>
      <c r="F381" s="113"/>
    </row>
    <row r="382" spans="1:6" ht="63.75">
      <c r="A382" s="37">
        <v>266</v>
      </c>
      <c r="B382" s="23" t="s">
        <v>403</v>
      </c>
      <c r="C382" s="24" t="s">
        <v>11</v>
      </c>
      <c r="D382" s="94">
        <v>74</v>
      </c>
      <c r="E382" s="39"/>
      <c r="F382" s="113"/>
    </row>
    <row r="383" spans="1:6" ht="63.75">
      <c r="A383" s="37">
        <v>267</v>
      </c>
      <c r="B383" s="23" t="s">
        <v>353</v>
      </c>
      <c r="C383" s="24" t="s">
        <v>11</v>
      </c>
      <c r="D383" s="94">
        <v>48</v>
      </c>
      <c r="E383" s="39"/>
      <c r="F383" s="113"/>
    </row>
    <row r="384" spans="1:6" ht="63.75">
      <c r="A384" s="37">
        <v>268</v>
      </c>
      <c r="B384" s="23" t="s">
        <v>354</v>
      </c>
      <c r="C384" s="24" t="s">
        <v>11</v>
      </c>
      <c r="D384" s="94">
        <f>15*2</f>
        <v>30</v>
      </c>
      <c r="E384" s="39"/>
      <c r="F384" s="113"/>
    </row>
    <row r="385" spans="1:17" ht="51">
      <c r="A385" s="37">
        <v>269</v>
      </c>
      <c r="B385" s="22" t="s">
        <v>348</v>
      </c>
      <c r="C385" s="24" t="s">
        <v>11</v>
      </c>
      <c r="D385" s="94">
        <v>15</v>
      </c>
      <c r="E385" s="39"/>
      <c r="F385" s="113"/>
    </row>
    <row r="386" spans="1:17" ht="38.25">
      <c r="A386" s="37">
        <v>270</v>
      </c>
      <c r="B386" s="22" t="s">
        <v>404</v>
      </c>
      <c r="C386" s="24" t="s">
        <v>111</v>
      </c>
      <c r="D386" s="94">
        <v>14</v>
      </c>
      <c r="E386" s="39"/>
      <c r="F386" s="113"/>
    </row>
    <row r="387" spans="1:17" ht="38.25">
      <c r="A387" s="37">
        <v>271</v>
      </c>
      <c r="B387" s="22" t="s">
        <v>405</v>
      </c>
      <c r="C387" s="24" t="s">
        <v>111</v>
      </c>
      <c r="D387" s="94">
        <v>7</v>
      </c>
      <c r="E387" s="39"/>
      <c r="F387" s="113"/>
    </row>
    <row r="388" spans="1:17" ht="38.25">
      <c r="A388" s="37">
        <v>272</v>
      </c>
      <c r="B388" s="22" t="s">
        <v>406</v>
      </c>
      <c r="C388" s="24" t="s">
        <v>8</v>
      </c>
      <c r="D388" s="94">
        <v>15</v>
      </c>
      <c r="E388" s="39"/>
      <c r="F388" s="113"/>
    </row>
    <row r="389" spans="1:17" ht="39" thickBot="1">
      <c r="A389" s="37">
        <v>273</v>
      </c>
      <c r="B389" s="22" t="s">
        <v>407</v>
      </c>
      <c r="C389" s="24" t="s">
        <v>64</v>
      </c>
      <c r="D389" s="94">
        <v>10</v>
      </c>
      <c r="E389" s="39"/>
      <c r="F389" s="113"/>
    </row>
    <row r="390" spans="1:17" ht="15.75">
      <c r="A390" s="51"/>
      <c r="B390" s="56"/>
      <c r="C390" s="51"/>
      <c r="D390" s="52"/>
      <c r="E390" s="53" t="s">
        <v>12</v>
      </c>
      <c r="F390" s="58">
        <f>SUM(F380:F389)</f>
        <v>0</v>
      </c>
    </row>
    <row r="391" spans="1:17" ht="15.75">
      <c r="A391" s="51"/>
      <c r="B391" s="56"/>
      <c r="C391" s="51"/>
      <c r="D391" s="52"/>
      <c r="E391" s="54" t="s">
        <v>13</v>
      </c>
      <c r="F391" s="55">
        <f>ROUND(F390*23%,2)</f>
        <v>0</v>
      </c>
    </row>
    <row r="392" spans="1:17" ht="16.5" thickBot="1">
      <c r="A392" s="51"/>
      <c r="B392" s="56"/>
      <c r="C392" s="51"/>
      <c r="D392" s="52"/>
      <c r="E392" s="57" t="s">
        <v>14</v>
      </c>
      <c r="F392" s="57">
        <f>F390+F391</f>
        <v>0</v>
      </c>
    </row>
    <row r="393" spans="1:17" ht="15.75">
      <c r="A393" s="51"/>
      <c r="B393" s="56"/>
      <c r="C393" s="51"/>
      <c r="D393" s="52"/>
      <c r="E393" s="59"/>
      <c r="F393" s="59"/>
    </row>
    <row r="394" spans="1:17">
      <c r="A394" s="183" t="s">
        <v>129</v>
      </c>
      <c r="B394" s="184"/>
      <c r="C394" s="184"/>
      <c r="D394" s="184"/>
      <c r="E394" s="184"/>
      <c r="F394" s="185"/>
    </row>
    <row r="395" spans="1:17" ht="15" customHeight="1">
      <c r="A395" s="192" t="s">
        <v>309</v>
      </c>
      <c r="B395" s="193"/>
      <c r="C395" s="193"/>
      <c r="D395" s="193"/>
      <c r="E395" s="193"/>
      <c r="F395" s="194"/>
      <c r="I395" s="145"/>
      <c r="J395" s="145"/>
      <c r="K395" s="145"/>
      <c r="L395" s="145"/>
      <c r="M395" s="145"/>
      <c r="N395" s="145"/>
      <c r="O395" s="145"/>
      <c r="P395" s="145"/>
      <c r="Q395" s="145"/>
    </row>
    <row r="396" spans="1:17" ht="38.25">
      <c r="A396" s="6" t="s">
        <v>131</v>
      </c>
      <c r="B396" s="6" t="s">
        <v>1</v>
      </c>
      <c r="C396" s="6" t="s">
        <v>132</v>
      </c>
      <c r="D396" s="89" t="s">
        <v>133</v>
      </c>
      <c r="E396" s="71" t="s">
        <v>134</v>
      </c>
      <c r="F396" s="71" t="s">
        <v>135</v>
      </c>
      <c r="I396" s="145"/>
      <c r="J396" s="145"/>
      <c r="K396" s="145"/>
      <c r="L396" s="145"/>
      <c r="M396" s="145"/>
      <c r="N396" s="145"/>
      <c r="O396" s="145"/>
      <c r="P396" s="145"/>
      <c r="Q396" s="145"/>
    </row>
    <row r="397" spans="1:17" ht="38.25">
      <c r="A397" s="6">
        <v>274</v>
      </c>
      <c r="B397" s="5" t="s">
        <v>310</v>
      </c>
      <c r="C397" s="6" t="s">
        <v>41</v>
      </c>
      <c r="D397" s="89">
        <v>6</v>
      </c>
      <c r="E397" s="71"/>
      <c r="F397" s="70"/>
      <c r="I397" s="145"/>
      <c r="J397" s="145"/>
      <c r="K397" s="145"/>
      <c r="L397" s="145"/>
      <c r="M397" s="145"/>
      <c r="N397" s="145"/>
      <c r="O397" s="145"/>
      <c r="P397" s="145"/>
      <c r="Q397" s="145"/>
    </row>
    <row r="398" spans="1:17" ht="25.5">
      <c r="A398" s="6">
        <v>275</v>
      </c>
      <c r="B398" s="5" t="s">
        <v>311</v>
      </c>
      <c r="C398" s="6" t="s">
        <v>10</v>
      </c>
      <c r="D398" s="89">
        <v>5</v>
      </c>
      <c r="E398" s="71"/>
      <c r="F398" s="70"/>
      <c r="I398" s="145"/>
      <c r="J398" s="145"/>
      <c r="K398" s="145"/>
      <c r="L398" s="145"/>
      <c r="M398" s="145"/>
      <c r="N398" s="145"/>
      <c r="O398" s="145"/>
      <c r="P398" s="145"/>
      <c r="Q398" s="145"/>
    </row>
    <row r="399" spans="1:17" ht="51">
      <c r="A399" s="6">
        <v>276</v>
      </c>
      <c r="B399" s="5" t="s">
        <v>312</v>
      </c>
      <c r="C399" s="6" t="s">
        <v>64</v>
      </c>
      <c r="D399" s="89">
        <v>2</v>
      </c>
      <c r="E399" s="71"/>
      <c r="F399" s="70"/>
    </row>
    <row r="400" spans="1:17" ht="38.25">
      <c r="A400" s="6">
        <v>277</v>
      </c>
      <c r="B400" s="5" t="s">
        <v>313</v>
      </c>
      <c r="C400" s="6" t="s">
        <v>64</v>
      </c>
      <c r="D400" s="89">
        <v>2</v>
      </c>
      <c r="E400" s="71"/>
      <c r="F400" s="70"/>
    </row>
    <row r="401" spans="1:6" ht="25.5">
      <c r="A401" s="6">
        <v>278</v>
      </c>
      <c r="B401" s="5" t="s">
        <v>314</v>
      </c>
      <c r="C401" s="6" t="s">
        <v>64</v>
      </c>
      <c r="D401" s="89">
        <v>2</v>
      </c>
      <c r="E401" s="71"/>
      <c r="F401" s="70"/>
    </row>
    <row r="402" spans="1:6" ht="53.45" customHeight="1">
      <c r="A402" s="6">
        <v>279</v>
      </c>
      <c r="B402" s="5" t="s">
        <v>408</v>
      </c>
      <c r="C402" s="6" t="s">
        <v>64</v>
      </c>
      <c r="D402" s="89">
        <v>45.93</v>
      </c>
      <c r="E402" s="71"/>
      <c r="F402" s="70"/>
    </row>
    <row r="403" spans="1:6" ht="38.25">
      <c r="A403" s="6">
        <v>280</v>
      </c>
      <c r="B403" s="5" t="s">
        <v>409</v>
      </c>
      <c r="C403" s="6" t="s">
        <v>64</v>
      </c>
      <c r="D403" s="89">
        <v>45.93</v>
      </c>
      <c r="E403" s="71"/>
      <c r="F403" s="70"/>
    </row>
    <row r="404" spans="1:6" ht="25.5">
      <c r="A404" s="6">
        <v>281</v>
      </c>
      <c r="B404" s="5" t="s">
        <v>315</v>
      </c>
      <c r="C404" s="6" t="s">
        <v>111</v>
      </c>
      <c r="D404" s="89">
        <v>0.3</v>
      </c>
      <c r="E404" s="71"/>
      <c r="F404" s="70"/>
    </row>
    <row r="405" spans="1:6" ht="25.5">
      <c r="A405" s="6">
        <v>282</v>
      </c>
      <c r="B405" s="5" t="s">
        <v>316</v>
      </c>
      <c r="C405" s="6" t="s">
        <v>317</v>
      </c>
      <c r="D405" s="89">
        <v>3.5999999999999997E-2</v>
      </c>
      <c r="E405" s="71"/>
      <c r="F405" s="70"/>
    </row>
    <row r="406" spans="1:6" ht="26.25" thickBot="1">
      <c r="A406" s="6">
        <v>283</v>
      </c>
      <c r="B406" s="5" t="s">
        <v>318</v>
      </c>
      <c r="C406" s="6" t="s">
        <v>11</v>
      </c>
      <c r="D406" s="89">
        <v>1</v>
      </c>
      <c r="E406" s="71"/>
      <c r="F406" s="70"/>
    </row>
    <row r="407" spans="1:6" ht="15.75">
      <c r="A407" s="13"/>
      <c r="B407" s="112"/>
      <c r="C407" s="13"/>
      <c r="D407" s="111"/>
      <c r="E407" s="53" t="s">
        <v>12</v>
      </c>
      <c r="F407" s="58">
        <f>SUM(F397:F398,F399:F401,F402:F403,F404:F405,F406)</f>
        <v>0</v>
      </c>
    </row>
    <row r="408" spans="1:6" ht="15.75">
      <c r="A408" s="13"/>
      <c r="B408" s="112"/>
      <c r="C408" s="13"/>
      <c r="D408" s="111"/>
      <c r="E408" s="54" t="s">
        <v>13</v>
      </c>
      <c r="F408" s="55">
        <f>ROUND(F407*23%,2)</f>
        <v>0</v>
      </c>
    </row>
    <row r="409" spans="1:6" ht="16.5" thickBot="1">
      <c r="A409" s="13"/>
      <c r="B409" s="112"/>
      <c r="C409" s="13"/>
      <c r="D409" s="111"/>
      <c r="E409" s="57" t="s">
        <v>14</v>
      </c>
      <c r="F409" s="57">
        <f>F407+F408</f>
        <v>0</v>
      </c>
    </row>
    <row r="410" spans="1:6" ht="15.75">
      <c r="A410" s="51"/>
      <c r="B410" s="56"/>
      <c r="C410" s="51"/>
      <c r="D410" s="52"/>
      <c r="E410" s="59"/>
      <c r="F410" s="59"/>
    </row>
    <row r="411" spans="1:6">
      <c r="A411" s="166" t="s">
        <v>185</v>
      </c>
      <c r="B411" s="166"/>
      <c r="C411" s="166"/>
      <c r="D411" s="166"/>
      <c r="E411" s="166"/>
      <c r="F411" s="166"/>
    </row>
    <row r="412" spans="1:6">
      <c r="A412" s="104" t="s">
        <v>0</v>
      </c>
      <c r="B412" s="104" t="s">
        <v>1</v>
      </c>
      <c r="C412" s="104" t="s">
        <v>2</v>
      </c>
      <c r="D412" s="105" t="s">
        <v>3</v>
      </c>
      <c r="E412" s="95" t="s">
        <v>4</v>
      </c>
      <c r="F412" s="104" t="s">
        <v>5</v>
      </c>
    </row>
    <row r="413" spans="1:6">
      <c r="A413" s="198" t="s">
        <v>413</v>
      </c>
      <c r="B413" s="199"/>
      <c r="C413" s="199"/>
      <c r="D413" s="199"/>
      <c r="E413" s="199"/>
      <c r="F413" s="200"/>
    </row>
    <row r="414" spans="1:6" ht="25.5">
      <c r="A414" s="104">
        <v>284</v>
      </c>
      <c r="B414" s="44" t="s">
        <v>414</v>
      </c>
      <c r="C414" s="6" t="s">
        <v>10</v>
      </c>
      <c r="D414" s="60">
        <v>3</v>
      </c>
      <c r="E414" s="8"/>
      <c r="F414" s="9"/>
    </row>
    <row r="415" spans="1:6">
      <c r="A415" s="104">
        <v>285</v>
      </c>
      <c r="B415" s="44" t="s">
        <v>415</v>
      </c>
      <c r="C415" s="6" t="s">
        <v>8</v>
      </c>
      <c r="D415" s="60">
        <f>15*2*3</f>
        <v>90</v>
      </c>
      <c r="E415" s="8"/>
      <c r="F415" s="9"/>
    </row>
    <row r="416" spans="1:6" ht="38.25">
      <c r="A416" s="104">
        <v>286</v>
      </c>
      <c r="B416" s="44" t="s">
        <v>416</v>
      </c>
      <c r="C416" s="6" t="s">
        <v>11</v>
      </c>
      <c r="D416" s="60">
        <f>15*3</f>
        <v>45</v>
      </c>
      <c r="E416" s="8"/>
      <c r="F416" s="9"/>
    </row>
    <row r="417" spans="1:6" ht="38.25">
      <c r="A417" s="104">
        <v>287</v>
      </c>
      <c r="B417" s="44" t="s">
        <v>417</v>
      </c>
      <c r="C417" s="6" t="s">
        <v>11</v>
      </c>
      <c r="D417" s="60">
        <f>15*3*3</f>
        <v>135</v>
      </c>
      <c r="E417" s="8"/>
      <c r="F417" s="9"/>
    </row>
    <row r="418" spans="1:6" ht="25.5">
      <c r="A418" s="104">
        <v>288</v>
      </c>
      <c r="B418" s="61" t="s">
        <v>418</v>
      </c>
      <c r="C418" s="6" t="s">
        <v>11</v>
      </c>
      <c r="D418" s="60">
        <v>3</v>
      </c>
      <c r="E418" s="8"/>
      <c r="F418" s="9"/>
    </row>
    <row r="419" spans="1:6" ht="51">
      <c r="A419" s="104">
        <v>289</v>
      </c>
      <c r="B419" s="61" t="s">
        <v>419</v>
      </c>
      <c r="C419" s="6" t="s">
        <v>11</v>
      </c>
      <c r="D419" s="60">
        <v>28</v>
      </c>
      <c r="E419" s="8"/>
      <c r="F419" s="9"/>
    </row>
    <row r="420" spans="1:6" ht="25.5">
      <c r="A420" s="104">
        <v>290</v>
      </c>
      <c r="B420" s="44" t="s">
        <v>412</v>
      </c>
      <c r="C420" s="104" t="s">
        <v>11</v>
      </c>
      <c r="D420" s="60">
        <v>13</v>
      </c>
      <c r="E420" s="8"/>
      <c r="F420" s="9"/>
    </row>
    <row r="421" spans="1:6" ht="25.5">
      <c r="A421" s="104">
        <v>291</v>
      </c>
      <c r="B421" s="44" t="s">
        <v>420</v>
      </c>
      <c r="C421" s="104" t="s">
        <v>11</v>
      </c>
      <c r="D421" s="60">
        <v>2</v>
      </c>
      <c r="E421" s="8"/>
      <c r="F421" s="9"/>
    </row>
    <row r="422" spans="1:6">
      <c r="A422" s="104">
        <v>292</v>
      </c>
      <c r="B422" s="44" t="s">
        <v>421</v>
      </c>
      <c r="C422" s="104" t="s">
        <v>8</v>
      </c>
      <c r="D422" s="60">
        <f>2*15*3</f>
        <v>90</v>
      </c>
      <c r="E422" s="8"/>
      <c r="F422" s="9"/>
    </row>
    <row r="423" spans="1:6" ht="38.25">
      <c r="A423" s="104">
        <v>293</v>
      </c>
      <c r="B423" s="44" t="s">
        <v>422</v>
      </c>
      <c r="C423" s="104" t="s">
        <v>11</v>
      </c>
      <c r="D423" s="60">
        <v>7</v>
      </c>
      <c r="E423" s="8"/>
      <c r="F423" s="9"/>
    </row>
    <row r="424" spans="1:6" ht="38.25">
      <c r="A424" s="104">
        <v>294</v>
      </c>
      <c r="B424" s="44" t="s">
        <v>423</v>
      </c>
      <c r="C424" s="6" t="s">
        <v>11</v>
      </c>
      <c r="D424" s="60">
        <v>3</v>
      </c>
      <c r="E424" s="96"/>
      <c r="F424" s="9"/>
    </row>
    <row r="425" spans="1:6" ht="14.45" customHeight="1">
      <c r="A425" s="104">
        <v>295</v>
      </c>
      <c r="B425" s="44" t="s">
        <v>424</v>
      </c>
      <c r="C425" s="6" t="s">
        <v>272</v>
      </c>
      <c r="D425" s="60">
        <f>10*2</f>
        <v>20</v>
      </c>
      <c r="E425" s="96"/>
      <c r="F425" s="9"/>
    </row>
    <row r="426" spans="1:6" ht="38.25">
      <c r="A426" s="104">
        <v>296</v>
      </c>
      <c r="B426" s="61" t="s">
        <v>190</v>
      </c>
      <c r="C426" s="6" t="s">
        <v>11</v>
      </c>
      <c r="D426" s="60">
        <v>3</v>
      </c>
      <c r="E426" s="96"/>
      <c r="F426" s="9"/>
    </row>
    <row r="427" spans="1:6" ht="39" thickBot="1">
      <c r="A427" s="104">
        <v>297</v>
      </c>
      <c r="B427" s="61" t="s">
        <v>191</v>
      </c>
      <c r="C427" s="6" t="s">
        <v>11</v>
      </c>
      <c r="D427" s="60">
        <f>20*3</f>
        <v>60</v>
      </c>
      <c r="E427" s="8"/>
      <c r="F427" s="9"/>
    </row>
    <row r="428" spans="1:6">
      <c r="A428" s="107"/>
      <c r="B428" s="107"/>
      <c r="C428" s="107"/>
      <c r="D428" s="108"/>
      <c r="E428" s="66" t="s">
        <v>12</v>
      </c>
      <c r="F428" s="16">
        <f>SUM(F414:F427)</f>
        <v>0</v>
      </c>
    </row>
    <row r="429" spans="1:6">
      <c r="A429" s="107"/>
      <c r="B429" s="107"/>
      <c r="C429" s="107"/>
      <c r="D429" s="108"/>
      <c r="E429" s="67" t="s">
        <v>13</v>
      </c>
      <c r="F429" s="18">
        <f>ROUND(F428*23%,2)</f>
        <v>0</v>
      </c>
    </row>
    <row r="430" spans="1:6" ht="15.75" thickBot="1">
      <c r="A430" s="107"/>
      <c r="B430" s="107"/>
      <c r="C430" s="107"/>
      <c r="D430" s="108"/>
      <c r="E430" s="68" t="s">
        <v>14</v>
      </c>
      <c r="F430" s="20">
        <f>F428+F429</f>
        <v>0</v>
      </c>
    </row>
    <row r="431" spans="1:6">
      <c r="A431" s="107"/>
      <c r="B431" s="107"/>
      <c r="C431" s="107"/>
      <c r="D431" s="108"/>
      <c r="E431" s="148"/>
      <c r="F431" s="143"/>
    </row>
    <row r="432" spans="1:6">
      <c r="A432" s="166" t="s">
        <v>185</v>
      </c>
      <c r="B432" s="166"/>
      <c r="C432" s="166"/>
      <c r="D432" s="166"/>
      <c r="E432" s="166"/>
      <c r="F432" s="166"/>
    </row>
    <row r="433" spans="1:6">
      <c r="A433" s="104" t="s">
        <v>0</v>
      </c>
      <c r="B433" s="104" t="s">
        <v>1</v>
      </c>
      <c r="C433" s="104" t="s">
        <v>2</v>
      </c>
      <c r="D433" s="105" t="s">
        <v>3</v>
      </c>
      <c r="E433" s="95" t="s">
        <v>4</v>
      </c>
      <c r="F433" s="104" t="s">
        <v>5</v>
      </c>
    </row>
    <row r="434" spans="1:6">
      <c r="A434" s="198" t="s">
        <v>425</v>
      </c>
      <c r="B434" s="199"/>
      <c r="C434" s="199"/>
      <c r="D434" s="199"/>
      <c r="E434" s="199"/>
      <c r="F434" s="200"/>
    </row>
    <row r="435" spans="1:6">
      <c r="A435" s="37">
        <v>298</v>
      </c>
      <c r="B435" s="44" t="s">
        <v>216</v>
      </c>
      <c r="C435" s="24" t="s">
        <v>11</v>
      </c>
      <c r="D435" s="60">
        <v>1</v>
      </c>
      <c r="E435" s="118"/>
      <c r="F435" s="8"/>
    </row>
    <row r="436" spans="1:6" ht="25.5">
      <c r="A436" s="37">
        <v>299</v>
      </c>
      <c r="B436" s="44" t="s">
        <v>426</v>
      </c>
      <c r="C436" s="6" t="s">
        <v>8</v>
      </c>
      <c r="D436" s="60">
        <v>2</v>
      </c>
      <c r="E436" s="118"/>
      <c r="F436" s="8"/>
    </row>
    <row r="437" spans="1:6" ht="26.25" thickBot="1">
      <c r="A437" s="37">
        <v>300</v>
      </c>
      <c r="B437" s="44" t="s">
        <v>215</v>
      </c>
      <c r="C437" s="24" t="s">
        <v>11</v>
      </c>
      <c r="D437" s="60">
        <v>3</v>
      </c>
      <c r="E437" s="118"/>
      <c r="F437" s="8"/>
    </row>
    <row r="438" spans="1:6">
      <c r="A438" s="107"/>
      <c r="B438" s="107"/>
      <c r="C438" s="107"/>
      <c r="D438" s="108"/>
      <c r="E438" s="66" t="s">
        <v>12</v>
      </c>
      <c r="F438" s="16">
        <f>SUM(F435:F437)</f>
        <v>0</v>
      </c>
    </row>
    <row r="439" spans="1:6">
      <c r="A439" s="107"/>
      <c r="B439" s="107"/>
      <c r="C439" s="107"/>
      <c r="D439" s="108"/>
      <c r="E439" s="67" t="s">
        <v>13</v>
      </c>
      <c r="F439" s="18">
        <f>ROUND(F438*23%,2)</f>
        <v>0</v>
      </c>
    </row>
    <row r="440" spans="1:6" ht="15.75" thickBot="1">
      <c r="A440" s="107"/>
      <c r="B440" s="107"/>
      <c r="C440" s="107"/>
      <c r="D440" s="108"/>
      <c r="E440" s="68" t="s">
        <v>14</v>
      </c>
      <c r="F440" s="20">
        <f>F438+F439</f>
        <v>0</v>
      </c>
    </row>
    <row r="441" spans="1:6">
      <c r="A441" s="107"/>
      <c r="B441" s="107"/>
      <c r="C441" s="107"/>
      <c r="D441" s="107"/>
      <c r="E441" s="107"/>
      <c r="F441" s="107"/>
    </row>
    <row r="442" spans="1:6">
      <c r="A442" s="166" t="s">
        <v>185</v>
      </c>
      <c r="B442" s="166"/>
      <c r="C442" s="166"/>
      <c r="D442" s="166"/>
      <c r="E442" s="166"/>
      <c r="F442" s="166"/>
    </row>
    <row r="443" spans="1:6">
      <c r="A443" s="104" t="s">
        <v>0</v>
      </c>
      <c r="B443" s="104" t="s">
        <v>1</v>
      </c>
      <c r="C443" s="104" t="s">
        <v>2</v>
      </c>
      <c r="D443" s="105" t="s">
        <v>3</v>
      </c>
      <c r="E443" s="95" t="s">
        <v>4</v>
      </c>
      <c r="F443" s="104" t="s">
        <v>5</v>
      </c>
    </row>
    <row r="444" spans="1:6">
      <c r="A444" s="198" t="s">
        <v>161</v>
      </c>
      <c r="B444" s="199"/>
      <c r="C444" s="199"/>
      <c r="D444" s="199"/>
      <c r="E444" s="199"/>
      <c r="F444" s="200"/>
    </row>
    <row r="445" spans="1:6" ht="25.5">
      <c r="A445" s="104">
        <v>301</v>
      </c>
      <c r="B445" s="44" t="s">
        <v>215</v>
      </c>
      <c r="C445" s="24" t="s">
        <v>11</v>
      </c>
      <c r="D445" s="60">
        <v>1</v>
      </c>
      <c r="E445" s="118"/>
      <c r="F445" s="8"/>
    </row>
    <row r="446" spans="1:6">
      <c r="A446" s="104">
        <v>302</v>
      </c>
      <c r="B446" s="44" t="s">
        <v>216</v>
      </c>
      <c r="C446" s="24" t="s">
        <v>11</v>
      </c>
      <c r="D446" s="60">
        <v>1</v>
      </c>
      <c r="E446" s="118"/>
      <c r="F446" s="8"/>
    </row>
    <row r="447" spans="1:6" ht="38.25">
      <c r="A447" s="104">
        <v>303</v>
      </c>
      <c r="B447" s="44" t="s">
        <v>217</v>
      </c>
      <c r="C447" s="24" t="s">
        <v>11</v>
      </c>
      <c r="D447" s="97">
        <v>20</v>
      </c>
      <c r="E447" s="118"/>
      <c r="F447" s="8"/>
    </row>
    <row r="448" spans="1:6" ht="38.25">
      <c r="A448" s="104">
        <v>304</v>
      </c>
      <c r="B448" s="44" t="s">
        <v>218</v>
      </c>
      <c r="C448" s="24" t="s">
        <v>11</v>
      </c>
      <c r="D448" s="97">
        <v>6</v>
      </c>
      <c r="E448" s="118"/>
      <c r="F448" s="8"/>
    </row>
    <row r="449" spans="1:6" ht="38.25">
      <c r="A449" s="104">
        <v>305</v>
      </c>
      <c r="B449" s="44" t="s">
        <v>219</v>
      </c>
      <c r="C449" s="24" t="s">
        <v>8</v>
      </c>
      <c r="D449" s="97">
        <v>45</v>
      </c>
      <c r="E449" s="118"/>
      <c r="F449" s="8"/>
    </row>
    <row r="450" spans="1:6" ht="38.25">
      <c r="A450" s="104">
        <v>306</v>
      </c>
      <c r="B450" s="44" t="s">
        <v>220</v>
      </c>
      <c r="C450" s="24" t="s">
        <v>8</v>
      </c>
      <c r="D450" s="97">
        <v>17</v>
      </c>
      <c r="E450" s="118"/>
      <c r="F450" s="8"/>
    </row>
    <row r="451" spans="1:6" ht="25.5">
      <c r="A451" s="104">
        <v>307</v>
      </c>
      <c r="B451" s="44" t="s">
        <v>221</v>
      </c>
      <c r="C451" s="24" t="s">
        <v>8</v>
      </c>
      <c r="D451" s="97">
        <v>45</v>
      </c>
      <c r="E451" s="118"/>
      <c r="F451" s="8"/>
    </row>
    <row r="452" spans="1:6" ht="25.5">
      <c r="A452" s="104">
        <v>308</v>
      </c>
      <c r="B452" s="44" t="s">
        <v>222</v>
      </c>
      <c r="C452" s="24" t="s">
        <v>8</v>
      </c>
      <c r="D452" s="97">
        <v>38</v>
      </c>
      <c r="E452" s="118"/>
      <c r="F452" s="8"/>
    </row>
    <row r="453" spans="1:6" ht="25.5">
      <c r="A453" s="104">
        <v>309</v>
      </c>
      <c r="B453" s="44" t="s">
        <v>223</v>
      </c>
      <c r="C453" s="24" t="s">
        <v>11</v>
      </c>
      <c r="D453" s="97">
        <v>9</v>
      </c>
      <c r="E453" s="118"/>
      <c r="F453" s="8"/>
    </row>
    <row r="454" spans="1:6" ht="25.5">
      <c r="A454" s="104">
        <v>310</v>
      </c>
      <c r="B454" s="44" t="s">
        <v>224</v>
      </c>
      <c r="C454" s="24" t="s">
        <v>11</v>
      </c>
      <c r="D454" s="97">
        <v>8</v>
      </c>
      <c r="E454" s="118"/>
      <c r="F454" s="8"/>
    </row>
    <row r="455" spans="1:6" ht="25.5">
      <c r="A455" s="104">
        <v>311</v>
      </c>
      <c r="B455" s="44" t="s">
        <v>225</v>
      </c>
      <c r="C455" s="24" t="s">
        <v>11</v>
      </c>
      <c r="D455" s="97">
        <v>12</v>
      </c>
      <c r="E455" s="118"/>
      <c r="F455" s="8"/>
    </row>
    <row r="456" spans="1:6" ht="25.5">
      <c r="A456" s="104">
        <v>312</v>
      </c>
      <c r="B456" s="44" t="s">
        <v>226</v>
      </c>
      <c r="C456" s="24" t="s">
        <v>11</v>
      </c>
      <c r="D456" s="97">
        <v>9</v>
      </c>
      <c r="E456" s="118"/>
      <c r="F456" s="8"/>
    </row>
    <row r="457" spans="1:6" ht="25.5">
      <c r="A457" s="104">
        <v>313</v>
      </c>
      <c r="B457" s="44" t="s">
        <v>227</v>
      </c>
      <c r="C457" s="24" t="s">
        <v>11</v>
      </c>
      <c r="D457" s="97">
        <v>8</v>
      </c>
      <c r="E457" s="118"/>
      <c r="F457" s="8"/>
    </row>
    <row r="458" spans="1:6" ht="25.5">
      <c r="A458" s="104">
        <v>314</v>
      </c>
      <c r="B458" s="44" t="s">
        <v>228</v>
      </c>
      <c r="C458" s="24" t="s">
        <v>11</v>
      </c>
      <c r="D458" s="97">
        <v>12</v>
      </c>
      <c r="E458" s="118"/>
      <c r="F458" s="8"/>
    </row>
    <row r="459" spans="1:6">
      <c r="A459" s="104">
        <v>315</v>
      </c>
      <c r="B459" s="44" t="s">
        <v>229</v>
      </c>
      <c r="C459" s="24" t="s">
        <v>8</v>
      </c>
      <c r="D459" s="97">
        <v>40</v>
      </c>
      <c r="E459" s="118"/>
      <c r="F459" s="8"/>
    </row>
    <row r="460" spans="1:6" ht="25.5">
      <c r="A460" s="104">
        <v>316</v>
      </c>
      <c r="B460" s="44" t="s">
        <v>230</v>
      </c>
      <c r="C460" s="24" t="s">
        <v>8</v>
      </c>
      <c r="D460" s="97">
        <v>100</v>
      </c>
      <c r="E460" s="118"/>
      <c r="F460" s="8"/>
    </row>
    <row r="461" spans="1:6" ht="25.5">
      <c r="A461" s="104">
        <v>317</v>
      </c>
      <c r="B461" s="44" t="s">
        <v>231</v>
      </c>
      <c r="C461" s="24" t="s">
        <v>8</v>
      </c>
      <c r="D461" s="97">
        <v>200</v>
      </c>
      <c r="E461" s="118"/>
      <c r="F461" s="8"/>
    </row>
    <row r="462" spans="1:6" ht="25.5">
      <c r="A462" s="104">
        <v>318</v>
      </c>
      <c r="B462" s="44" t="s">
        <v>232</v>
      </c>
      <c r="C462" s="24" t="s">
        <v>8</v>
      </c>
      <c r="D462" s="97">
        <v>660</v>
      </c>
      <c r="E462" s="118"/>
      <c r="F462" s="8"/>
    </row>
    <row r="463" spans="1:6" ht="25.5">
      <c r="A463" s="104">
        <v>319</v>
      </c>
      <c r="B463" s="44" t="s">
        <v>233</v>
      </c>
      <c r="C463" s="24" t="s">
        <v>8</v>
      </c>
      <c r="D463" s="97">
        <v>100</v>
      </c>
      <c r="E463" s="118"/>
      <c r="F463" s="8"/>
    </row>
    <row r="464" spans="1:6" ht="25.5">
      <c r="A464" s="104">
        <v>320</v>
      </c>
      <c r="B464" s="44" t="s">
        <v>234</v>
      </c>
      <c r="C464" s="24" t="s">
        <v>8</v>
      </c>
      <c r="D464" s="97">
        <v>15</v>
      </c>
      <c r="E464" s="118"/>
      <c r="F464" s="8"/>
    </row>
    <row r="465" spans="1:6" ht="25.5">
      <c r="A465" s="104">
        <v>321</v>
      </c>
      <c r="B465" s="44" t="s">
        <v>235</v>
      </c>
      <c r="C465" s="24" t="s">
        <v>8</v>
      </c>
      <c r="D465" s="97">
        <v>10</v>
      </c>
      <c r="E465" s="118"/>
      <c r="F465" s="8"/>
    </row>
    <row r="466" spans="1:6" ht="25.5">
      <c r="A466" s="104">
        <v>322</v>
      </c>
      <c r="B466" s="44" t="s">
        <v>236</v>
      </c>
      <c r="C466" s="24" t="s">
        <v>8</v>
      </c>
      <c r="D466" s="97">
        <v>10</v>
      </c>
      <c r="E466" s="118"/>
      <c r="F466" s="8"/>
    </row>
    <row r="467" spans="1:6">
      <c r="A467" s="104">
        <v>323</v>
      </c>
      <c r="B467" s="44" t="s">
        <v>237</v>
      </c>
      <c r="C467" s="24" t="s">
        <v>8</v>
      </c>
      <c r="D467" s="97">
        <v>46</v>
      </c>
      <c r="E467" s="118"/>
      <c r="F467" s="8"/>
    </row>
    <row r="468" spans="1:6" ht="25.5">
      <c r="A468" s="104">
        <v>324</v>
      </c>
      <c r="B468" s="44" t="s">
        <v>238</v>
      </c>
      <c r="C468" s="24" t="s">
        <v>8</v>
      </c>
      <c r="D468" s="97">
        <v>100</v>
      </c>
      <c r="E468" s="118"/>
      <c r="F468" s="8"/>
    </row>
    <row r="469" spans="1:6" ht="38.25">
      <c r="A469" s="104">
        <v>325</v>
      </c>
      <c r="B469" s="44" t="s">
        <v>239</v>
      </c>
      <c r="C469" s="24" t="s">
        <v>8</v>
      </c>
      <c r="D469" s="97">
        <v>50</v>
      </c>
      <c r="E469" s="118"/>
      <c r="F469" s="8"/>
    </row>
    <row r="470" spans="1:6">
      <c r="A470" s="104">
        <v>326</v>
      </c>
      <c r="B470" s="44" t="s">
        <v>240</v>
      </c>
      <c r="C470" s="6" t="s">
        <v>8</v>
      </c>
      <c r="D470" s="97">
        <v>20</v>
      </c>
      <c r="E470" s="118"/>
      <c r="F470" s="8"/>
    </row>
    <row r="471" spans="1:6">
      <c r="A471" s="104">
        <v>327</v>
      </c>
      <c r="B471" s="44" t="s">
        <v>241</v>
      </c>
      <c r="C471" s="6" t="s">
        <v>11</v>
      </c>
      <c r="D471" s="97">
        <v>20</v>
      </c>
      <c r="E471" s="118"/>
      <c r="F471" s="8"/>
    </row>
    <row r="472" spans="1:6" ht="25.5">
      <c r="A472" s="104">
        <v>328</v>
      </c>
      <c r="B472" s="44" t="s">
        <v>242</v>
      </c>
      <c r="C472" s="6" t="s">
        <v>11</v>
      </c>
      <c r="D472" s="97">
        <v>33</v>
      </c>
      <c r="E472" s="118"/>
      <c r="F472" s="8"/>
    </row>
    <row r="473" spans="1:6" ht="25.5">
      <c r="A473" s="104">
        <v>329</v>
      </c>
      <c r="B473" s="44" t="s">
        <v>243</v>
      </c>
      <c r="C473" s="6" t="s">
        <v>11</v>
      </c>
      <c r="D473" s="97">
        <v>2</v>
      </c>
      <c r="E473" s="118"/>
      <c r="F473" s="8"/>
    </row>
    <row r="474" spans="1:6">
      <c r="A474" s="104">
        <v>330</v>
      </c>
      <c r="B474" s="44" t="s">
        <v>244</v>
      </c>
      <c r="C474" s="6" t="s">
        <v>11</v>
      </c>
      <c r="D474" s="97">
        <v>8</v>
      </c>
      <c r="E474" s="118"/>
      <c r="F474" s="8"/>
    </row>
    <row r="475" spans="1:6">
      <c r="A475" s="104">
        <v>331</v>
      </c>
      <c r="B475" s="44" t="s">
        <v>245</v>
      </c>
      <c r="C475" s="6" t="s">
        <v>11</v>
      </c>
      <c r="D475" s="97">
        <v>12</v>
      </c>
      <c r="E475" s="118"/>
      <c r="F475" s="8"/>
    </row>
    <row r="476" spans="1:6">
      <c r="A476" s="104">
        <v>332</v>
      </c>
      <c r="B476" s="44" t="s">
        <v>246</v>
      </c>
      <c r="C476" s="6" t="s">
        <v>11</v>
      </c>
      <c r="D476" s="97">
        <v>4</v>
      </c>
      <c r="E476" s="118"/>
      <c r="F476" s="8"/>
    </row>
    <row r="477" spans="1:6">
      <c r="A477" s="104">
        <v>333</v>
      </c>
      <c r="B477" s="44" t="s">
        <v>247</v>
      </c>
      <c r="C477" s="6" t="s">
        <v>11</v>
      </c>
      <c r="D477" s="97">
        <v>8</v>
      </c>
      <c r="E477" s="118"/>
      <c r="F477" s="8"/>
    </row>
    <row r="478" spans="1:6" ht="25.5">
      <c r="A478" s="104">
        <v>334</v>
      </c>
      <c r="B478" s="44" t="s">
        <v>248</v>
      </c>
      <c r="C478" s="6" t="s">
        <v>11</v>
      </c>
      <c r="D478" s="97">
        <v>4</v>
      </c>
      <c r="E478" s="118"/>
      <c r="F478" s="8"/>
    </row>
    <row r="479" spans="1:6">
      <c r="A479" s="104">
        <v>335</v>
      </c>
      <c r="B479" s="44" t="s">
        <v>249</v>
      </c>
      <c r="C479" s="6" t="s">
        <v>11</v>
      </c>
      <c r="D479" s="97">
        <v>6</v>
      </c>
      <c r="E479" s="118"/>
      <c r="F479" s="8"/>
    </row>
    <row r="480" spans="1:6" ht="25.5">
      <c r="A480" s="104">
        <v>336</v>
      </c>
      <c r="B480" s="44" t="s">
        <v>250</v>
      </c>
      <c r="C480" s="6" t="s">
        <v>11</v>
      </c>
      <c r="D480" s="97">
        <v>1</v>
      </c>
      <c r="E480" s="118"/>
      <c r="F480" s="8"/>
    </row>
    <row r="481" spans="1:6" ht="25.5">
      <c r="A481" s="104">
        <v>337</v>
      </c>
      <c r="B481" s="44" t="s">
        <v>251</v>
      </c>
      <c r="C481" s="6" t="s">
        <v>11</v>
      </c>
      <c r="D481" s="98">
        <v>4</v>
      </c>
      <c r="E481" s="118"/>
      <c r="F481" s="8"/>
    </row>
    <row r="482" spans="1:6" ht="25.5">
      <c r="A482" s="104">
        <v>338</v>
      </c>
      <c r="B482" s="44" t="s">
        <v>252</v>
      </c>
      <c r="C482" s="6" t="s">
        <v>11</v>
      </c>
      <c r="D482" s="98">
        <v>22</v>
      </c>
      <c r="E482" s="118"/>
      <c r="F482" s="8"/>
    </row>
    <row r="483" spans="1:6" ht="25.5">
      <c r="A483" s="104">
        <v>339</v>
      </c>
      <c r="B483" s="44" t="s">
        <v>253</v>
      </c>
      <c r="C483" s="6" t="s">
        <v>11</v>
      </c>
      <c r="D483" s="98">
        <v>13</v>
      </c>
      <c r="E483" s="118"/>
      <c r="F483" s="8"/>
    </row>
    <row r="484" spans="1:6" ht="25.5">
      <c r="A484" s="104">
        <v>340</v>
      </c>
      <c r="B484" s="44" t="s">
        <v>254</v>
      </c>
      <c r="C484" s="6" t="s">
        <v>11</v>
      </c>
      <c r="D484" s="98">
        <v>118</v>
      </c>
      <c r="E484" s="118"/>
      <c r="F484" s="8"/>
    </row>
    <row r="485" spans="1:6" ht="25.5">
      <c r="A485" s="104">
        <v>341</v>
      </c>
      <c r="B485" s="44" t="s">
        <v>255</v>
      </c>
      <c r="C485" s="6" t="s">
        <v>11</v>
      </c>
      <c r="D485" s="98">
        <v>5</v>
      </c>
      <c r="E485" s="118"/>
      <c r="F485" s="8"/>
    </row>
    <row r="486" spans="1:6">
      <c r="A486" s="104">
        <v>342</v>
      </c>
      <c r="B486" s="44" t="s">
        <v>229</v>
      </c>
      <c r="C486" s="6" t="s">
        <v>8</v>
      </c>
      <c r="D486" s="98">
        <v>5</v>
      </c>
      <c r="E486" s="118"/>
      <c r="F486" s="8"/>
    </row>
    <row r="487" spans="1:6">
      <c r="A487" s="104">
        <v>343</v>
      </c>
      <c r="B487" s="44" t="s">
        <v>256</v>
      </c>
      <c r="C487" s="6" t="s">
        <v>11</v>
      </c>
      <c r="D487" s="98">
        <v>2</v>
      </c>
      <c r="E487" s="118"/>
      <c r="F487" s="8"/>
    </row>
    <row r="488" spans="1:6" ht="25.5">
      <c r="A488" s="104">
        <v>344</v>
      </c>
      <c r="B488" s="44" t="s">
        <v>257</v>
      </c>
      <c r="C488" s="6" t="s">
        <v>11</v>
      </c>
      <c r="D488" s="98">
        <v>56</v>
      </c>
      <c r="E488" s="118"/>
      <c r="F488" s="8"/>
    </row>
    <row r="489" spans="1:6">
      <c r="A489" s="104">
        <v>345</v>
      </c>
      <c r="B489" s="44" t="s">
        <v>258</v>
      </c>
      <c r="C489" s="6" t="s">
        <v>11</v>
      </c>
      <c r="D489" s="98">
        <v>56</v>
      </c>
      <c r="E489" s="118"/>
      <c r="F489" s="8"/>
    </row>
    <row r="490" spans="1:6" ht="25.5">
      <c r="A490" s="104">
        <v>346</v>
      </c>
      <c r="B490" s="44" t="s">
        <v>259</v>
      </c>
      <c r="C490" s="6" t="s">
        <v>8</v>
      </c>
      <c r="D490" s="98">
        <v>800</v>
      </c>
      <c r="E490" s="118"/>
      <c r="F490" s="8"/>
    </row>
    <row r="491" spans="1:6">
      <c r="A491" s="104">
        <v>347</v>
      </c>
      <c r="B491" s="44" t="s">
        <v>260</v>
      </c>
      <c r="C491" s="6" t="s">
        <v>11</v>
      </c>
      <c r="D491" s="98">
        <v>56</v>
      </c>
      <c r="E491" s="118"/>
      <c r="F491" s="8"/>
    </row>
    <row r="492" spans="1:6" ht="25.5">
      <c r="A492" s="104">
        <v>348</v>
      </c>
      <c r="B492" s="44" t="s">
        <v>261</v>
      </c>
      <c r="C492" s="6" t="s">
        <v>11</v>
      </c>
      <c r="D492" s="98">
        <v>3</v>
      </c>
      <c r="E492" s="118"/>
      <c r="F492" s="8"/>
    </row>
    <row r="493" spans="1:6" ht="25.5">
      <c r="A493" s="104">
        <v>349</v>
      </c>
      <c r="B493" s="44" t="s">
        <v>262</v>
      </c>
      <c r="C493" s="6" t="s">
        <v>11</v>
      </c>
      <c r="D493" s="98">
        <v>56</v>
      </c>
      <c r="E493" s="118"/>
      <c r="F493" s="8"/>
    </row>
    <row r="494" spans="1:6">
      <c r="A494" s="104">
        <v>350</v>
      </c>
      <c r="B494" s="44" t="s">
        <v>434</v>
      </c>
      <c r="C494" s="6" t="s">
        <v>8</v>
      </c>
      <c r="D494" s="98">
        <v>50</v>
      </c>
      <c r="E494" s="118"/>
      <c r="F494" s="8"/>
    </row>
    <row r="495" spans="1:6">
      <c r="A495" s="104">
        <v>351</v>
      </c>
      <c r="B495" s="44" t="s">
        <v>263</v>
      </c>
      <c r="C495" s="6" t="s">
        <v>11</v>
      </c>
      <c r="D495" s="98">
        <v>7</v>
      </c>
      <c r="E495" s="118"/>
      <c r="F495" s="8"/>
    </row>
    <row r="496" spans="1:6">
      <c r="A496" s="104">
        <v>352</v>
      </c>
      <c r="B496" s="44" t="s">
        <v>264</v>
      </c>
      <c r="C496" s="6" t="s">
        <v>11</v>
      </c>
      <c r="D496" s="98">
        <v>2</v>
      </c>
      <c r="E496" s="118"/>
      <c r="F496" s="8"/>
    </row>
    <row r="497" spans="1:6" ht="25.5">
      <c r="A497" s="104">
        <v>353</v>
      </c>
      <c r="B497" s="44" t="s">
        <v>259</v>
      </c>
      <c r="C497" s="6" t="s">
        <v>8</v>
      </c>
      <c r="D497" s="98">
        <v>900</v>
      </c>
      <c r="E497" s="118"/>
      <c r="F497" s="8"/>
    </row>
    <row r="498" spans="1:6">
      <c r="A498" s="104">
        <v>354</v>
      </c>
      <c r="B498" s="44" t="s">
        <v>265</v>
      </c>
      <c r="C498" s="6" t="s">
        <v>8</v>
      </c>
      <c r="D498" s="98">
        <v>200</v>
      </c>
      <c r="E498" s="118"/>
      <c r="F498" s="8"/>
    </row>
    <row r="499" spans="1:6">
      <c r="A499" s="104">
        <v>355</v>
      </c>
      <c r="B499" s="44" t="s">
        <v>266</v>
      </c>
      <c r="C499" s="6" t="s">
        <v>8</v>
      </c>
      <c r="D499" s="98">
        <v>20</v>
      </c>
      <c r="E499" s="118"/>
      <c r="F499" s="8"/>
    </row>
    <row r="500" spans="1:6">
      <c r="A500" s="104">
        <v>356</v>
      </c>
      <c r="B500" s="44" t="s">
        <v>267</v>
      </c>
      <c r="C500" s="6" t="s">
        <v>8</v>
      </c>
      <c r="D500" s="98">
        <v>300</v>
      </c>
      <c r="E500" s="118"/>
      <c r="F500" s="8"/>
    </row>
    <row r="501" spans="1:6">
      <c r="A501" s="104">
        <v>357</v>
      </c>
      <c r="B501" s="44" t="s">
        <v>268</v>
      </c>
      <c r="C501" s="6" t="s">
        <v>11</v>
      </c>
      <c r="D501" s="98">
        <v>11</v>
      </c>
      <c r="E501" s="118"/>
      <c r="F501" s="8"/>
    </row>
    <row r="502" spans="1:6" ht="25.5">
      <c r="A502" s="104">
        <v>358</v>
      </c>
      <c r="B502" s="99" t="s">
        <v>262</v>
      </c>
      <c r="C502" s="100" t="s">
        <v>11</v>
      </c>
      <c r="D502" s="101">
        <v>21</v>
      </c>
      <c r="E502" s="119"/>
      <c r="F502" s="8"/>
    </row>
    <row r="503" spans="1:6" ht="26.25">
      <c r="A503" s="104">
        <v>359</v>
      </c>
      <c r="B503" s="109" t="s">
        <v>269</v>
      </c>
      <c r="C503" s="6" t="s">
        <v>11</v>
      </c>
      <c r="D503" s="102">
        <v>3</v>
      </c>
      <c r="E503" s="8"/>
      <c r="F503" s="8"/>
    </row>
    <row r="504" spans="1:6" ht="39">
      <c r="A504" s="104">
        <v>360</v>
      </c>
      <c r="B504" s="109" t="s">
        <v>290</v>
      </c>
      <c r="C504" s="6" t="s">
        <v>11</v>
      </c>
      <c r="D504" s="102">
        <v>4</v>
      </c>
      <c r="E504" s="8"/>
      <c r="F504" s="8"/>
    </row>
    <row r="505" spans="1:6" ht="39">
      <c r="A505" s="104">
        <v>361</v>
      </c>
      <c r="B505" s="109" t="s">
        <v>289</v>
      </c>
      <c r="C505" s="6" t="s">
        <v>11</v>
      </c>
      <c r="D505" s="102">
        <v>8</v>
      </c>
      <c r="E505" s="8"/>
      <c r="F505" s="8"/>
    </row>
    <row r="506" spans="1:6" ht="26.25">
      <c r="A506" s="104">
        <v>362</v>
      </c>
      <c r="B506" s="109" t="s">
        <v>288</v>
      </c>
      <c r="C506" s="6" t="s">
        <v>8</v>
      </c>
      <c r="D506" s="102">
        <v>2</v>
      </c>
      <c r="E506" s="8"/>
      <c r="F506" s="8"/>
    </row>
    <row r="507" spans="1:6" ht="26.25">
      <c r="A507" s="104">
        <v>363</v>
      </c>
      <c r="B507" s="109" t="s">
        <v>287</v>
      </c>
      <c r="C507" s="6" t="s">
        <v>8</v>
      </c>
      <c r="D507" s="102">
        <v>36</v>
      </c>
      <c r="E507" s="8"/>
      <c r="F507" s="8"/>
    </row>
    <row r="508" spans="1:6" ht="51.75">
      <c r="A508" s="104">
        <v>364</v>
      </c>
      <c r="B508" s="109" t="s">
        <v>286</v>
      </c>
      <c r="C508" s="6" t="s">
        <v>8</v>
      </c>
      <c r="D508" s="102">
        <v>3.5</v>
      </c>
      <c r="E508" s="8"/>
      <c r="F508" s="8"/>
    </row>
    <row r="509" spans="1:6" ht="26.25">
      <c r="A509" s="104">
        <v>365</v>
      </c>
      <c r="B509" s="109" t="s">
        <v>285</v>
      </c>
      <c r="C509" s="6" t="s">
        <v>8</v>
      </c>
      <c r="D509" s="102">
        <v>5</v>
      </c>
      <c r="E509" s="8"/>
      <c r="F509" s="8"/>
    </row>
    <row r="510" spans="1:6" ht="26.25">
      <c r="A510" s="104">
        <v>366</v>
      </c>
      <c r="B510" s="109" t="s">
        <v>284</v>
      </c>
      <c r="C510" s="6" t="s">
        <v>8</v>
      </c>
      <c r="D510" s="102">
        <v>0.5</v>
      </c>
      <c r="E510" s="8"/>
      <c r="F510" s="8"/>
    </row>
    <row r="511" spans="1:6" ht="26.25">
      <c r="A511" s="104">
        <v>367</v>
      </c>
      <c r="B511" s="109" t="s">
        <v>283</v>
      </c>
      <c r="C511" s="6" t="s">
        <v>8</v>
      </c>
      <c r="D511" s="102">
        <v>1</v>
      </c>
      <c r="E511" s="8"/>
      <c r="F511" s="8"/>
    </row>
    <row r="512" spans="1:6" ht="26.25">
      <c r="A512" s="104">
        <v>368</v>
      </c>
      <c r="B512" s="109" t="s">
        <v>282</v>
      </c>
      <c r="C512" s="6" t="s">
        <v>270</v>
      </c>
      <c r="D512" s="102">
        <v>2</v>
      </c>
      <c r="E512" s="8"/>
      <c r="F512" s="8"/>
    </row>
    <row r="513" spans="1:6">
      <c r="A513" s="104">
        <v>369</v>
      </c>
      <c r="B513" s="109" t="s">
        <v>281</v>
      </c>
      <c r="C513" s="37" t="s">
        <v>11</v>
      </c>
      <c r="D513" s="103">
        <v>3</v>
      </c>
      <c r="E513" s="120"/>
      <c r="F513" s="8"/>
    </row>
    <row r="514" spans="1:6" ht="39">
      <c r="A514" s="104">
        <v>370</v>
      </c>
      <c r="B514" s="109" t="s">
        <v>280</v>
      </c>
      <c r="C514" s="6" t="s">
        <v>8</v>
      </c>
      <c r="D514" s="102">
        <v>2.5</v>
      </c>
      <c r="E514" s="8"/>
      <c r="F514" s="8"/>
    </row>
    <row r="515" spans="1:6" ht="39">
      <c r="A515" s="104">
        <v>371</v>
      </c>
      <c r="B515" s="109" t="s">
        <v>279</v>
      </c>
      <c r="C515" s="6" t="s">
        <v>8</v>
      </c>
      <c r="D515" s="102">
        <v>0.5</v>
      </c>
      <c r="E515" s="8"/>
      <c r="F515" s="8"/>
    </row>
    <row r="516" spans="1:6" ht="39">
      <c r="A516" s="104">
        <v>372</v>
      </c>
      <c r="B516" s="109" t="s">
        <v>278</v>
      </c>
      <c r="C516" s="6" t="s">
        <v>8</v>
      </c>
      <c r="D516" s="102">
        <v>95</v>
      </c>
      <c r="E516" s="8"/>
      <c r="F516" s="8"/>
    </row>
    <row r="517" spans="1:6" ht="51.75">
      <c r="A517" s="104">
        <v>373</v>
      </c>
      <c r="B517" s="109" t="s">
        <v>277</v>
      </c>
      <c r="C517" s="6" t="s">
        <v>11</v>
      </c>
      <c r="D517" s="102">
        <v>3</v>
      </c>
      <c r="E517" s="8"/>
      <c r="F517" s="8"/>
    </row>
    <row r="518" spans="1:6">
      <c r="A518" s="104">
        <v>374</v>
      </c>
      <c r="B518" s="109" t="s">
        <v>271</v>
      </c>
      <c r="C518" s="6" t="s">
        <v>11</v>
      </c>
      <c r="D518" s="102">
        <v>3</v>
      </c>
      <c r="E518" s="8"/>
      <c r="F518" s="8"/>
    </row>
    <row r="519" spans="1:6">
      <c r="A519" s="104">
        <v>375</v>
      </c>
      <c r="B519" s="109" t="s">
        <v>276</v>
      </c>
      <c r="C519" s="6" t="s">
        <v>11</v>
      </c>
      <c r="D519" s="102">
        <v>1</v>
      </c>
      <c r="E519" s="8"/>
      <c r="F519" s="8"/>
    </row>
    <row r="520" spans="1:6" ht="26.25">
      <c r="A520" s="104">
        <v>376</v>
      </c>
      <c r="B520" s="109" t="s">
        <v>252</v>
      </c>
      <c r="C520" s="6" t="s">
        <v>272</v>
      </c>
      <c r="D520" s="102">
        <v>1</v>
      </c>
      <c r="E520" s="8"/>
      <c r="F520" s="8"/>
    </row>
    <row r="521" spans="1:6" ht="39">
      <c r="A521" s="104">
        <v>377</v>
      </c>
      <c r="B521" s="109" t="s">
        <v>275</v>
      </c>
      <c r="C521" s="6" t="s">
        <v>272</v>
      </c>
      <c r="D521" s="102">
        <v>1</v>
      </c>
      <c r="E521" s="8"/>
      <c r="F521" s="8"/>
    </row>
    <row r="522" spans="1:6" ht="26.25">
      <c r="A522" s="104">
        <v>378</v>
      </c>
      <c r="B522" s="109" t="s">
        <v>253</v>
      </c>
      <c r="C522" s="6" t="s">
        <v>273</v>
      </c>
      <c r="D522" s="102">
        <v>1</v>
      </c>
      <c r="E522" s="8"/>
      <c r="F522" s="8"/>
    </row>
    <row r="523" spans="1:6" ht="26.25">
      <c r="A523" s="104">
        <v>379</v>
      </c>
      <c r="B523" s="109" t="s">
        <v>274</v>
      </c>
      <c r="C523" s="6" t="s">
        <v>273</v>
      </c>
      <c r="D523" s="102">
        <v>2</v>
      </c>
      <c r="E523" s="8"/>
      <c r="F523" s="8"/>
    </row>
    <row r="524" spans="1:6" ht="90.75" thickBot="1">
      <c r="A524" s="104">
        <v>380</v>
      </c>
      <c r="B524" s="109" t="s">
        <v>435</v>
      </c>
      <c r="C524" s="6" t="s">
        <v>10</v>
      </c>
      <c r="D524" s="102">
        <v>1</v>
      </c>
      <c r="E524" s="8"/>
      <c r="F524" s="8"/>
    </row>
    <row r="525" spans="1:6">
      <c r="A525" s="106"/>
      <c r="B525" s="116"/>
      <c r="C525" s="13"/>
      <c r="D525" s="117"/>
      <c r="E525" s="66" t="s">
        <v>12</v>
      </c>
      <c r="F525" s="16"/>
    </row>
    <row r="526" spans="1:6">
      <c r="A526" s="106"/>
      <c r="B526" s="116"/>
      <c r="C526" s="13"/>
      <c r="D526" s="117"/>
      <c r="E526" s="67" t="s">
        <v>13</v>
      </c>
      <c r="F526" s="18"/>
    </row>
    <row r="527" spans="1:6" ht="15.75" thickBot="1">
      <c r="A527" s="106"/>
      <c r="B527" s="116"/>
      <c r="C527" s="13"/>
      <c r="D527" s="117"/>
      <c r="E527" s="68" t="s">
        <v>14</v>
      </c>
      <c r="F527" s="20"/>
    </row>
    <row r="528" spans="1:6">
      <c r="A528" s="106"/>
      <c r="B528" s="116"/>
      <c r="C528" s="13"/>
      <c r="D528" s="117"/>
      <c r="E528" s="117"/>
      <c r="F528" s="64"/>
    </row>
    <row r="529" spans="1:6">
      <c r="A529" s="166" t="s">
        <v>185</v>
      </c>
      <c r="B529" s="166"/>
      <c r="C529" s="166"/>
      <c r="D529" s="166"/>
      <c r="E529" s="166"/>
      <c r="F529" s="166"/>
    </row>
    <row r="530" spans="1:6">
      <c r="A530" s="104" t="s">
        <v>0</v>
      </c>
      <c r="B530" s="104" t="s">
        <v>1</v>
      </c>
      <c r="C530" s="104" t="s">
        <v>2</v>
      </c>
      <c r="D530" s="105" t="s">
        <v>3</v>
      </c>
      <c r="E530" s="95" t="s">
        <v>4</v>
      </c>
      <c r="F530" s="104" t="s">
        <v>5</v>
      </c>
    </row>
    <row r="531" spans="1:6">
      <c r="A531" s="195" t="s">
        <v>324</v>
      </c>
      <c r="B531" s="196"/>
      <c r="C531" s="196"/>
      <c r="D531" s="196"/>
      <c r="E531" s="196"/>
      <c r="F531" s="197"/>
    </row>
    <row r="532" spans="1:6">
      <c r="A532" s="104">
        <v>381</v>
      </c>
      <c r="B532" s="109" t="s">
        <v>326</v>
      </c>
      <c r="C532" s="6" t="s">
        <v>11</v>
      </c>
      <c r="D532" s="102">
        <v>3</v>
      </c>
      <c r="E532" s="8"/>
      <c r="F532" s="8"/>
    </row>
    <row r="533" spans="1:6" ht="39">
      <c r="A533" s="104">
        <v>382</v>
      </c>
      <c r="B533" s="109" t="s">
        <v>289</v>
      </c>
      <c r="C533" s="6" t="s">
        <v>11</v>
      </c>
      <c r="D533" s="102">
        <v>8</v>
      </c>
      <c r="E533" s="8"/>
      <c r="F533" s="8"/>
    </row>
    <row r="534" spans="1:6" ht="26.25">
      <c r="A534" s="104">
        <v>383</v>
      </c>
      <c r="B534" s="109" t="s">
        <v>325</v>
      </c>
      <c r="C534" s="6" t="s">
        <v>8</v>
      </c>
      <c r="D534" s="102">
        <v>1.5</v>
      </c>
      <c r="E534" s="8"/>
      <c r="F534" s="8"/>
    </row>
    <row r="535" spans="1:6" ht="39">
      <c r="A535" s="104">
        <v>384</v>
      </c>
      <c r="B535" s="109" t="s">
        <v>331</v>
      </c>
      <c r="C535" s="6" t="s">
        <v>8</v>
      </c>
      <c r="D535" s="102">
        <v>105</v>
      </c>
      <c r="E535" s="8"/>
      <c r="F535" s="8"/>
    </row>
    <row r="536" spans="1:6" ht="26.25">
      <c r="A536" s="104">
        <v>385</v>
      </c>
      <c r="B536" s="109" t="s">
        <v>327</v>
      </c>
      <c r="C536" s="6" t="s">
        <v>8</v>
      </c>
      <c r="D536" s="102">
        <v>1.5</v>
      </c>
      <c r="E536" s="8"/>
      <c r="F536" s="8"/>
    </row>
    <row r="537" spans="1:6" ht="26.25">
      <c r="A537" s="104">
        <v>386</v>
      </c>
      <c r="B537" s="109" t="s">
        <v>328</v>
      </c>
      <c r="C537" s="6" t="s">
        <v>8</v>
      </c>
      <c r="D537" s="102">
        <v>7</v>
      </c>
      <c r="E537" s="8"/>
      <c r="F537" s="8"/>
    </row>
    <row r="538" spans="1:6" ht="26.25">
      <c r="A538" s="104">
        <v>387</v>
      </c>
      <c r="B538" s="109" t="s">
        <v>329</v>
      </c>
      <c r="C538" s="6" t="s">
        <v>330</v>
      </c>
      <c r="D538" s="102">
        <v>11</v>
      </c>
      <c r="E538" s="8"/>
      <c r="F538" s="8"/>
    </row>
    <row r="539" spans="1:6">
      <c r="A539" s="104">
        <v>388</v>
      </c>
      <c r="B539" s="109" t="s">
        <v>338</v>
      </c>
      <c r="C539" s="6" t="s">
        <v>11</v>
      </c>
      <c r="D539" s="102">
        <v>4</v>
      </c>
      <c r="E539" s="8"/>
      <c r="F539" s="8"/>
    </row>
    <row r="540" spans="1:6" ht="26.25">
      <c r="A540" s="104">
        <v>389</v>
      </c>
      <c r="B540" s="109" t="s">
        <v>332</v>
      </c>
      <c r="C540" s="6" t="s">
        <v>8</v>
      </c>
      <c r="D540" s="102">
        <v>4</v>
      </c>
      <c r="E540" s="8"/>
      <c r="F540" s="8"/>
    </row>
    <row r="541" spans="1:6" ht="39">
      <c r="A541" s="104">
        <v>390</v>
      </c>
      <c r="B541" s="109" t="s">
        <v>333</v>
      </c>
      <c r="C541" s="6" t="s">
        <v>11</v>
      </c>
      <c r="D541" s="102">
        <v>4</v>
      </c>
      <c r="E541" s="8"/>
      <c r="F541" s="8"/>
    </row>
    <row r="542" spans="1:6" ht="26.25">
      <c r="A542" s="104">
        <v>391</v>
      </c>
      <c r="B542" s="109" t="s">
        <v>334</v>
      </c>
      <c r="C542" s="6" t="s">
        <v>8</v>
      </c>
      <c r="D542" s="102">
        <v>7</v>
      </c>
      <c r="E542" s="8"/>
      <c r="F542" s="8"/>
    </row>
    <row r="543" spans="1:6" ht="26.25">
      <c r="A543" s="104">
        <v>392</v>
      </c>
      <c r="B543" s="109" t="s">
        <v>335</v>
      </c>
      <c r="C543" s="6" t="s">
        <v>8</v>
      </c>
      <c r="D543" s="102">
        <v>1.5</v>
      </c>
      <c r="E543" s="8"/>
      <c r="F543" s="8"/>
    </row>
    <row r="544" spans="1:6" ht="39">
      <c r="A544" s="104">
        <v>393</v>
      </c>
      <c r="B544" s="109" t="s">
        <v>336</v>
      </c>
      <c r="C544" s="6" t="s">
        <v>8</v>
      </c>
      <c r="D544" s="102">
        <v>47</v>
      </c>
      <c r="E544" s="8"/>
      <c r="F544" s="8"/>
    </row>
    <row r="545" spans="1:6" ht="26.25">
      <c r="A545" s="104">
        <v>394</v>
      </c>
      <c r="B545" s="109" t="s">
        <v>337</v>
      </c>
      <c r="C545" s="6" t="s">
        <v>8</v>
      </c>
      <c r="D545" s="102">
        <v>4</v>
      </c>
      <c r="E545" s="8"/>
      <c r="F545" s="8"/>
    </row>
    <row r="546" spans="1:6" ht="26.25">
      <c r="A546" s="104">
        <v>395</v>
      </c>
      <c r="B546" s="109" t="s">
        <v>339</v>
      </c>
      <c r="C546" s="6" t="s">
        <v>11</v>
      </c>
      <c r="D546" s="102">
        <v>1</v>
      </c>
      <c r="E546" s="8"/>
      <c r="F546" s="8"/>
    </row>
    <row r="547" spans="1:6" ht="51.75">
      <c r="A547" s="104">
        <v>396</v>
      </c>
      <c r="B547" s="109" t="s">
        <v>340</v>
      </c>
      <c r="C547" s="6" t="s">
        <v>272</v>
      </c>
      <c r="D547" s="102">
        <v>1</v>
      </c>
      <c r="E547" s="8"/>
      <c r="F547" s="8"/>
    </row>
    <row r="548" spans="1:6" ht="39">
      <c r="A548" s="104">
        <v>397</v>
      </c>
      <c r="B548" s="109" t="s">
        <v>341</v>
      </c>
      <c r="C548" s="6" t="s">
        <v>273</v>
      </c>
      <c r="D548" s="102">
        <v>1</v>
      </c>
      <c r="E548" s="8"/>
      <c r="F548" s="8"/>
    </row>
    <row r="549" spans="1:6" ht="39.75" thickBot="1">
      <c r="A549" s="104">
        <v>398</v>
      </c>
      <c r="B549" s="109" t="s">
        <v>342</v>
      </c>
      <c r="C549" s="6" t="s">
        <v>273</v>
      </c>
      <c r="D549" s="102">
        <v>2</v>
      </c>
      <c r="E549" s="8"/>
      <c r="F549" s="8"/>
    </row>
    <row r="550" spans="1:6">
      <c r="A550" s="106"/>
      <c r="B550" s="116"/>
      <c r="C550" s="13"/>
      <c r="D550" s="117"/>
      <c r="E550" s="66" t="s">
        <v>12</v>
      </c>
      <c r="F550" s="16">
        <f>SUM(F532:F549)</f>
        <v>0</v>
      </c>
    </row>
    <row r="551" spans="1:6">
      <c r="A551" s="106"/>
      <c r="B551" s="116"/>
      <c r="C551" s="13"/>
      <c r="D551" s="117"/>
      <c r="E551" s="67" t="s">
        <v>13</v>
      </c>
      <c r="F551" s="18">
        <f>ROUND(F550*23%,2)</f>
        <v>0</v>
      </c>
    </row>
    <row r="552" spans="1:6" ht="15.75" thickBot="1">
      <c r="A552" s="106"/>
      <c r="B552" s="116"/>
      <c r="C552" s="13"/>
      <c r="D552" s="117"/>
      <c r="E552" s="68" t="s">
        <v>14</v>
      </c>
      <c r="F552" s="20">
        <f>F550+F551</f>
        <v>0</v>
      </c>
    </row>
    <row r="553" spans="1:6" ht="15.75" thickBot="1"/>
    <row r="554" spans="1:6" ht="31.5">
      <c r="E554" s="156" t="s">
        <v>439</v>
      </c>
      <c r="F554" s="157">
        <f>SUM(F129,F158,F175,F187,F243,F283,F318,F354,F373,F390,F407,F428,F438,F525,F274,F550)</f>
        <v>0</v>
      </c>
    </row>
    <row r="555" spans="1:6" ht="15.75">
      <c r="E555" s="158" t="s">
        <v>13</v>
      </c>
      <c r="F555" s="159">
        <f>ROUND(F554*23%,2)</f>
        <v>0</v>
      </c>
    </row>
    <row r="556" spans="1:6" ht="34.5" customHeight="1" thickBot="1">
      <c r="E556" s="160" t="s">
        <v>440</v>
      </c>
      <c r="F556" s="160">
        <f>+F554+F555</f>
        <v>0</v>
      </c>
    </row>
    <row r="557" spans="1:6" ht="15.75" thickBot="1"/>
    <row r="558" spans="1:6" ht="31.5">
      <c r="E558" s="161" t="s">
        <v>441</v>
      </c>
      <c r="F558" s="162">
        <f>SUM(F95,F554)</f>
        <v>0</v>
      </c>
    </row>
    <row r="559" spans="1:6" ht="15.75">
      <c r="E559" s="163" t="s">
        <v>13</v>
      </c>
      <c r="F559" s="164">
        <f>ROUND(F558*23%,2)</f>
        <v>0</v>
      </c>
    </row>
    <row r="560" spans="1:6" ht="32.25" thickBot="1">
      <c r="E560" s="165" t="s">
        <v>442</v>
      </c>
      <c r="F560" s="165">
        <f>+F558+F559</f>
        <v>0</v>
      </c>
    </row>
  </sheetData>
  <mergeCells count="46">
    <mergeCell ref="A80:F80"/>
    <mergeCell ref="A444:F444"/>
    <mergeCell ref="A531:F531"/>
    <mergeCell ref="A395:F395"/>
    <mergeCell ref="A55:F55"/>
    <mergeCell ref="A57:F57"/>
    <mergeCell ref="A413:F413"/>
    <mergeCell ref="A434:F434"/>
    <mergeCell ref="A135:F135"/>
    <mergeCell ref="A104:F104"/>
    <mergeCell ref="A78:F78"/>
    <mergeCell ref="A100:F100"/>
    <mergeCell ref="A102:F102"/>
    <mergeCell ref="A133:F133"/>
    <mergeCell ref="A162:F162"/>
    <mergeCell ref="A394:F394"/>
    <mergeCell ref="A287:F287"/>
    <mergeCell ref="A289:F289"/>
    <mergeCell ref="A323:F323"/>
    <mergeCell ref="A359:F359"/>
    <mergeCell ref="A378:F378"/>
    <mergeCell ref="A322:F322"/>
    <mergeCell ref="A358:F358"/>
    <mergeCell ref="A377:F377"/>
    <mergeCell ref="A249:F249"/>
    <mergeCell ref="A280:F280"/>
    <mergeCell ref="A179:F179"/>
    <mergeCell ref="A191:F191"/>
    <mergeCell ref="A247:F247"/>
    <mergeCell ref="A278:F278"/>
    <mergeCell ref="A411:F411"/>
    <mergeCell ref="A432:F432"/>
    <mergeCell ref="A442:F442"/>
    <mergeCell ref="A529:F529"/>
    <mergeCell ref="A2:F2"/>
    <mergeCell ref="A3:F3"/>
    <mergeCell ref="A4:F4"/>
    <mergeCell ref="A5:F5"/>
    <mergeCell ref="A7:F7"/>
    <mergeCell ref="A9:F9"/>
    <mergeCell ref="A11:F11"/>
    <mergeCell ref="A24:F24"/>
    <mergeCell ref="A22:F22"/>
    <mergeCell ref="A164:F164"/>
    <mergeCell ref="A181:F181"/>
    <mergeCell ref="A193:F193"/>
  </mergeCells>
  <phoneticPr fontId="4" type="noConversion"/>
  <conditionalFormatting sqref="F1:F6">
    <cfRule type="cellIs" dxfId="3" priority="9" operator="equal">
      <formula>0</formula>
    </cfRule>
  </conditionalFormatting>
  <conditionalFormatting sqref="F361:F372">
    <cfRule type="cellIs" dxfId="2" priority="7" operator="equal">
      <formula>0</formula>
    </cfRule>
  </conditionalFormatting>
  <conditionalFormatting sqref="F380:F389">
    <cfRule type="cellIs" dxfId="1" priority="6" operator="equal">
      <formula>0</formula>
    </cfRule>
  </conditionalFormatting>
  <conditionalFormatting sqref="F397:F406">
    <cfRule type="cellIs" dxfId="0" priority="5" operator="equal">
      <formula>0</formula>
    </cfRule>
  </conditionalFormatting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Myroslava Shelest</dc:creator>
  <cp:lastModifiedBy>Kaczmarek Monika</cp:lastModifiedBy>
  <cp:lastPrinted>2023-07-27T12:28:17Z</cp:lastPrinted>
  <dcterms:created xsi:type="dcterms:W3CDTF">2023-07-06T06:15:48Z</dcterms:created>
  <dcterms:modified xsi:type="dcterms:W3CDTF">2023-09-20T08:56:19Z</dcterms:modified>
</cp:coreProperties>
</file>