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! SPRAWY\OR.351- dokumentacja zamówień publ\przetargi 2023\28.MBFO.2.23-energia cieplna 2024-2027\SWZ+załączniki\"/>
    </mc:Choice>
  </mc:AlternateContent>
  <xr:revisionPtr revIDLastSave="0" documentId="13_ncr:1_{DF5DFB1F-B567-4A6A-8C70-2173F8A3F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F40" i="1" l="1"/>
  <c r="G39" i="1"/>
  <c r="G7" i="1" l="1"/>
  <c r="G8" i="1"/>
  <c r="G9" i="1"/>
  <c r="G38" i="1" l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3" i="1"/>
  <c r="G26" i="1"/>
  <c r="G27" i="1"/>
  <c r="G28" i="1"/>
  <c r="G29" i="1"/>
  <c r="G30" i="1"/>
  <c r="G31" i="1"/>
  <c r="G32" i="1"/>
  <c r="G33" i="1"/>
  <c r="G34" i="1"/>
  <c r="G35" i="1"/>
  <c r="G36" i="1"/>
  <c r="G37" i="1"/>
  <c r="G10" i="1"/>
  <c r="G40" i="1" l="1"/>
</calcChain>
</file>

<file path=xl/sharedStrings.xml><?xml version="1.0" encoding="utf-8"?>
<sst xmlns="http://schemas.openxmlformats.org/spreadsheetml/2006/main" count="318" uniqueCount="130">
  <si>
    <t>Nazwa placówki</t>
  </si>
  <si>
    <t>Moc cieplna na potrzeby ogrzewania w MW</t>
  </si>
  <si>
    <t>Moc cieplna na potrzeby ciepłej wody (średnia) MW</t>
  </si>
  <si>
    <t>Moc cieplna na potrzeby ciepłej wody (maksymalna) MW</t>
  </si>
  <si>
    <t>Zamówiona moc cieplna w MW</t>
  </si>
  <si>
    <t>Grupa taryfowa</t>
  </si>
  <si>
    <t>Aktualny dostawca energii cieplnej</t>
  </si>
  <si>
    <t>Własność węzła cieplnego</t>
  </si>
  <si>
    <t>Lp.</t>
  </si>
  <si>
    <t>A3/B1/C3</t>
  </si>
  <si>
    <t>TAK</t>
  </si>
  <si>
    <t>VEOLIA</t>
  </si>
  <si>
    <t>m.st. Warszawa</t>
  </si>
  <si>
    <t>A3/B1/C1</t>
  </si>
  <si>
    <t>1961-1967</t>
  </si>
  <si>
    <t>OKW</t>
  </si>
  <si>
    <t>A3/B1/C220</t>
  </si>
  <si>
    <t>nie dotyczy</t>
  </si>
  <si>
    <t>1927-29 (modernizacja 2014 rok)</t>
  </si>
  <si>
    <t>1929/1933</t>
  </si>
  <si>
    <t>1964-szkoła/2018-przedszkole</t>
  </si>
  <si>
    <t>Załącznik nr 3 do SWZ - opis przedmiotu zmówienia do postępowania nr 28/MBFO/2/23</t>
  </si>
  <si>
    <t>Ulica</t>
  </si>
  <si>
    <t>Zespół Placówek Szkolno-Wychowawczo-Rewalidacyjnych nr 1</t>
  </si>
  <si>
    <t>Szkoła Podstawowa Specjalna nr 327 im. Dr Anny Lechowicz</t>
  </si>
  <si>
    <t>Poradnia Specjalistyczna Młodzieżowy Ośrodek Profilaktyki i Psychoterapii MOP</t>
  </si>
  <si>
    <t>ul. Bełska 5</t>
  </si>
  <si>
    <t>ul. Białobrzeska 44</t>
  </si>
  <si>
    <t>ul. Boryszewska 4</t>
  </si>
  <si>
    <t>Kod pocztowy</t>
  </si>
  <si>
    <t>Miasto</t>
  </si>
  <si>
    <t>02-638</t>
  </si>
  <si>
    <t>02-325</t>
  </si>
  <si>
    <t>00-781</t>
  </si>
  <si>
    <t>Warszawa</t>
  </si>
  <si>
    <t>Młodzieżowy Ośrodek Socjoterapii nr 6</t>
  </si>
  <si>
    <t>Zespół Szkół Specjalnych nr 105</t>
  </si>
  <si>
    <t xml:space="preserve">Młodzieżowy Ośrodek Wychowawczy nr 4 </t>
  </si>
  <si>
    <t>ul. Brożka 26</t>
  </si>
  <si>
    <t>ul. Długa 9</t>
  </si>
  <si>
    <t>ul. Dolna 19</t>
  </si>
  <si>
    <t>01-451</t>
  </si>
  <si>
    <t>00-238</t>
  </si>
  <si>
    <t>00-773</t>
  </si>
  <si>
    <t>Zespół Szkół Specjalnych nr 85</t>
  </si>
  <si>
    <t xml:space="preserve">Szkoła Podstawowa Specjalna nr 394
</t>
  </si>
  <si>
    <t>ul. Elektoralna 12/14</t>
  </si>
  <si>
    <t>ul. Gandhiego 13</t>
  </si>
  <si>
    <t>00-139</t>
  </si>
  <si>
    <t>02-645</t>
  </si>
  <si>
    <t>00-281</t>
  </si>
  <si>
    <t>00-259</t>
  </si>
  <si>
    <t>ul. Jezuicka 4</t>
  </si>
  <si>
    <t>ul. Boleść 2</t>
  </si>
  <si>
    <t>Stołeczne Centrum Edukacji Kulturalnej im. Komisji Edukacji Narodowej</t>
  </si>
  <si>
    <t>Szkoła Podstawowa Specjalna nr 147</t>
  </si>
  <si>
    <t>Zespół Szkół Specjalnych nr 90</t>
  </si>
  <si>
    <t>Specjalny Ośrodek Szkolno-Wychowawczy dla Dzieci Słabowidzących nr 8</t>
  </si>
  <si>
    <t>ul. Karolkowa 56</t>
  </si>
  <si>
    <t>ul. Kordeckiego 54</t>
  </si>
  <si>
    <t>ul. Rzymowskiego 36</t>
  </si>
  <si>
    <t>01-193</t>
  </si>
  <si>
    <t>04-330</t>
  </si>
  <si>
    <t>02-697</t>
  </si>
  <si>
    <t>ul. Księcia Janusza 45/47</t>
  </si>
  <si>
    <t>Bursa nr 6</t>
  </si>
  <si>
    <t>ul. Okopowa 55a</t>
  </si>
  <si>
    <t>ul. Zagójska 3</t>
  </si>
  <si>
    <t>ul. Długa 18/20</t>
  </si>
  <si>
    <t>01-452</t>
  </si>
  <si>
    <t>04-160</t>
  </si>
  <si>
    <t>01-043</t>
  </si>
  <si>
    <t>Ośrodek Szkolno-Wychowawczy dla Głuchych im. Jana Siestrzyńskiego</t>
  </si>
  <si>
    <t>Warszawskie Centrum Sportu Młodzieżowego AGRYKOLA</t>
  </si>
  <si>
    <t>Zespół Szkół Specjalnych nr 38</t>
  </si>
  <si>
    <t>ul. Łucka 17/23</t>
  </si>
  <si>
    <t>ul. Myśliwiecka 9</t>
  </si>
  <si>
    <t>ul. Namysłowska 10</t>
  </si>
  <si>
    <t>00-842</t>
  </si>
  <si>
    <t>00-459</t>
  </si>
  <si>
    <t>03-455</t>
  </si>
  <si>
    <t>Młodzieżowy Ośrodek Socjoterapii nr 7</t>
  </si>
  <si>
    <t>Instytut Głuchoniemych</t>
  </si>
  <si>
    <t>Młodzieżowy Ośrodek Socjoterapii nr 4</t>
  </si>
  <si>
    <t>ul. Osowska 81</t>
  </si>
  <si>
    <t>Pl. Trzech Krzyży 4/6</t>
  </si>
  <si>
    <t>ul. Reymonta 16</t>
  </si>
  <si>
    <t>04-351</t>
  </si>
  <si>
    <t>00-499</t>
  </si>
  <si>
    <t>01-842</t>
  </si>
  <si>
    <t xml:space="preserve">Szkoła Podstawowa Specjalna nr 111
</t>
  </si>
  <si>
    <t>Specjalny Ośrodek Wychowawczy ,,Dom przy Rynku,,</t>
  </si>
  <si>
    <t>Zespół Szkół Specjalnych nr 89</t>
  </si>
  <si>
    <t>Warszawskie Centrum Innowacji Edukacyjno-Społecznych i Szkoleń</t>
  </si>
  <si>
    <t>ul. Różana 22/24</t>
  </si>
  <si>
    <t>ul. Rynek Nowego Miasta 4</t>
  </si>
  <si>
    <t>ul. Skaryszewska 8</t>
  </si>
  <si>
    <t>ul. Stara 4</t>
  </si>
  <si>
    <t>02-569</t>
  </si>
  <si>
    <t>00-229</t>
  </si>
  <si>
    <t>03-802</t>
  </si>
  <si>
    <t>00-231</t>
  </si>
  <si>
    <t>Szkoła Podstawowa Specjalna nr 177</t>
  </si>
  <si>
    <t>Zespół Szkolno-Przedszkolny nr 10</t>
  </si>
  <si>
    <t>Specjalny Ośrodek Szkolno-Wychowawczy nr 15</t>
  </si>
  <si>
    <t>Szkoła Podstawowa Specjalna nr 240</t>
  </si>
  <si>
    <t>Specjalny Ośrodek Szkolno-Wychowawczy nr 9 (docelowo Instytut Głuchoniemych)</t>
  </si>
  <si>
    <t>Specjalny Ośrodek Szkolno-Wychowawczy nr 9</t>
  </si>
  <si>
    <t>ul. Szczęśliwicka 45/47</t>
  </si>
  <si>
    <t>ul. Tarchomińska 4</t>
  </si>
  <si>
    <t>ul. Twarda 8/12</t>
  </si>
  <si>
    <t>ul. Weterynaryjna 3</t>
  </si>
  <si>
    <t>ul. Zakroczymska 6</t>
  </si>
  <si>
    <t>ul. Paska 10</t>
  </si>
  <si>
    <t>02-353</t>
  </si>
  <si>
    <t>03-746</t>
  </si>
  <si>
    <t>00-115</t>
  </si>
  <si>
    <t>03-836</t>
  </si>
  <si>
    <t>00-225</t>
  </si>
  <si>
    <t>01-640</t>
  </si>
  <si>
    <t>Planowane zużycie energii cieplnej dla wymienionego obiektu w GJ</t>
  </si>
  <si>
    <t>Planowane zużycie energii cieplnej dla wymienionego obiektu w GJ z uwzględnieniem 20% prawa opcji</t>
  </si>
  <si>
    <t>Powierzchnia całkowita budynku w m2</t>
  </si>
  <si>
    <t>Kubatura budynku w m3</t>
  </si>
  <si>
    <t>Rok budowy obiektu</t>
  </si>
  <si>
    <t>Czy obiekt jest zasilany z węzła cieplnego (TAK/NIE)</t>
  </si>
  <si>
    <t>Załącznik nr 3 do postępowania nr 28/MBFO/2/23</t>
  </si>
  <si>
    <t>Moc cieplna na potrzeby ciepła technologicznego/wentylacji/inne          MW</t>
  </si>
  <si>
    <t>-</t>
  </si>
  <si>
    <t>brak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</si>
</sst>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</cellXfs>
  <cellStyles count="1">
    <cellStyle name="Normalny" xfId="0" builtinId="0"/>
  </cellStyles>
  <dxfs count="21">
    <dxf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B6:S39" totalsRowShown="0" headerRowDxfId="20" dataDxfId="18" headerRowBorderDxfId="19">
  <autoFilter ref="B6:S3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Nazwa placówki" dataDxfId="17"/>
    <tableColumn id="12" xr3:uid="{00000000-0010-0000-0000-00000C000000}" name="Ulica" dataDxfId="16"/>
    <tableColumn id="2" xr3:uid="{00000000-0010-0000-0000-000002000000}" name="Kod pocztowy" dataDxfId="15"/>
    <tableColumn id="3" xr3:uid="{00000000-0010-0000-0000-000003000000}" name="Miasto" dataDxfId="14"/>
    <tableColumn id="5" xr3:uid="{00000000-0010-0000-0000-000005000000}" name="Planowane zużycie energii cieplnej dla wymienionego obiektu w GJ" dataDxfId="13"/>
    <tableColumn id="6" xr3:uid="{00000000-0010-0000-0000-000006000000}" name="Planowane zużycie energii cieplnej dla wymienionego obiektu w GJ z uwzględnieniem 20% prawa opcji" dataDxfId="12"/>
    <tableColumn id="7" xr3:uid="{00000000-0010-0000-0000-000007000000}" name="Moc cieplna na potrzeby ogrzewania w MW" dataDxfId="11"/>
    <tableColumn id="8" xr3:uid="{00000000-0010-0000-0000-000008000000}" name="Moc cieplna na potrzeby ciepłej wody (średnia) MW" dataDxfId="10"/>
    <tableColumn id="9" xr3:uid="{00000000-0010-0000-0000-000009000000}" name="Moc cieplna na potrzeby ciepłej wody (maksymalna) MW" dataDxfId="9"/>
    <tableColumn id="4" xr3:uid="{00000000-0010-0000-0000-000004000000}" name="Moc cieplna na potrzeby ciepła technologicznego/wentylacji/inne          MW" dataDxfId="8"/>
    <tableColumn id="10" xr3:uid="{00000000-0010-0000-0000-00000A000000}" name="Zamówiona moc cieplna w MW" dataDxfId="7"/>
    <tableColumn id="11" xr3:uid="{00000000-0010-0000-0000-00000B000000}" name="Grupa taryfowa" dataDxfId="6"/>
    <tableColumn id="13" xr3:uid="{00000000-0010-0000-0000-00000D000000}" name="Powierzchnia całkowita budynku w m2" dataDxfId="5"/>
    <tableColumn id="14" xr3:uid="{00000000-0010-0000-0000-00000E000000}" name="Kubatura budynku w m3" dataDxfId="4"/>
    <tableColumn id="15" xr3:uid="{00000000-0010-0000-0000-00000F000000}" name="Rok budowy obiektu" dataDxfId="3"/>
    <tableColumn id="16" xr3:uid="{00000000-0010-0000-0000-000010000000}" name="Czy obiekt jest zasilany z węzła cieplnego (TAK/NIE)" dataDxfId="2"/>
    <tableColumn id="17" xr3:uid="{00000000-0010-0000-0000-000011000000}" name="Aktualny dostawca energii cieplnej" dataDxfId="1"/>
    <tableColumn id="18" xr3:uid="{00000000-0010-0000-0000-000012000000}" name="Własność węzła cieplneg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topLeftCell="A4" zoomScale="90" zoomScaleNormal="90" workbookViewId="0">
      <pane xSplit="3" ySplit="3" topLeftCell="D29" activePane="bottomRight" state="frozen"/>
      <selection activeCell="A4" sqref="A4"/>
      <selection pane="topRight" activeCell="D4" sqref="D4"/>
      <selection pane="bottomLeft" activeCell="A5" sqref="A5"/>
      <selection pane="bottomRight" activeCell="Q39" sqref="Q39"/>
    </sheetView>
  </sheetViews>
  <sheetFormatPr defaultRowHeight="15" x14ac:dyDescent="0.25"/>
  <cols>
    <col min="1" max="1" width="4.85546875" customWidth="1"/>
    <col min="2" max="2" width="19.42578125" style="4" customWidth="1"/>
    <col min="3" max="3" width="24.28515625" style="4" customWidth="1"/>
    <col min="4" max="4" width="17.28515625" style="11" customWidth="1"/>
    <col min="5" max="5" width="21.140625" style="11" customWidth="1"/>
    <col min="6" max="6" width="19.5703125" style="12" customWidth="1"/>
    <col min="7" max="7" width="18.85546875" style="12" customWidth="1"/>
    <col min="8" max="8" width="15.85546875" style="20" customWidth="1"/>
    <col min="9" max="9" width="16.7109375" style="20" customWidth="1"/>
    <col min="10" max="11" width="19.28515625" style="20" customWidth="1"/>
    <col min="12" max="12" width="14" style="20" customWidth="1"/>
    <col min="13" max="13" width="13.85546875" style="22" customWidth="1"/>
    <col min="14" max="14" width="13.42578125" style="12" customWidth="1"/>
    <col min="15" max="15" width="11.42578125" style="12" customWidth="1"/>
    <col min="16" max="16" width="14.42578125" style="23" customWidth="1"/>
    <col min="17" max="17" width="12.85546875" style="22" customWidth="1"/>
    <col min="18" max="18" width="13.42578125" style="22" customWidth="1"/>
    <col min="19" max="19" width="14.85546875" style="22" bestFit="1" customWidth="1"/>
  </cols>
  <sheetData>
    <row r="1" spans="1:19" x14ac:dyDescent="0.25">
      <c r="A1" s="5" t="s">
        <v>21</v>
      </c>
      <c r="B1" s="17"/>
    </row>
    <row r="4" spans="1:19" x14ac:dyDescent="0.25">
      <c r="A4" s="5" t="s">
        <v>126</v>
      </c>
    </row>
    <row r="6" spans="1:19" s="1" customFormat="1" ht="90" x14ac:dyDescent="0.25">
      <c r="A6" s="7" t="s">
        <v>8</v>
      </c>
      <c r="B6" s="7" t="s">
        <v>0</v>
      </c>
      <c r="C6" s="7" t="s">
        <v>22</v>
      </c>
      <c r="D6" s="6" t="s">
        <v>29</v>
      </c>
      <c r="E6" s="6" t="s">
        <v>30</v>
      </c>
      <c r="F6" s="6" t="s">
        <v>120</v>
      </c>
      <c r="G6" s="6" t="s">
        <v>121</v>
      </c>
      <c r="H6" s="8" t="s">
        <v>1</v>
      </c>
      <c r="I6" s="8" t="s">
        <v>2</v>
      </c>
      <c r="J6" s="8" t="s">
        <v>3</v>
      </c>
      <c r="K6" s="28" t="s">
        <v>127</v>
      </c>
      <c r="L6" s="8" t="s">
        <v>4</v>
      </c>
      <c r="M6" s="7" t="s">
        <v>5</v>
      </c>
      <c r="N6" s="6" t="s">
        <v>122</v>
      </c>
      <c r="O6" s="6" t="s">
        <v>123</v>
      </c>
      <c r="P6" s="9" t="s">
        <v>124</v>
      </c>
      <c r="Q6" s="7" t="s">
        <v>125</v>
      </c>
      <c r="R6" s="7" t="s">
        <v>6</v>
      </c>
      <c r="S6" s="7" t="s">
        <v>7</v>
      </c>
    </row>
    <row r="7" spans="1:19" s="2" customFormat="1" ht="75" x14ac:dyDescent="0.25">
      <c r="A7" s="10">
        <v>1</v>
      </c>
      <c r="B7" s="14" t="s">
        <v>23</v>
      </c>
      <c r="C7" s="14" t="s">
        <v>26</v>
      </c>
      <c r="D7" s="15" t="s">
        <v>31</v>
      </c>
      <c r="E7" s="15" t="s">
        <v>34</v>
      </c>
      <c r="F7" s="13">
        <v>6400</v>
      </c>
      <c r="G7" s="13">
        <f t="shared" ref="G7:G9" si="0">F7+(F7*20%)</f>
        <v>7680</v>
      </c>
      <c r="H7" s="21">
        <v>8.9899999999999994E-2</v>
      </c>
      <c r="I7" s="21">
        <v>9.8000000000000004E-2</v>
      </c>
      <c r="J7" s="21">
        <v>0.16250000000000001</v>
      </c>
      <c r="K7" s="21">
        <f>0.085+0.0909</f>
        <v>0.1759</v>
      </c>
      <c r="L7" s="21">
        <v>0.36380000000000001</v>
      </c>
      <c r="M7" s="3" t="s">
        <v>9</v>
      </c>
      <c r="N7" s="13">
        <v>2730</v>
      </c>
      <c r="O7" s="13">
        <v>15400</v>
      </c>
      <c r="P7" s="24">
        <v>1966</v>
      </c>
      <c r="Q7" s="3" t="s">
        <v>10</v>
      </c>
      <c r="R7" s="3" t="s">
        <v>11</v>
      </c>
      <c r="S7" s="3" t="s">
        <v>12</v>
      </c>
    </row>
    <row r="8" spans="1:19" s="2" customFormat="1" ht="45" x14ac:dyDescent="0.25">
      <c r="A8" s="10">
        <v>2</v>
      </c>
      <c r="B8" s="18" t="s">
        <v>24</v>
      </c>
      <c r="C8" s="14" t="s">
        <v>27</v>
      </c>
      <c r="D8" s="15" t="s">
        <v>32</v>
      </c>
      <c r="E8" s="15" t="s">
        <v>34</v>
      </c>
      <c r="F8" s="13">
        <v>5800</v>
      </c>
      <c r="G8" s="13">
        <f t="shared" si="0"/>
        <v>6960</v>
      </c>
      <c r="H8" s="21">
        <v>0.20699999999999999</v>
      </c>
      <c r="I8" s="21">
        <v>0.02</v>
      </c>
      <c r="J8" s="21">
        <v>4.3999999999999997E-2</v>
      </c>
      <c r="K8" s="21" t="s">
        <v>128</v>
      </c>
      <c r="L8" s="21">
        <v>0.22700000000000001</v>
      </c>
      <c r="M8" s="3" t="s">
        <v>9</v>
      </c>
      <c r="N8" s="13">
        <v>2400</v>
      </c>
      <c r="O8" s="13">
        <v>13825</v>
      </c>
      <c r="P8" s="25" t="s">
        <v>18</v>
      </c>
      <c r="Q8" s="3" t="s">
        <v>10</v>
      </c>
      <c r="R8" s="3" t="s">
        <v>11</v>
      </c>
      <c r="S8" s="3" t="s">
        <v>12</v>
      </c>
    </row>
    <row r="9" spans="1:19" s="2" customFormat="1" ht="75" x14ac:dyDescent="0.25">
      <c r="A9" s="10">
        <v>3</v>
      </c>
      <c r="B9" s="18" t="s">
        <v>25</v>
      </c>
      <c r="C9" s="14" t="s">
        <v>28</v>
      </c>
      <c r="D9" s="15" t="s">
        <v>33</v>
      </c>
      <c r="E9" s="15" t="s">
        <v>34</v>
      </c>
      <c r="F9" s="13">
        <v>780</v>
      </c>
      <c r="G9" s="13">
        <f t="shared" si="0"/>
        <v>936</v>
      </c>
      <c r="H9" s="21">
        <v>3.5000000000000003E-2</v>
      </c>
      <c r="I9" s="21" t="s">
        <v>17</v>
      </c>
      <c r="J9" s="21" t="s">
        <v>17</v>
      </c>
      <c r="K9" s="21" t="s">
        <v>128</v>
      </c>
      <c r="L9" s="21">
        <v>3.5000000000000003E-2</v>
      </c>
      <c r="M9" s="3" t="s">
        <v>9</v>
      </c>
      <c r="N9" s="13">
        <v>448</v>
      </c>
      <c r="O9" s="13">
        <v>1140</v>
      </c>
      <c r="P9" s="24">
        <v>1939</v>
      </c>
      <c r="Q9" s="3" t="s">
        <v>10</v>
      </c>
      <c r="R9" s="3" t="s">
        <v>11</v>
      </c>
      <c r="S9" s="3" t="s">
        <v>12</v>
      </c>
    </row>
    <row r="10" spans="1:19" s="2" customFormat="1" ht="45" x14ac:dyDescent="0.25">
      <c r="A10" s="10">
        <v>4</v>
      </c>
      <c r="B10" s="18" t="s">
        <v>35</v>
      </c>
      <c r="C10" s="14" t="s">
        <v>38</v>
      </c>
      <c r="D10" s="15" t="s">
        <v>41</v>
      </c>
      <c r="E10" s="15" t="s">
        <v>34</v>
      </c>
      <c r="F10" s="13">
        <v>5445.2</v>
      </c>
      <c r="G10" s="13">
        <f>F10+(F10*20%)</f>
        <v>6534.24</v>
      </c>
      <c r="H10" s="26">
        <v>0.1492</v>
      </c>
      <c r="I10" s="26">
        <v>4.5499999999999999E-2</v>
      </c>
      <c r="J10" s="26">
        <v>9.0999999999999998E-2</v>
      </c>
      <c r="K10" s="21">
        <v>5.9700000000000003E-2</v>
      </c>
      <c r="L10" s="26">
        <v>0.25440000000000002</v>
      </c>
      <c r="M10" s="3" t="s">
        <v>9</v>
      </c>
      <c r="N10" s="13">
        <v>2777</v>
      </c>
      <c r="O10" s="13">
        <v>10434</v>
      </c>
      <c r="P10" s="24">
        <v>1972</v>
      </c>
      <c r="Q10" s="3" t="s">
        <v>10</v>
      </c>
      <c r="R10" s="3" t="s">
        <v>11</v>
      </c>
      <c r="S10" s="3" t="s">
        <v>12</v>
      </c>
    </row>
    <row r="11" spans="1:19" s="2" customFormat="1" ht="41.25" customHeight="1" x14ac:dyDescent="0.25">
      <c r="A11" s="10">
        <v>5</v>
      </c>
      <c r="B11" s="18" t="s">
        <v>36</v>
      </c>
      <c r="C11" s="14" t="s">
        <v>39</v>
      </c>
      <c r="D11" s="15" t="s">
        <v>42</v>
      </c>
      <c r="E11" s="15" t="s">
        <v>34</v>
      </c>
      <c r="F11" s="13">
        <v>5807.2</v>
      </c>
      <c r="G11" s="13">
        <f t="shared" ref="G11:G39" si="1">F11+(F11*20%)</f>
        <v>6968.6399999999994</v>
      </c>
      <c r="H11" s="21">
        <v>0.217</v>
      </c>
      <c r="I11" s="21">
        <v>1.2E-2</v>
      </c>
      <c r="J11" s="21">
        <v>2.0400000000000001E-2</v>
      </c>
      <c r="K11" s="21" t="s">
        <v>128</v>
      </c>
      <c r="L11" s="21">
        <v>0.22900000000000001</v>
      </c>
      <c r="M11" s="3" t="s">
        <v>9</v>
      </c>
      <c r="N11" s="13">
        <v>2804.2</v>
      </c>
      <c r="O11" s="13">
        <v>11050</v>
      </c>
      <c r="P11" s="24">
        <v>1968</v>
      </c>
      <c r="Q11" s="3" t="s">
        <v>10</v>
      </c>
      <c r="R11" s="3" t="s">
        <v>11</v>
      </c>
      <c r="S11" s="3" t="s">
        <v>12</v>
      </c>
    </row>
    <row r="12" spans="1:19" s="2" customFormat="1" ht="45" x14ac:dyDescent="0.25">
      <c r="A12" s="10">
        <v>6</v>
      </c>
      <c r="B12" s="18" t="s">
        <v>37</v>
      </c>
      <c r="C12" s="14" t="s">
        <v>40</v>
      </c>
      <c r="D12" s="15" t="s">
        <v>43</v>
      </c>
      <c r="E12" s="15" t="s">
        <v>34</v>
      </c>
      <c r="F12" s="13">
        <v>4337.76</v>
      </c>
      <c r="G12" s="13">
        <f t="shared" si="1"/>
        <v>5205.3119999999999</v>
      </c>
      <c r="H12" s="21">
        <v>0.11799999999999999</v>
      </c>
      <c r="I12" s="21">
        <v>0.04</v>
      </c>
      <c r="J12" s="21">
        <v>6.8000000000000005E-2</v>
      </c>
      <c r="K12" s="21" t="s">
        <v>128</v>
      </c>
      <c r="L12" s="21">
        <v>0.158</v>
      </c>
      <c r="M12" s="3" t="s">
        <v>9</v>
      </c>
      <c r="N12" s="13">
        <v>1154.1500000000001</v>
      </c>
      <c r="O12" s="13">
        <v>6341.5</v>
      </c>
      <c r="P12" s="24">
        <v>1931</v>
      </c>
      <c r="Q12" s="3" t="s">
        <v>10</v>
      </c>
      <c r="R12" s="3" t="s">
        <v>11</v>
      </c>
      <c r="S12" s="3" t="s">
        <v>12</v>
      </c>
    </row>
    <row r="13" spans="1:19" ht="30" x14ac:dyDescent="0.25">
      <c r="A13" s="10">
        <v>7</v>
      </c>
      <c r="B13" s="18" t="s">
        <v>44</v>
      </c>
      <c r="C13" s="14" t="s">
        <v>46</v>
      </c>
      <c r="D13" s="15" t="s">
        <v>48</v>
      </c>
      <c r="E13" s="15" t="s">
        <v>34</v>
      </c>
      <c r="F13" s="13">
        <v>11075</v>
      </c>
      <c r="G13" s="13">
        <f t="shared" si="1"/>
        <v>13290</v>
      </c>
      <c r="H13" s="21">
        <v>0.3629</v>
      </c>
      <c r="I13" s="21">
        <v>1.89E-2</v>
      </c>
      <c r="J13" s="21">
        <v>3.78E-2</v>
      </c>
      <c r="K13" s="21" t="s">
        <v>128</v>
      </c>
      <c r="L13" s="21">
        <v>0.38179999999999997</v>
      </c>
      <c r="M13" s="3" t="s">
        <v>13</v>
      </c>
      <c r="N13" s="13">
        <v>8600</v>
      </c>
      <c r="O13" s="13">
        <v>25000</v>
      </c>
      <c r="P13" s="24">
        <v>1950</v>
      </c>
      <c r="Q13" s="3" t="s">
        <v>10</v>
      </c>
      <c r="R13" s="3" t="s">
        <v>11</v>
      </c>
      <c r="S13" s="3" t="s">
        <v>11</v>
      </c>
    </row>
    <row r="14" spans="1:19" ht="45" x14ac:dyDescent="0.25">
      <c r="A14" s="10">
        <v>8</v>
      </c>
      <c r="B14" s="18" t="s">
        <v>45</v>
      </c>
      <c r="C14" s="14" t="s">
        <v>47</v>
      </c>
      <c r="D14" s="15" t="s">
        <v>49</v>
      </c>
      <c r="E14" s="15" t="s">
        <v>34</v>
      </c>
      <c r="F14" s="13">
        <v>4499.2</v>
      </c>
      <c r="G14" s="13">
        <f t="shared" si="1"/>
        <v>5399.04</v>
      </c>
      <c r="H14" s="26">
        <v>0.19950000000000001</v>
      </c>
      <c r="I14" s="21" t="s">
        <v>17</v>
      </c>
      <c r="J14" s="21" t="s">
        <v>17</v>
      </c>
      <c r="K14" s="21" t="s">
        <v>128</v>
      </c>
      <c r="L14" s="26">
        <v>0.19950000000000001</v>
      </c>
      <c r="M14" s="3" t="s">
        <v>13</v>
      </c>
      <c r="N14" s="13">
        <v>3063</v>
      </c>
      <c r="O14" s="13">
        <v>17283</v>
      </c>
      <c r="P14" s="24">
        <v>1959</v>
      </c>
      <c r="Q14" s="3" t="s">
        <v>10</v>
      </c>
      <c r="R14" s="3" t="s">
        <v>11</v>
      </c>
      <c r="S14" s="26" t="s">
        <v>11</v>
      </c>
    </row>
    <row r="15" spans="1:19" s="2" customFormat="1" ht="29.25" customHeight="1" x14ac:dyDescent="0.25">
      <c r="A15" s="32">
        <v>9</v>
      </c>
      <c r="B15" s="29" t="s">
        <v>54</v>
      </c>
      <c r="C15" s="14" t="s">
        <v>52</v>
      </c>
      <c r="D15" s="15" t="s">
        <v>50</v>
      </c>
      <c r="E15" s="15" t="s">
        <v>34</v>
      </c>
      <c r="F15" s="13">
        <v>4985.6000000000004</v>
      </c>
      <c r="G15" s="13">
        <f t="shared" si="1"/>
        <v>5982.72</v>
      </c>
      <c r="H15" s="21">
        <v>0.15</v>
      </c>
      <c r="I15" s="21">
        <v>1.4999999999999999E-2</v>
      </c>
      <c r="J15" s="21">
        <v>2.5499999999999998E-2</v>
      </c>
      <c r="K15" s="21" t="s">
        <v>128</v>
      </c>
      <c r="L15" s="21">
        <v>0.16500000000000001</v>
      </c>
      <c r="M15" s="3" t="s">
        <v>9</v>
      </c>
      <c r="N15" s="13">
        <v>2591</v>
      </c>
      <c r="O15" s="13">
        <v>10300</v>
      </c>
      <c r="P15" s="24">
        <v>1956</v>
      </c>
      <c r="Q15" s="3" t="s">
        <v>10</v>
      </c>
      <c r="R15" s="3" t="s">
        <v>11</v>
      </c>
      <c r="S15" s="3" t="s">
        <v>12</v>
      </c>
    </row>
    <row r="16" spans="1:19" s="2" customFormat="1" ht="42.75" customHeight="1" x14ac:dyDescent="0.25">
      <c r="A16" s="33"/>
      <c r="B16" s="18"/>
      <c r="C16" s="31" t="s">
        <v>53</v>
      </c>
      <c r="D16" s="15" t="s">
        <v>51</v>
      </c>
      <c r="E16" s="15" t="s">
        <v>34</v>
      </c>
      <c r="F16" s="13">
        <v>2223.3200000000002</v>
      </c>
      <c r="G16" s="13">
        <f t="shared" si="1"/>
        <v>2667.9840000000004</v>
      </c>
      <c r="H16" s="21">
        <v>0.08</v>
      </c>
      <c r="I16" s="21">
        <v>2.3E-2</v>
      </c>
      <c r="J16" s="21">
        <v>2.9000000000000001E-2</v>
      </c>
      <c r="K16" s="21">
        <v>1.7000000000000001E-2</v>
      </c>
      <c r="L16" s="21">
        <v>0.12</v>
      </c>
      <c r="M16" s="3" t="s">
        <v>9</v>
      </c>
      <c r="N16" s="13">
        <v>904</v>
      </c>
      <c r="O16" s="13">
        <v>5385</v>
      </c>
      <c r="P16" s="24" t="s">
        <v>14</v>
      </c>
      <c r="Q16" s="3" t="s">
        <v>10</v>
      </c>
      <c r="R16" s="3" t="s">
        <v>11</v>
      </c>
      <c r="S16" s="3" t="s">
        <v>12</v>
      </c>
    </row>
    <row r="17" spans="1:19" s="2" customFormat="1" ht="30" x14ac:dyDescent="0.25">
      <c r="A17" s="10">
        <v>10</v>
      </c>
      <c r="B17" s="18" t="s">
        <v>55</v>
      </c>
      <c r="C17" s="14" t="s">
        <v>58</v>
      </c>
      <c r="D17" s="15" t="s">
        <v>61</v>
      </c>
      <c r="E17" s="15" t="s">
        <v>34</v>
      </c>
      <c r="F17" s="13">
        <v>1736</v>
      </c>
      <c r="G17" s="13">
        <f t="shared" si="1"/>
        <v>2083.1999999999998</v>
      </c>
      <c r="H17" s="21">
        <v>0.16500000000000001</v>
      </c>
      <c r="I17" s="21" t="s">
        <v>17</v>
      </c>
      <c r="J17" s="21" t="s">
        <v>17</v>
      </c>
      <c r="K17" s="21" t="s">
        <v>128</v>
      </c>
      <c r="L17" s="21">
        <v>0.16500000000000001</v>
      </c>
      <c r="M17" s="3" t="s">
        <v>13</v>
      </c>
      <c r="N17" s="13">
        <v>2171.44</v>
      </c>
      <c r="O17" s="13">
        <v>8614</v>
      </c>
      <c r="P17" s="24">
        <v>1926</v>
      </c>
      <c r="Q17" s="3" t="s">
        <v>10</v>
      </c>
      <c r="R17" s="3" t="s">
        <v>11</v>
      </c>
      <c r="S17" s="3" t="s">
        <v>11</v>
      </c>
    </row>
    <row r="18" spans="1:19" s="2" customFormat="1" ht="30" x14ac:dyDescent="0.25">
      <c r="A18" s="10">
        <v>11</v>
      </c>
      <c r="B18" s="18" t="s">
        <v>56</v>
      </c>
      <c r="C18" s="14" t="s">
        <v>59</v>
      </c>
      <c r="D18" s="15" t="s">
        <v>62</v>
      </c>
      <c r="E18" s="15" t="s">
        <v>34</v>
      </c>
      <c r="F18" s="13">
        <v>3261</v>
      </c>
      <c r="G18" s="13">
        <f t="shared" si="1"/>
        <v>3913.2</v>
      </c>
      <c r="H18" s="21">
        <v>0.13</v>
      </c>
      <c r="I18" s="21">
        <v>0.03</v>
      </c>
      <c r="J18" s="21">
        <v>5.0999999999999997E-2</v>
      </c>
      <c r="K18" s="21" t="s">
        <v>128</v>
      </c>
      <c r="L18" s="21">
        <v>0.16</v>
      </c>
      <c r="M18" s="3" t="s">
        <v>9</v>
      </c>
      <c r="N18" s="13">
        <v>2150</v>
      </c>
      <c r="O18" s="13">
        <v>12130</v>
      </c>
      <c r="P18" s="15" t="s">
        <v>19</v>
      </c>
      <c r="Q18" s="3" t="s">
        <v>10</v>
      </c>
      <c r="R18" s="3" t="s">
        <v>11</v>
      </c>
      <c r="S18" s="3" t="s">
        <v>12</v>
      </c>
    </row>
    <row r="19" spans="1:19" s="2" customFormat="1" ht="75" x14ac:dyDescent="0.25">
      <c r="A19" s="10">
        <v>12</v>
      </c>
      <c r="B19" s="14" t="s">
        <v>57</v>
      </c>
      <c r="C19" s="14" t="s">
        <v>60</v>
      </c>
      <c r="D19" s="15" t="s">
        <v>63</v>
      </c>
      <c r="E19" s="15" t="s">
        <v>34</v>
      </c>
      <c r="F19" s="13">
        <v>10080</v>
      </c>
      <c r="G19" s="13">
        <f t="shared" si="1"/>
        <v>12096</v>
      </c>
      <c r="H19" s="21">
        <v>0.25719999999999998</v>
      </c>
      <c r="I19" s="21">
        <v>8.0600000000000005E-2</v>
      </c>
      <c r="J19" s="21">
        <v>0.11509999999999999</v>
      </c>
      <c r="K19" s="21" t="s">
        <v>128</v>
      </c>
      <c r="L19" s="21">
        <v>8.0600000000000005E-2</v>
      </c>
      <c r="M19" s="3" t="s">
        <v>13</v>
      </c>
      <c r="N19" s="13">
        <v>3797</v>
      </c>
      <c r="O19" s="13">
        <v>17860</v>
      </c>
      <c r="P19" s="24">
        <v>1960</v>
      </c>
      <c r="Q19" s="3" t="s">
        <v>10</v>
      </c>
      <c r="R19" s="3" t="s">
        <v>11</v>
      </c>
      <c r="S19" s="3" t="s">
        <v>12</v>
      </c>
    </row>
    <row r="20" spans="1:19" s="2" customFormat="1" ht="21.75" customHeight="1" x14ac:dyDescent="0.25">
      <c r="A20" s="32">
        <v>13</v>
      </c>
      <c r="B20" s="29" t="s">
        <v>65</v>
      </c>
      <c r="C20" s="14" t="s">
        <v>64</v>
      </c>
      <c r="D20" s="15" t="s">
        <v>69</v>
      </c>
      <c r="E20" s="15" t="s">
        <v>34</v>
      </c>
      <c r="F20" s="13">
        <v>7490.63</v>
      </c>
      <c r="G20" s="13">
        <f t="shared" si="1"/>
        <v>8988.7560000000012</v>
      </c>
      <c r="H20" s="21">
        <v>0.18090000000000001</v>
      </c>
      <c r="I20" s="26">
        <v>5.6399999999999999E-2</v>
      </c>
      <c r="J20" s="21">
        <v>0.1128</v>
      </c>
      <c r="K20" s="21" t="s">
        <v>128</v>
      </c>
      <c r="L20" s="21">
        <v>0.23730000000000001</v>
      </c>
      <c r="M20" s="3" t="s">
        <v>9</v>
      </c>
      <c r="N20" s="13">
        <v>3184.45</v>
      </c>
      <c r="O20" s="13">
        <v>15283</v>
      </c>
      <c r="P20" s="24">
        <v>1962</v>
      </c>
      <c r="Q20" s="3" t="s">
        <v>10</v>
      </c>
      <c r="R20" s="3" t="s">
        <v>11</v>
      </c>
      <c r="S20" s="3" t="s">
        <v>12</v>
      </c>
    </row>
    <row r="21" spans="1:19" s="2" customFormat="1" ht="48" customHeight="1" x14ac:dyDescent="0.25">
      <c r="A21" s="34"/>
      <c r="B21" s="30"/>
      <c r="C21" s="14" t="s">
        <v>66</v>
      </c>
      <c r="D21" s="15" t="s">
        <v>71</v>
      </c>
      <c r="E21" s="15" t="s">
        <v>34</v>
      </c>
      <c r="F21" s="13">
        <v>2004.8</v>
      </c>
      <c r="G21" s="13">
        <f t="shared" si="1"/>
        <v>2405.7600000000002</v>
      </c>
      <c r="H21" s="21">
        <v>0.09</v>
      </c>
      <c r="I21" s="21">
        <v>6.5000000000000002E-2</v>
      </c>
      <c r="J21" s="21">
        <v>0.1105</v>
      </c>
      <c r="K21" s="21">
        <v>0.06</v>
      </c>
      <c r="L21" s="21">
        <v>0.215</v>
      </c>
      <c r="M21" s="3" t="s">
        <v>9</v>
      </c>
      <c r="N21" s="13">
        <v>3048</v>
      </c>
      <c r="O21" s="13">
        <v>11943</v>
      </c>
      <c r="P21" s="24">
        <v>1929</v>
      </c>
      <c r="Q21" s="3" t="s">
        <v>10</v>
      </c>
      <c r="R21" s="3" t="s">
        <v>11</v>
      </c>
      <c r="S21" s="3" t="s">
        <v>12</v>
      </c>
    </row>
    <row r="22" spans="1:19" s="2" customFormat="1" ht="23.25" customHeight="1" x14ac:dyDescent="0.25">
      <c r="A22" s="34"/>
      <c r="B22" s="30"/>
      <c r="C22" s="14" t="s">
        <v>67</v>
      </c>
      <c r="D22" s="15" t="s">
        <v>70</v>
      </c>
      <c r="E22" s="15" t="s">
        <v>34</v>
      </c>
      <c r="F22" s="13">
        <v>4002</v>
      </c>
      <c r="G22" s="13">
        <f t="shared" si="1"/>
        <v>4802.3999999999996</v>
      </c>
      <c r="H22" s="21">
        <v>0.12</v>
      </c>
      <c r="I22" s="21">
        <v>0.05</v>
      </c>
      <c r="J22" s="21">
        <v>0.115</v>
      </c>
      <c r="K22" s="21" t="s">
        <v>128</v>
      </c>
      <c r="L22" s="21">
        <v>0.17</v>
      </c>
      <c r="M22" s="3" t="s">
        <v>9</v>
      </c>
      <c r="N22" s="13">
        <v>3110.9</v>
      </c>
      <c r="O22" s="13">
        <v>10855</v>
      </c>
      <c r="P22" s="24">
        <v>1968</v>
      </c>
      <c r="Q22" s="3" t="s">
        <v>10</v>
      </c>
      <c r="R22" s="3" t="s">
        <v>11</v>
      </c>
      <c r="S22" s="3" t="s">
        <v>12</v>
      </c>
    </row>
    <row r="23" spans="1:19" ht="22.5" customHeight="1" x14ac:dyDescent="0.25">
      <c r="A23" s="34"/>
      <c r="B23" s="18"/>
      <c r="C23" s="14" t="s">
        <v>68</v>
      </c>
      <c r="D23" s="15" t="s">
        <v>42</v>
      </c>
      <c r="E23" s="15" t="s">
        <v>34</v>
      </c>
      <c r="F23" s="13">
        <v>6981.2</v>
      </c>
      <c r="G23" s="13">
        <f>F23+(F23*20%)</f>
        <v>8377.44</v>
      </c>
      <c r="H23" s="21">
        <v>0.16500000000000001</v>
      </c>
      <c r="I23" s="21">
        <v>0.04</v>
      </c>
      <c r="J23" s="21">
        <v>8.6999999999999994E-2</v>
      </c>
      <c r="K23" s="21" t="s">
        <v>128</v>
      </c>
      <c r="L23" s="21">
        <v>0.20499999999999999</v>
      </c>
      <c r="M23" s="3" t="s">
        <v>9</v>
      </c>
      <c r="N23" s="13">
        <v>3017</v>
      </c>
      <c r="O23" s="13">
        <v>15600</v>
      </c>
      <c r="P23" s="24">
        <v>1948</v>
      </c>
      <c r="Q23" s="3" t="s">
        <v>10</v>
      </c>
      <c r="R23" s="3" t="s">
        <v>11</v>
      </c>
      <c r="S23" s="3" t="s">
        <v>12</v>
      </c>
    </row>
    <row r="24" spans="1:19" ht="60" x14ac:dyDescent="0.25">
      <c r="A24" s="10">
        <v>14</v>
      </c>
      <c r="B24" s="14" t="s">
        <v>72</v>
      </c>
      <c r="C24" s="14" t="s">
        <v>75</v>
      </c>
      <c r="D24" s="15" t="s">
        <v>78</v>
      </c>
      <c r="E24" s="15" t="s">
        <v>34</v>
      </c>
      <c r="F24" s="13">
        <v>9600</v>
      </c>
      <c r="G24" s="13">
        <f t="shared" si="1"/>
        <v>11520</v>
      </c>
      <c r="H24" s="21">
        <v>0.29880000000000001</v>
      </c>
      <c r="I24" s="21">
        <v>0.05</v>
      </c>
      <c r="J24" s="21">
        <v>0.1</v>
      </c>
      <c r="K24" s="21">
        <v>6.5000000000000002E-2</v>
      </c>
      <c r="L24" s="21">
        <v>0.4138</v>
      </c>
      <c r="M24" s="3" t="s">
        <v>9</v>
      </c>
      <c r="N24" s="13">
        <v>4509.8</v>
      </c>
      <c r="O24" s="13">
        <v>13816</v>
      </c>
      <c r="P24" s="24">
        <v>1970</v>
      </c>
      <c r="Q24" s="3" t="s">
        <v>10</v>
      </c>
      <c r="R24" s="3" t="s">
        <v>11</v>
      </c>
      <c r="S24" s="3" t="s">
        <v>12</v>
      </c>
    </row>
    <row r="25" spans="1:19" ht="60" x14ac:dyDescent="0.25">
      <c r="A25" s="10">
        <v>15</v>
      </c>
      <c r="B25" s="18" t="s">
        <v>73</v>
      </c>
      <c r="C25" s="14" t="s">
        <v>76</v>
      </c>
      <c r="D25" s="15" t="s">
        <v>79</v>
      </c>
      <c r="E25" s="15" t="s">
        <v>34</v>
      </c>
      <c r="F25" s="13">
        <v>6384.4</v>
      </c>
      <c r="G25" s="13">
        <f t="shared" si="1"/>
        <v>7661.28</v>
      </c>
      <c r="H25" s="21">
        <v>0.1895</v>
      </c>
      <c r="I25" s="21">
        <v>0.1</v>
      </c>
      <c r="J25" s="26">
        <v>0.2</v>
      </c>
      <c r="K25" s="21" t="s">
        <v>128</v>
      </c>
      <c r="L25" s="21">
        <v>0.28949999999999998</v>
      </c>
      <c r="M25" s="3" t="s">
        <v>9</v>
      </c>
      <c r="N25" s="13">
        <v>12885</v>
      </c>
      <c r="O25" s="13">
        <v>3872</v>
      </c>
      <c r="P25" s="24">
        <v>1998</v>
      </c>
      <c r="Q25" s="3" t="s">
        <v>10</v>
      </c>
      <c r="R25" s="3" t="s">
        <v>11</v>
      </c>
      <c r="S25" s="3" t="s">
        <v>12</v>
      </c>
    </row>
    <row r="26" spans="1:19" s="2" customFormat="1" ht="30" x14ac:dyDescent="0.25">
      <c r="A26" s="10">
        <v>16</v>
      </c>
      <c r="B26" s="18" t="s">
        <v>74</v>
      </c>
      <c r="C26" s="14" t="s">
        <v>77</v>
      </c>
      <c r="D26" s="15" t="s">
        <v>80</v>
      </c>
      <c r="E26" s="15" t="s">
        <v>34</v>
      </c>
      <c r="F26" s="13">
        <v>4960</v>
      </c>
      <c r="G26" s="13">
        <f t="shared" si="1"/>
        <v>5952</v>
      </c>
      <c r="H26" s="21">
        <v>0.155</v>
      </c>
      <c r="I26" s="21">
        <v>0.05</v>
      </c>
      <c r="J26" s="21">
        <v>0.1</v>
      </c>
      <c r="K26" s="21" t="s">
        <v>128</v>
      </c>
      <c r="L26" s="21">
        <v>0.20499999999999999</v>
      </c>
      <c r="M26" s="3" t="s">
        <v>9</v>
      </c>
      <c r="N26" s="13">
        <v>3653.4</v>
      </c>
      <c r="O26" s="13">
        <v>15594</v>
      </c>
      <c r="P26" s="24">
        <v>1967</v>
      </c>
      <c r="Q26" s="3" t="s">
        <v>10</v>
      </c>
      <c r="R26" s="3" t="s">
        <v>11</v>
      </c>
      <c r="S26" s="3" t="s">
        <v>12</v>
      </c>
    </row>
    <row r="27" spans="1:19" ht="45" x14ac:dyDescent="0.25">
      <c r="A27" s="10">
        <v>17</v>
      </c>
      <c r="B27" s="18" t="s">
        <v>81</v>
      </c>
      <c r="C27" s="14" t="s">
        <v>84</v>
      </c>
      <c r="D27" s="15" t="s">
        <v>87</v>
      </c>
      <c r="E27" s="15" t="s">
        <v>34</v>
      </c>
      <c r="F27" s="13">
        <v>5994.4</v>
      </c>
      <c r="G27" s="13">
        <f t="shared" si="1"/>
        <v>7193.28</v>
      </c>
      <c r="H27" s="21">
        <v>0.16930000000000001</v>
      </c>
      <c r="I27" s="21">
        <v>5.7000000000000002E-2</v>
      </c>
      <c r="J27" s="21">
        <v>0.114</v>
      </c>
      <c r="K27" s="21" t="s">
        <v>128</v>
      </c>
      <c r="L27" s="21">
        <v>0.2263</v>
      </c>
      <c r="M27" s="3" t="s">
        <v>9</v>
      </c>
      <c r="N27" s="13">
        <v>2973.2</v>
      </c>
      <c r="O27" s="13">
        <v>13090</v>
      </c>
      <c r="P27" s="24">
        <v>1958</v>
      </c>
      <c r="Q27" s="3" t="s">
        <v>10</v>
      </c>
      <c r="R27" s="3" t="s">
        <v>11</v>
      </c>
      <c r="S27" s="3" t="s">
        <v>12</v>
      </c>
    </row>
    <row r="28" spans="1:19" ht="30" x14ac:dyDescent="0.25">
      <c r="A28" s="10">
        <v>18</v>
      </c>
      <c r="B28" s="18" t="s">
        <v>82</v>
      </c>
      <c r="C28" s="14" t="s">
        <v>85</v>
      </c>
      <c r="D28" s="15" t="s">
        <v>88</v>
      </c>
      <c r="E28" s="15" t="s">
        <v>34</v>
      </c>
      <c r="F28" s="13">
        <v>7720</v>
      </c>
      <c r="G28" s="13">
        <f t="shared" si="1"/>
        <v>9264</v>
      </c>
      <c r="H28" s="21">
        <v>0.28799999999999998</v>
      </c>
      <c r="I28" s="21">
        <v>5.4399999999999997E-2</v>
      </c>
      <c r="J28" s="21">
        <v>0.1089</v>
      </c>
      <c r="K28" s="21" t="s">
        <v>128</v>
      </c>
      <c r="L28" s="21">
        <v>0.34239999999999998</v>
      </c>
      <c r="M28" s="3" t="s">
        <v>9</v>
      </c>
      <c r="N28" s="13">
        <v>5300</v>
      </c>
      <c r="O28" s="13">
        <v>18500</v>
      </c>
      <c r="P28" s="24">
        <v>1817</v>
      </c>
      <c r="Q28" s="3" t="s">
        <v>10</v>
      </c>
      <c r="R28" s="3" t="s">
        <v>11</v>
      </c>
      <c r="S28" s="3" t="s">
        <v>12</v>
      </c>
    </row>
    <row r="29" spans="1:19" ht="45" x14ac:dyDescent="0.25">
      <c r="A29" s="10">
        <v>19</v>
      </c>
      <c r="B29" s="18" t="s">
        <v>83</v>
      </c>
      <c r="C29" s="14" t="s">
        <v>86</v>
      </c>
      <c r="D29" s="15" t="s">
        <v>89</v>
      </c>
      <c r="E29" s="15" t="s">
        <v>34</v>
      </c>
      <c r="F29" s="13">
        <v>4320</v>
      </c>
      <c r="G29" s="13">
        <f t="shared" si="1"/>
        <v>5184</v>
      </c>
      <c r="H29" s="21">
        <v>0.1845</v>
      </c>
      <c r="I29" s="21">
        <v>6.2E-2</v>
      </c>
      <c r="J29" s="21">
        <v>0.155</v>
      </c>
      <c r="K29" s="21" t="s">
        <v>128</v>
      </c>
      <c r="L29" s="21">
        <v>0.2465</v>
      </c>
      <c r="M29" s="3" t="s">
        <v>15</v>
      </c>
      <c r="N29" s="13">
        <v>3450</v>
      </c>
      <c r="O29" s="13">
        <v>12600</v>
      </c>
      <c r="P29" s="24">
        <v>1968</v>
      </c>
      <c r="Q29" s="3" t="s">
        <v>10</v>
      </c>
      <c r="R29" s="3" t="s">
        <v>11</v>
      </c>
      <c r="S29" s="3" t="s">
        <v>12</v>
      </c>
    </row>
    <row r="30" spans="1:19" ht="45" x14ac:dyDescent="0.25">
      <c r="A30" s="10">
        <v>20</v>
      </c>
      <c r="B30" s="18" t="s">
        <v>90</v>
      </c>
      <c r="C30" s="14" t="s">
        <v>94</v>
      </c>
      <c r="D30" s="15" t="s">
        <v>98</v>
      </c>
      <c r="E30" s="15" t="s">
        <v>34</v>
      </c>
      <c r="F30" s="13">
        <v>8161.33</v>
      </c>
      <c r="G30" s="13">
        <f t="shared" si="1"/>
        <v>9793.5959999999995</v>
      </c>
      <c r="H30" s="21">
        <v>0.2772</v>
      </c>
      <c r="I30" s="21">
        <v>5.8000000000000003E-2</v>
      </c>
      <c r="J30" s="21">
        <v>0.1447</v>
      </c>
      <c r="K30" s="21">
        <v>6.5000000000000002E-2</v>
      </c>
      <c r="L30" s="21">
        <v>0.4002</v>
      </c>
      <c r="M30" s="3" t="s">
        <v>9</v>
      </c>
      <c r="N30" s="13">
        <v>7508</v>
      </c>
      <c r="O30" s="13">
        <v>27500</v>
      </c>
      <c r="P30" s="24">
        <v>1936</v>
      </c>
      <c r="Q30" s="3" t="s">
        <v>10</v>
      </c>
      <c r="R30" s="3" t="s">
        <v>11</v>
      </c>
      <c r="S30" s="3" t="s">
        <v>12</v>
      </c>
    </row>
    <row r="31" spans="1:19" s="2" customFormat="1" ht="45" x14ac:dyDescent="0.25">
      <c r="A31" s="10">
        <v>21</v>
      </c>
      <c r="B31" s="14" t="s">
        <v>91</v>
      </c>
      <c r="C31" s="14" t="s">
        <v>95</v>
      </c>
      <c r="D31" s="15" t="s">
        <v>99</v>
      </c>
      <c r="E31" s="15" t="s">
        <v>34</v>
      </c>
      <c r="F31" s="13">
        <v>1438.62</v>
      </c>
      <c r="G31" s="13">
        <f t="shared" si="1"/>
        <v>1726.3439999999998</v>
      </c>
      <c r="H31" s="21">
        <v>6.5000000000000002E-2</v>
      </c>
      <c r="I31" s="21" t="s">
        <v>17</v>
      </c>
      <c r="J31" s="21" t="s">
        <v>17</v>
      </c>
      <c r="K31" s="21" t="s">
        <v>128</v>
      </c>
      <c r="L31" s="21">
        <v>6.5000000000000002E-2</v>
      </c>
      <c r="M31" s="3" t="s">
        <v>16</v>
      </c>
      <c r="N31" s="13">
        <v>416</v>
      </c>
      <c r="O31" s="13">
        <v>4306</v>
      </c>
      <c r="P31" s="24">
        <v>1784</v>
      </c>
      <c r="Q31" s="3" t="s">
        <v>10</v>
      </c>
      <c r="R31" s="3" t="s">
        <v>11</v>
      </c>
      <c r="S31" s="3" t="s">
        <v>11</v>
      </c>
    </row>
    <row r="32" spans="1:19" s="2" customFormat="1" ht="30" x14ac:dyDescent="0.25">
      <c r="A32" s="10">
        <v>22</v>
      </c>
      <c r="B32" s="18" t="s">
        <v>92</v>
      </c>
      <c r="C32" s="14" t="s">
        <v>96</v>
      </c>
      <c r="D32" s="15" t="s">
        <v>100</v>
      </c>
      <c r="E32" s="15" t="s">
        <v>34</v>
      </c>
      <c r="F32" s="13">
        <v>7601.2</v>
      </c>
      <c r="G32" s="13">
        <f t="shared" si="1"/>
        <v>9121.44</v>
      </c>
      <c r="H32" s="21">
        <v>0.25</v>
      </c>
      <c r="I32" s="21">
        <v>6.5000000000000002E-2</v>
      </c>
      <c r="J32" s="21">
        <v>0.14050000000000001</v>
      </c>
      <c r="K32" s="21" t="s">
        <v>128</v>
      </c>
      <c r="L32" s="21">
        <v>0.315</v>
      </c>
      <c r="M32" s="3" t="s">
        <v>9</v>
      </c>
      <c r="N32" s="13">
        <v>3396.9</v>
      </c>
      <c r="O32" s="13">
        <v>19107</v>
      </c>
      <c r="P32" s="24">
        <v>1926</v>
      </c>
      <c r="Q32" s="3" t="s">
        <v>10</v>
      </c>
      <c r="R32" s="3" t="s">
        <v>11</v>
      </c>
      <c r="S32" s="3" t="s">
        <v>12</v>
      </c>
    </row>
    <row r="33" spans="1:19" s="2" customFormat="1" ht="75" x14ac:dyDescent="0.25">
      <c r="A33" s="10">
        <v>23</v>
      </c>
      <c r="B33" s="18" t="s">
        <v>93</v>
      </c>
      <c r="C33" s="14" t="s">
        <v>97</v>
      </c>
      <c r="D33" s="15" t="s">
        <v>101</v>
      </c>
      <c r="E33" s="15" t="s">
        <v>34</v>
      </c>
      <c r="F33" s="13">
        <v>3110</v>
      </c>
      <c r="G33" s="13">
        <f t="shared" si="1"/>
        <v>3732</v>
      </c>
      <c r="H33" s="21">
        <v>0.1338</v>
      </c>
      <c r="I33" s="21">
        <v>4.02E-2</v>
      </c>
      <c r="J33" s="21">
        <v>0.1061</v>
      </c>
      <c r="K33" s="21" t="s">
        <v>128</v>
      </c>
      <c r="L33" s="21">
        <v>0.25309999999999999</v>
      </c>
      <c r="M33" s="3" t="s">
        <v>9</v>
      </c>
      <c r="N33" s="13">
        <v>2336.1</v>
      </c>
      <c r="O33" s="13">
        <v>11379</v>
      </c>
      <c r="P33" s="24">
        <v>1960</v>
      </c>
      <c r="Q33" s="3" t="s">
        <v>10</v>
      </c>
      <c r="R33" s="3" t="s">
        <v>11</v>
      </c>
      <c r="S33" s="3" t="s">
        <v>12</v>
      </c>
    </row>
    <row r="34" spans="1:19" ht="30" x14ac:dyDescent="0.25">
      <c r="A34" s="10">
        <v>24</v>
      </c>
      <c r="B34" s="18" t="s">
        <v>102</v>
      </c>
      <c r="C34" s="14" t="s">
        <v>108</v>
      </c>
      <c r="D34" s="15" t="s">
        <v>114</v>
      </c>
      <c r="E34" s="15" t="s">
        <v>34</v>
      </c>
      <c r="F34" s="13">
        <v>7200</v>
      </c>
      <c r="G34" s="13">
        <f t="shared" si="1"/>
        <v>8640</v>
      </c>
      <c r="H34" s="21">
        <v>0.17499999999999999</v>
      </c>
      <c r="I34" s="21">
        <v>1.8499999999999999E-2</v>
      </c>
      <c r="J34" s="21">
        <v>3.15E-2</v>
      </c>
      <c r="K34" s="21" t="s">
        <v>128</v>
      </c>
      <c r="L34" s="21">
        <v>0.19350000000000001</v>
      </c>
      <c r="M34" s="3" t="s">
        <v>9</v>
      </c>
      <c r="N34" s="13">
        <v>1751.88</v>
      </c>
      <c r="O34" s="13">
        <v>8416</v>
      </c>
      <c r="P34" s="24">
        <v>1964</v>
      </c>
      <c r="Q34" s="3" t="s">
        <v>10</v>
      </c>
      <c r="R34" s="3" t="s">
        <v>11</v>
      </c>
      <c r="S34" s="3" t="s">
        <v>12</v>
      </c>
    </row>
    <row r="35" spans="1:19" ht="30" x14ac:dyDescent="0.25">
      <c r="A35" s="10">
        <v>25</v>
      </c>
      <c r="B35" s="18" t="s">
        <v>103</v>
      </c>
      <c r="C35" s="14" t="s">
        <v>109</v>
      </c>
      <c r="D35" s="15" t="s">
        <v>115</v>
      </c>
      <c r="E35" s="15" t="s">
        <v>34</v>
      </c>
      <c r="F35" s="13">
        <v>4555.6000000000004</v>
      </c>
      <c r="G35" s="13">
        <f t="shared" si="1"/>
        <v>5466.72</v>
      </c>
      <c r="H35" s="21">
        <v>0.17</v>
      </c>
      <c r="I35" s="21">
        <v>0.04</v>
      </c>
      <c r="J35" s="21">
        <v>9.6000000000000002E-2</v>
      </c>
      <c r="K35" s="21">
        <v>4.4499999999999998E-2</v>
      </c>
      <c r="L35" s="21">
        <v>0.2545</v>
      </c>
      <c r="M35" s="3" t="s">
        <v>9</v>
      </c>
      <c r="N35" s="13">
        <v>2210.44</v>
      </c>
      <c r="O35" s="13">
        <v>11815.42</v>
      </c>
      <c r="P35" s="24" t="s">
        <v>20</v>
      </c>
      <c r="Q35" s="3" t="s">
        <v>10</v>
      </c>
      <c r="R35" s="3" t="s">
        <v>11</v>
      </c>
      <c r="S35" s="3" t="s">
        <v>12</v>
      </c>
    </row>
    <row r="36" spans="1:19" ht="45" x14ac:dyDescent="0.25">
      <c r="A36" s="10">
        <v>26</v>
      </c>
      <c r="B36" s="14" t="s">
        <v>104</v>
      </c>
      <c r="C36" s="14" t="s">
        <v>110</v>
      </c>
      <c r="D36" s="15" t="s">
        <v>116</v>
      </c>
      <c r="E36" s="15" t="s">
        <v>34</v>
      </c>
      <c r="F36" s="13">
        <v>4025.6</v>
      </c>
      <c r="G36" s="13">
        <f t="shared" si="1"/>
        <v>4830.72</v>
      </c>
      <c r="H36" s="21">
        <v>0.1971</v>
      </c>
      <c r="I36" s="21">
        <v>0.06</v>
      </c>
      <c r="J36" s="21">
        <v>0.12</v>
      </c>
      <c r="K36" s="21">
        <v>0.04</v>
      </c>
      <c r="L36" s="21">
        <v>0.29709999999999998</v>
      </c>
      <c r="M36" s="3" t="s">
        <v>9</v>
      </c>
      <c r="N36" s="13">
        <v>4264.6000000000004</v>
      </c>
      <c r="O36" s="13">
        <v>9713.39</v>
      </c>
      <c r="P36" s="24">
        <v>1956</v>
      </c>
      <c r="Q36" s="3" t="s">
        <v>10</v>
      </c>
      <c r="R36" s="3" t="s">
        <v>11</v>
      </c>
      <c r="S36" s="3" t="s">
        <v>12</v>
      </c>
    </row>
    <row r="37" spans="1:19" ht="30" x14ac:dyDescent="0.25">
      <c r="A37" s="10">
        <v>27</v>
      </c>
      <c r="B37" s="18" t="s">
        <v>105</v>
      </c>
      <c r="C37" s="14" t="s">
        <v>111</v>
      </c>
      <c r="D37" s="15" t="s">
        <v>117</v>
      </c>
      <c r="E37" s="15" t="s">
        <v>34</v>
      </c>
      <c r="F37" s="13">
        <v>7603.2</v>
      </c>
      <c r="G37" s="13">
        <f t="shared" si="1"/>
        <v>9123.84</v>
      </c>
      <c r="H37" s="21">
        <v>0.1978</v>
      </c>
      <c r="I37" s="21">
        <v>0.03</v>
      </c>
      <c r="J37" s="21">
        <v>0.03</v>
      </c>
      <c r="K37" s="21" t="s">
        <v>128</v>
      </c>
      <c r="L37" s="21">
        <v>0.2278</v>
      </c>
      <c r="M37" s="3" t="s">
        <v>9</v>
      </c>
      <c r="N37" s="13">
        <v>3208</v>
      </c>
      <c r="O37" s="13">
        <v>14716</v>
      </c>
      <c r="P37" s="24">
        <v>1957</v>
      </c>
      <c r="Q37" s="3" t="s">
        <v>10</v>
      </c>
      <c r="R37" s="3" t="s">
        <v>11</v>
      </c>
      <c r="S37" s="3" t="s">
        <v>12</v>
      </c>
    </row>
    <row r="38" spans="1:19" ht="75" x14ac:dyDescent="0.25">
      <c r="A38" s="10">
        <v>28</v>
      </c>
      <c r="B38" s="14" t="s">
        <v>106</v>
      </c>
      <c r="C38" s="14" t="s">
        <v>112</v>
      </c>
      <c r="D38" s="15" t="s">
        <v>118</v>
      </c>
      <c r="E38" s="15" t="s">
        <v>34</v>
      </c>
      <c r="F38" s="13">
        <v>9200</v>
      </c>
      <c r="G38" s="13">
        <f t="shared" si="1"/>
        <v>11040</v>
      </c>
      <c r="H38" s="21">
        <v>0.26569999999999999</v>
      </c>
      <c r="I38" s="21">
        <v>7.0000000000000007E-2</v>
      </c>
      <c r="J38" s="21">
        <v>0.14000000000000001</v>
      </c>
      <c r="K38" s="21" t="s">
        <v>128</v>
      </c>
      <c r="L38" s="21">
        <v>0.3357</v>
      </c>
      <c r="M38" s="3" t="s">
        <v>9</v>
      </c>
      <c r="N38" s="13">
        <v>2116.5300000000002</v>
      </c>
      <c r="O38" s="13">
        <v>13150</v>
      </c>
      <c r="P38" s="24">
        <v>1952</v>
      </c>
      <c r="Q38" s="3" t="s">
        <v>10</v>
      </c>
      <c r="R38" s="3" t="s">
        <v>11</v>
      </c>
      <c r="S38" s="3" t="s">
        <v>12</v>
      </c>
    </row>
    <row r="39" spans="1:19" ht="45" x14ac:dyDescent="0.25">
      <c r="A39" s="10">
        <v>29</v>
      </c>
      <c r="B39" s="14" t="s">
        <v>107</v>
      </c>
      <c r="C39" s="14" t="s">
        <v>113</v>
      </c>
      <c r="D39" s="15" t="s">
        <v>119</v>
      </c>
      <c r="E39" s="15" t="s">
        <v>34</v>
      </c>
      <c r="F39" s="13">
        <v>7130</v>
      </c>
      <c r="G39" s="13">
        <f t="shared" si="1"/>
        <v>8556</v>
      </c>
      <c r="H39" s="21">
        <v>0.14499999999999999</v>
      </c>
      <c r="I39" s="21">
        <v>2.5000000000000001E-2</v>
      </c>
      <c r="J39" s="21">
        <v>7.4999999999999997E-2</v>
      </c>
      <c r="K39" s="21" t="s">
        <v>128</v>
      </c>
      <c r="L39" s="21">
        <v>0.26</v>
      </c>
      <c r="M39" s="3" t="s">
        <v>9</v>
      </c>
      <c r="N39" s="13">
        <v>3500</v>
      </c>
      <c r="O39" s="13">
        <v>10980</v>
      </c>
      <c r="P39" s="24">
        <v>2023</v>
      </c>
      <c r="Q39" s="35" t="s">
        <v>129</v>
      </c>
      <c r="R39" s="3" t="s">
        <v>11</v>
      </c>
      <c r="S39" s="3" t="s">
        <v>12</v>
      </c>
    </row>
    <row r="40" spans="1:19" x14ac:dyDescent="0.25">
      <c r="F40" s="27">
        <f>SUM(F7:F39)</f>
        <v>185913.26</v>
      </c>
      <c r="G40" s="27">
        <f>SUBTOTAL(109,Tabela2[Planowane zużycie energii cieplnej dla wymienionego obiektu w GJ z uwzględnieniem 20% prawa opcji])</f>
        <v>223095.91200000001</v>
      </c>
    </row>
    <row r="41" spans="1:19" x14ac:dyDescent="0.25">
      <c r="D41" s="16"/>
      <c r="E41" s="16"/>
    </row>
    <row r="42" spans="1:19" x14ac:dyDescent="0.25">
      <c r="D42" s="16"/>
      <c r="E42" s="16"/>
    </row>
    <row r="43" spans="1:19" x14ac:dyDescent="0.25">
      <c r="D43" s="16"/>
      <c r="E43" s="16"/>
    </row>
    <row r="46" spans="1:19" x14ac:dyDescent="0.25">
      <c r="B46" s="19"/>
    </row>
    <row r="47" spans="1:19" x14ac:dyDescent="0.25">
      <c r="B47" s="19"/>
    </row>
    <row r="48" spans="1:19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</sheetData>
  <mergeCells count="2">
    <mergeCell ref="A15:A16"/>
    <mergeCell ref="A20:A23"/>
  </mergeCells>
  <phoneticPr fontId="2" type="noConversion"/>
  <pageMargins left="0.7" right="0.7" top="0.75" bottom="0.75" header="0.3" footer="0.3"/>
  <pageSetup paperSize="8" scale="4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F2E9C0E44DF84D8005613B744F00E1" ma:contentTypeVersion="12" ma:contentTypeDescription="Utwórz nowy dokument." ma:contentTypeScope="" ma:versionID="d4603ea7686eb32b487f6f8b4770b17d">
  <xsd:schema xmlns:xsd="http://www.w3.org/2001/XMLSchema" xmlns:xs="http://www.w3.org/2001/XMLSchema" xmlns:p="http://schemas.microsoft.com/office/2006/metadata/properties" xmlns:ns1="http://schemas.microsoft.com/sharepoint/v3" xmlns:ns3="2a4d2fbd-1de2-4d4e-9c4e-2b3e9b391cc4" targetNamespace="http://schemas.microsoft.com/office/2006/metadata/properties" ma:root="true" ma:fieldsID="19bc2bbfcbbc036c1b66b6adeb782988" ns1:_="" ns3:_="">
    <xsd:import namespace="http://schemas.microsoft.com/sharepoint/v3"/>
    <xsd:import namespace="2a4d2fbd-1de2-4d4e-9c4e-2b3e9b391cc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2fbd-1de2-4d4e-9c4e-2b3e9b391c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7B1E3A-9926-4BCD-BD85-AA6F60F2DA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B67BC6-544A-4E4F-A25E-D67F55F6F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4d2fbd-1de2-4d4e-9c4e-2b3e9b391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EA79C2-1698-446A-89FC-12DDA2F178B9}">
  <ds:schemaRefs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a4d2fbd-1de2-4d4e-9c4e-2b3e9b391c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Edukacja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Dąbrowska Katarzyna</dc:creator>
  <cp:lastModifiedBy>Katarzyna Dabrowska</cp:lastModifiedBy>
  <cp:lastPrinted>2023-10-06T07:29:52Z</cp:lastPrinted>
  <dcterms:created xsi:type="dcterms:W3CDTF">2019-09-20T08:37:38Z</dcterms:created>
  <dcterms:modified xsi:type="dcterms:W3CDTF">2023-10-17T08:24:04Z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0x01010011F2E9C0E44DF84D8005613B744F00E1</vt:lpwstr>
  </property>
</Properties>
</file>