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Zaopatrzenie\Zewnetrzne\Zapytanie odtworzenia nawierzchni\"/>
    </mc:Choice>
  </mc:AlternateContent>
  <bookViews>
    <workbookView xWindow="0" yWindow="120" windowWidth="28800" windowHeight="12915" activeTab="1"/>
  </bookViews>
  <sheets>
    <sheet name="Arkusz1" sheetId="1" r:id="rId1"/>
    <sheet name="Arkusz1 (2)" sheetId="2" r:id="rId2"/>
  </sheets>
  <definedNames>
    <definedName name="_xlnm._FilterDatabase" localSheetId="0" hidden="1">Arkusz1!$A$1:$G$32</definedName>
    <definedName name="_xlnm._FilterDatabase" localSheetId="1" hidden="1">'Arkusz1 (2)'!$A$3:$E$25</definedName>
    <definedName name="_xlnm.Print_Area" localSheetId="1">'Arkusz1 (2)'!$A$1:$M$26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2" l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4" i="2"/>
  <c r="M26" i="2" l="1"/>
  <c r="N12" i="2" l="1"/>
  <c r="N20" i="2"/>
  <c r="N15" i="2"/>
  <c r="N8" i="2"/>
  <c r="N17" i="2"/>
  <c r="N10" i="2"/>
  <c r="N5" i="2"/>
  <c r="N13" i="2"/>
  <c r="N21" i="2"/>
  <c r="N14" i="2"/>
  <c r="N22" i="2"/>
  <c r="N23" i="2"/>
  <c r="N16" i="2"/>
  <c r="N9" i="2"/>
  <c r="N18" i="2"/>
  <c r="N11" i="2"/>
  <c r="N19" i="2"/>
  <c r="N6" i="2"/>
  <c r="N7" i="2"/>
  <c r="N24" i="2"/>
  <c r="N25" i="2"/>
  <c r="N4" i="2"/>
  <c r="N26" i="2" l="1"/>
  <c r="D11" i="2" l="1"/>
  <c r="D10" i="2"/>
  <c r="D20" i="2"/>
  <c r="D12" i="2"/>
  <c r="D19" i="2"/>
  <c r="D9" i="2"/>
  <c r="D17" i="2"/>
  <c r="D15" i="2"/>
  <c r="D22" i="2"/>
  <c r="D14" i="2"/>
  <c r="D6" i="2"/>
  <c r="D18" i="2"/>
  <c r="D4" i="2"/>
  <c r="D25" i="2"/>
  <c r="D24" i="2"/>
  <c r="D16" i="2"/>
  <c r="D8" i="2"/>
  <c r="D23" i="2"/>
  <c r="D7" i="2"/>
  <c r="D21" i="2"/>
  <c r="D13" i="2"/>
  <c r="D5" i="2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2" i="1"/>
  <c r="J3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2" i="1"/>
  <c r="C36" i="1"/>
  <c r="F2" i="1"/>
  <c r="D30" i="1"/>
  <c r="K30" i="1" l="1"/>
  <c r="O30" i="1"/>
  <c r="D36" i="1"/>
  <c r="G36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" i="1" l="1"/>
  <c r="F36" i="1" l="1"/>
  <c r="G30" i="1"/>
</calcChain>
</file>

<file path=xl/sharedStrings.xml><?xml version="1.0" encoding="utf-8"?>
<sst xmlns="http://schemas.openxmlformats.org/spreadsheetml/2006/main" count="191" uniqueCount="115">
  <si>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</si>
  <si>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</si>
  <si>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</si>
  <si>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</si>
  <si>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</si>
  <si>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</si>
  <si>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</si>
  <si>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</si>
  <si>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</si>
  <si>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</si>
  <si>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</si>
  <si>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</si>
  <si>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</si>
  <si>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LP</t>
  </si>
  <si>
    <t>WAGA</t>
  </si>
  <si>
    <t>WAGA SUMARYCZNA</t>
  </si>
  <si>
    <t>odwodnienie wykopu (1h pompowania)</t>
  </si>
  <si>
    <t>montaż szpilek (1 komplet)</t>
  </si>
  <si>
    <t>montaż pompowni przydomowej</t>
  </si>
  <si>
    <t>montaż studni wodomierzowej DN1000</t>
  </si>
  <si>
    <t>14.</t>
  </si>
  <si>
    <t>15.</t>
  </si>
  <si>
    <t>16.</t>
  </si>
  <si>
    <t>17.</t>
  </si>
  <si>
    <t>18.</t>
  </si>
  <si>
    <t>19.</t>
  </si>
  <si>
    <t>20.</t>
  </si>
  <si>
    <t>odtworzenie  1m2 nawierzchni tłuczniowej/żwirowej</t>
  </si>
  <si>
    <t>21.</t>
  </si>
  <si>
    <t>22.</t>
  </si>
  <si>
    <t>odtworzenie  1m2 nawierzchni kostki brukowej</t>
  </si>
  <si>
    <t>odtworzenie  1m2 nawierzchni asfaltowej</t>
  </si>
  <si>
    <t>odtworzenie  1m2 nawierzchni gruntowej</t>
  </si>
  <si>
    <t>odtworzenie  1m2 nawierzchni destruktu</t>
  </si>
  <si>
    <t>23.</t>
  </si>
  <si>
    <t>24.</t>
  </si>
  <si>
    <t>montaż zasuwy DN80</t>
  </si>
  <si>
    <t>montaż zestawu wodomierzowego DN20</t>
  </si>
  <si>
    <t>wykonanie wcinki do istniejącej sieci wodociągowej żeliwnej DN≤ 100</t>
  </si>
  <si>
    <t>montaż zasuwy DN32 do DN50</t>
  </si>
  <si>
    <t>25.</t>
  </si>
  <si>
    <t>26.</t>
  </si>
  <si>
    <t>27.</t>
  </si>
  <si>
    <t>28.</t>
  </si>
  <si>
    <t>29.</t>
  </si>
  <si>
    <t>30.</t>
  </si>
  <si>
    <t>wykonanie przyłącza wodociągowego DN ≤ 32</t>
  </si>
  <si>
    <t>wykonanie przyłącza wodociągowego 32 &lt; DN &lt; 80</t>
  </si>
  <si>
    <t>montaż studni zaworowej</t>
  </si>
  <si>
    <t>wykonanie wcinki do istniejącej sieci kanalizacji sanitarnej PVC DN200</t>
  </si>
  <si>
    <t>wykonanie wcinki do istniejącej sieci kanalizacji sanitarnej PE DN80</t>
  </si>
  <si>
    <t>montaż studni rewizyjnej DN300</t>
  </si>
  <si>
    <t>montaż studni rewizyjnej DN400</t>
  </si>
  <si>
    <t>montaż studni rewizyjnej DN1000</t>
  </si>
  <si>
    <t>wykonanie wcinki do istniejącej sieci wodociągowej PE/PVC do DN200 (nawiertka)</t>
  </si>
  <si>
    <t>wykonanie wcinki do istniejącej sieci wodociągowej żeliwnej DN150</t>
  </si>
  <si>
    <t>wykonanie wcinki do istniejącej sieci kanalizacji sanitarnej PE DN100</t>
  </si>
  <si>
    <t>wykonanie wcinki do istniejącej sieci kanalizacji sanitarnej PE DN150</t>
  </si>
  <si>
    <t>wykonanie przyłącza kanalizacji deszczowej DN150</t>
  </si>
  <si>
    <t>wykonanie przyłącza kanalizacji sanitarnej podciśnieniowej DN80</t>
  </si>
  <si>
    <t>wykonanie przyłącza kanalizacji sanitarnej ciśnieniowej DN80</t>
  </si>
  <si>
    <t>wykonanie przyłącza kanalizacji sanitarnej DN150</t>
  </si>
  <si>
    <t>gwarancja</t>
  </si>
  <si>
    <t>36 miesięcy</t>
  </si>
  <si>
    <t>48 miesięcy</t>
  </si>
  <si>
    <t>60 miesięcy</t>
  </si>
  <si>
    <t>72 miesiące</t>
  </si>
  <si>
    <t>firma X</t>
  </si>
  <si>
    <t>firma Y</t>
  </si>
  <si>
    <t>firma Z</t>
  </si>
  <si>
    <t>PRZEDMIOT</t>
  </si>
  <si>
    <t>wykonanie przyłącza wodociągowego 40 &lt; Dz &lt; 90</t>
  </si>
  <si>
    <t>wykonanie przyłącza kanalizacji sanitarnej ciśnieniowej do Dz40</t>
  </si>
  <si>
    <t>wykonanie przyłącza kanalizacji sanitarnej podciśnieniowej Dz90</t>
  </si>
  <si>
    <t>wykonanie wcinki do istniejącej sieci wodociągowej żeliwnej i stalowej DN≤ 100</t>
  </si>
  <si>
    <t>wykonanie wcinki do istniejącej sieci wodociągowej żeliwnej i  stalowej DN150</t>
  </si>
  <si>
    <t>montaż studni wodomierzowej tworzywowej DN1000</t>
  </si>
  <si>
    <t>montaż studni rewizyjnej DN315</t>
  </si>
  <si>
    <t>montaż studni rewizyjnej DN425</t>
  </si>
  <si>
    <t>wykonanie wcinki do istniejącej sieci wodociągowej PE/PVC do Dz225 (nawiertka)</t>
  </si>
  <si>
    <t>wykonanie wcinki do istniejącej sieci kanalizacji sanitarnej PE Dz90</t>
  </si>
  <si>
    <t>wykonanie wcinki do istniejącej sieci kanalizacji sanitarnej PE Dz110</t>
  </si>
  <si>
    <t>wykonanie wcinki do istniejącej sieci kanalizacji sanitarnej PE Dz160</t>
  </si>
  <si>
    <t>wykonanie przyłącza wodociągowego Dz 40</t>
  </si>
  <si>
    <r>
      <t xml:space="preserve">wykonanie wcinki do istniejącej sieci wodociągowej PE/PVC Dz </t>
    </r>
    <r>
      <rPr>
        <sz val="11"/>
        <color theme="1"/>
        <rFont val="Calibri"/>
        <family val="2"/>
        <charset val="238"/>
      </rPr>
      <t>≤</t>
    </r>
    <r>
      <rPr>
        <sz val="11"/>
        <color theme="1"/>
        <rFont val="Calibri"/>
        <family val="2"/>
        <charset val="238"/>
        <scheme val="minor"/>
      </rPr>
      <t xml:space="preserve"> 160 (nawiertka)</t>
    </r>
  </si>
  <si>
    <t>wykonanie wcinki do istniejącej sieci kanalizacji sanitarnej PVC Dz200 (trójnik siodłowy)</t>
  </si>
  <si>
    <t>montaż studni rewizyjnej betonowej DN1200</t>
  </si>
  <si>
    <t>wykonanie przyłącza kanalizacji sanitarnej/deszczowej Dz160</t>
  </si>
  <si>
    <t xml:space="preserve"> - ……………. zł netto/1 mb;</t>
  </si>
  <si>
    <t xml:space="preserve"> - ……………. zł netto/1 szt.;</t>
  </si>
  <si>
    <t xml:space="preserve"> - ……………. zł netto/1 kpl.;</t>
  </si>
  <si>
    <t>Zestawienie wag dla danych pozycji</t>
  </si>
  <si>
    <t>SUMA</t>
  </si>
  <si>
    <t xml:space="preserve">Odtworzenie asfaltu – cena netto za m² </t>
  </si>
  <si>
    <t xml:space="preserve">Odtworzenie asfaltu (powyżej 15m²)– cena netto za m² </t>
  </si>
  <si>
    <t xml:space="preserve">Odtworzenie nawierzchni z kostki brukowej ze zdemontowanej kostki – cena netto za m² </t>
  </si>
  <si>
    <t xml:space="preserve">Odtworzenie nawierzchni z kostki brukowej ze zdemontowanej kostki (powyżej 15m²)– cena netto za m² </t>
  </si>
  <si>
    <t xml:space="preserve">Położenie kostki brukowej  nowej – cena netto za m² </t>
  </si>
  <si>
    <t xml:space="preserve">Położenie kostki brukowej  nowej (powyżej 15m² ) – cena netto za m² </t>
  </si>
  <si>
    <t>Regulacja skrzynek wodociągowych w kostce – cena netto za szt.</t>
  </si>
  <si>
    <t>Regulacja skrzynek wodociągowych w asfalcie – cena netto za szt.</t>
  </si>
  <si>
    <t>Regulacja włazów kanalizacyjnych  DN 600 oraz wpustów deszczowych w kostce – cena netto za szt.</t>
  </si>
  <si>
    <t xml:space="preserve">Regulacja włazów kanalizacyjnych  DN 600 oraz wpustów deszczowych w asfalcie - cena netto za szt. </t>
  </si>
  <si>
    <t>Regulacja włazów kanalizacyjnych DN 315, DN 425 w kostce   - cena netto za szt.</t>
  </si>
  <si>
    <t>Regulacja włazów kanalizacyjnych DN 315, DN 425 w asfalcie   - cena netto za szt</t>
  </si>
  <si>
    <t>Położenie krawężników drogowych na ławie betonowej ze zdemontowanych – cena za mb.</t>
  </si>
  <si>
    <t>Położenie krawężników drogowych na ławie betonowej krawężniki nowe – cena za mb</t>
  </si>
  <si>
    <t>Położenie obrzeży chodnikowych na ławie betonowej zdemontowanych – cena za mb.</t>
  </si>
  <si>
    <t>Położenie obrzeży chodnikowych na ławie betonowej nowych – cena za mb.</t>
  </si>
  <si>
    <t>Ułożenie cieków wodnych zdemontowanych – cena za mb.</t>
  </si>
  <si>
    <t>Ułożenie cieków wodnych nowych – cena za mb</t>
  </si>
  <si>
    <t>Przełożenie zapadniętej kostki (demontaż i montaż istniejącej)  – cena za m²</t>
  </si>
  <si>
    <t>Przełożenie zapadniętej kostki (demontaż i montaż istniejącej) (powyżej 15m²)  – cena za m²</t>
  </si>
  <si>
    <t>Przełożenie krawężników zdemontowanych - cena za mb</t>
  </si>
  <si>
    <t>Przełożenie obrzeży chodnikowych zdemontowanych - cena za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</si>
</sst>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&quot; m pp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ont="1" applyBorder="1" applyAlignment="1">
      <alignment horizontal="center"/>
    </xf>
    <xf numFmtId="8" fontId="0" fillId="0" borderId="1" xfId="0" applyNumberFormat="1" applyBorder="1"/>
    <xf numFmtId="0" fontId="1" fillId="0" borderId="1" xfId="0" applyFont="1" applyFill="1" applyBorder="1"/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9" fontId="0" fillId="2" borderId="1" xfId="0" applyNumberFormat="1" applyFont="1" applyFill="1" applyBorder="1" applyAlignment="1">
      <alignment horizontal="center"/>
    </xf>
    <xf numFmtId="8" fontId="0" fillId="2" borderId="1" xfId="0" applyNumberFormat="1" applyFill="1" applyBorder="1"/>
    <xf numFmtId="0" fontId="0" fillId="0" borderId="1" xfId="0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8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0" fillId="0" borderId="1" xfId="0" applyNumberFormat="1" applyBorder="1"/>
    <xf numFmtId="0" fontId="0" fillId="0" borderId="0" xfId="0" quotePrefix="1"/>
    <xf numFmtId="0" fontId="0" fillId="2" borderId="0" xfId="0" quotePrefix="1" applyFill="1"/>
    <xf numFmtId="0" fontId="0" fillId="3" borderId="0" xfId="0" quotePrefix="1" applyFill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7" workbookViewId="0">
      <selection activeCell="A32" sqref="A32:XFD32"/>
    </sheetView>
  </sheetViews>
  <sheetFormatPr defaultRowHeight="15" x14ac:dyDescent="0.25"/>
  <cols>
    <col min="1" max="1" width="6.42578125" customWidth="1"/>
    <col min="2" max="2" width="75.7109375" bestFit="1" customWidth="1"/>
    <col min="3" max="3" width="9.140625" style="1"/>
    <col min="4" max="4" width="20.42578125" style="1" bestFit="1" customWidth="1"/>
    <col min="5" max="5" width="7.42578125" customWidth="1"/>
    <col min="6" max="6" width="11" bestFit="1" customWidth="1"/>
    <col min="7" max="7" width="11" customWidth="1"/>
  </cols>
  <sheetData>
    <row r="1" spans="1:15" x14ac:dyDescent="0.25">
      <c r="A1" s="7" t="s">
        <v>13</v>
      </c>
      <c r="B1" s="3"/>
      <c r="C1" s="8" t="s">
        <v>14</v>
      </c>
      <c r="D1" s="8" t="s">
        <v>15</v>
      </c>
      <c r="E1" s="45" t="s">
        <v>67</v>
      </c>
      <c r="F1" s="45"/>
      <c r="G1" s="45"/>
      <c r="I1" s="45" t="s">
        <v>68</v>
      </c>
      <c r="J1" s="45"/>
      <c r="K1" s="45"/>
      <c r="M1" s="45" t="s">
        <v>69</v>
      </c>
      <c r="N1" s="45"/>
      <c r="O1" s="45"/>
    </row>
    <row r="2" spans="1:15" x14ac:dyDescent="0.25">
      <c r="A2" s="3" t="s">
        <v>0</v>
      </c>
      <c r="B2" s="3" t="s">
        <v>46</v>
      </c>
      <c r="C2" s="5">
        <v>10</v>
      </c>
      <c r="D2" s="5"/>
      <c r="E2" s="3">
        <v>150</v>
      </c>
      <c r="F2" s="4">
        <f>E2*C2</f>
        <v>1500</v>
      </c>
      <c r="G2" s="4"/>
      <c r="I2" s="3">
        <v>120</v>
      </c>
      <c r="J2" s="4">
        <f>I2*C2</f>
        <v>1200</v>
      </c>
      <c r="K2" s="4"/>
      <c r="M2" s="3">
        <v>150</v>
      </c>
      <c r="N2" s="4">
        <f>M2*C2</f>
        <v>1500</v>
      </c>
      <c r="O2" s="4"/>
    </row>
    <row r="3" spans="1:15" x14ac:dyDescent="0.25">
      <c r="A3" s="3" t="s">
        <v>1</v>
      </c>
      <c r="B3" s="3" t="s">
        <v>47</v>
      </c>
      <c r="C3" s="5">
        <v>1</v>
      </c>
      <c r="D3" s="5"/>
      <c r="E3" s="3">
        <v>170</v>
      </c>
      <c r="F3" s="4">
        <f t="shared" ref="F3:F30" si="0">E3*C3</f>
        <v>170</v>
      </c>
      <c r="G3" s="4"/>
      <c r="I3" s="3">
        <v>150</v>
      </c>
      <c r="J3" s="4">
        <f t="shared" ref="J3:J29" si="1">I3*C3</f>
        <v>150</v>
      </c>
      <c r="K3" s="4"/>
      <c r="M3" s="3">
        <v>170</v>
      </c>
      <c r="N3" s="4">
        <f t="shared" ref="N3:N30" si="2">M3*C3</f>
        <v>170</v>
      </c>
      <c r="O3" s="4"/>
    </row>
    <row r="4" spans="1:15" x14ac:dyDescent="0.25">
      <c r="A4" s="3" t="s">
        <v>2</v>
      </c>
      <c r="B4" s="3" t="s">
        <v>61</v>
      </c>
      <c r="C4" s="5">
        <v>10</v>
      </c>
      <c r="D4" s="5"/>
      <c r="E4" s="3">
        <v>175</v>
      </c>
      <c r="F4" s="4">
        <f t="shared" si="0"/>
        <v>1750</v>
      </c>
      <c r="G4" s="4"/>
      <c r="I4" s="3">
        <v>150</v>
      </c>
      <c r="J4" s="4">
        <f t="shared" si="1"/>
        <v>1500</v>
      </c>
      <c r="K4" s="4"/>
      <c r="M4" s="3">
        <v>175</v>
      </c>
      <c r="N4" s="4">
        <f t="shared" si="2"/>
        <v>1750</v>
      </c>
      <c r="O4" s="4"/>
    </row>
    <row r="5" spans="1:15" x14ac:dyDescent="0.25">
      <c r="A5" s="3" t="s">
        <v>3</v>
      </c>
      <c r="B5" s="3" t="s">
        <v>60</v>
      </c>
      <c r="C5" s="5">
        <v>4</v>
      </c>
      <c r="D5" s="5"/>
      <c r="E5" s="3">
        <v>150</v>
      </c>
      <c r="F5" s="4">
        <f t="shared" si="0"/>
        <v>600</v>
      </c>
      <c r="G5" s="4"/>
      <c r="I5" s="3">
        <v>130</v>
      </c>
      <c r="J5" s="4">
        <f t="shared" si="1"/>
        <v>520</v>
      </c>
      <c r="K5" s="4"/>
      <c r="M5" s="3">
        <v>150</v>
      </c>
      <c r="N5" s="4">
        <f t="shared" si="2"/>
        <v>600</v>
      </c>
      <c r="O5" s="4"/>
    </row>
    <row r="6" spans="1:15" x14ac:dyDescent="0.25">
      <c r="A6" s="3" t="s">
        <v>4</v>
      </c>
      <c r="B6" s="3" t="s">
        <v>59</v>
      </c>
      <c r="C6" s="5">
        <v>4</v>
      </c>
      <c r="D6" s="5"/>
      <c r="E6" s="3">
        <v>150</v>
      </c>
      <c r="F6" s="4">
        <f t="shared" si="0"/>
        <v>600</v>
      </c>
      <c r="G6" s="4"/>
      <c r="I6" s="3">
        <v>130</v>
      </c>
      <c r="J6" s="4">
        <f t="shared" si="1"/>
        <v>520</v>
      </c>
      <c r="K6" s="4"/>
      <c r="M6" s="3">
        <v>150</v>
      </c>
      <c r="N6" s="4">
        <f t="shared" si="2"/>
        <v>600</v>
      </c>
      <c r="O6" s="4"/>
    </row>
    <row r="7" spans="1:15" x14ac:dyDescent="0.25">
      <c r="A7" s="3" t="s">
        <v>5</v>
      </c>
      <c r="B7" s="3" t="s">
        <v>58</v>
      </c>
      <c r="C7" s="5">
        <v>1</v>
      </c>
      <c r="D7" s="5"/>
      <c r="E7" s="3">
        <v>170</v>
      </c>
      <c r="F7" s="4">
        <f t="shared" si="0"/>
        <v>170</v>
      </c>
      <c r="G7" s="4"/>
      <c r="I7" s="3">
        <v>150</v>
      </c>
      <c r="J7" s="4">
        <f t="shared" si="1"/>
        <v>150</v>
      </c>
      <c r="K7" s="4"/>
      <c r="M7" s="3">
        <v>170</v>
      </c>
      <c r="N7" s="4">
        <f t="shared" si="2"/>
        <v>170</v>
      </c>
      <c r="O7" s="4"/>
    </row>
    <row r="8" spans="1:15" x14ac:dyDescent="0.25">
      <c r="A8" s="3" t="s">
        <v>6</v>
      </c>
      <c r="B8" s="3" t="s">
        <v>54</v>
      </c>
      <c r="C8" s="5">
        <v>10</v>
      </c>
      <c r="D8" s="5"/>
      <c r="E8" s="3">
        <v>600</v>
      </c>
      <c r="F8" s="4">
        <f t="shared" si="0"/>
        <v>6000</v>
      </c>
      <c r="G8" s="4"/>
      <c r="I8" s="3">
        <v>500</v>
      </c>
      <c r="J8" s="4">
        <f t="shared" si="1"/>
        <v>5000</v>
      </c>
      <c r="K8" s="4"/>
      <c r="M8" s="3">
        <v>600</v>
      </c>
      <c r="N8" s="4">
        <f t="shared" si="2"/>
        <v>6000</v>
      </c>
      <c r="O8" s="4"/>
    </row>
    <row r="9" spans="1:15" x14ac:dyDescent="0.25">
      <c r="A9" s="3" t="s">
        <v>7</v>
      </c>
      <c r="B9" s="9" t="s">
        <v>38</v>
      </c>
      <c r="C9" s="5">
        <v>1</v>
      </c>
      <c r="D9" s="5"/>
      <c r="E9" s="3">
        <v>800</v>
      </c>
      <c r="F9" s="4">
        <f t="shared" si="0"/>
        <v>800</v>
      </c>
      <c r="G9" s="4"/>
      <c r="I9" s="3">
        <v>700</v>
      </c>
      <c r="J9" s="4">
        <f t="shared" si="1"/>
        <v>700</v>
      </c>
      <c r="K9" s="4"/>
      <c r="M9" s="3">
        <v>800</v>
      </c>
      <c r="N9" s="4">
        <f t="shared" si="2"/>
        <v>800</v>
      </c>
      <c r="O9" s="4"/>
    </row>
    <row r="10" spans="1:15" x14ac:dyDescent="0.25">
      <c r="A10" s="3" t="s">
        <v>8</v>
      </c>
      <c r="B10" s="9" t="s">
        <v>55</v>
      </c>
      <c r="C10" s="5">
        <v>1</v>
      </c>
      <c r="D10" s="5"/>
      <c r="E10" s="3">
        <v>1000</v>
      </c>
      <c r="F10" s="4">
        <f t="shared" si="0"/>
        <v>1000</v>
      </c>
      <c r="G10" s="4"/>
      <c r="I10" s="3">
        <v>900</v>
      </c>
      <c r="J10" s="4">
        <f t="shared" si="1"/>
        <v>900</v>
      </c>
      <c r="K10" s="4"/>
      <c r="M10" s="3">
        <v>1000</v>
      </c>
      <c r="N10" s="4">
        <f t="shared" si="2"/>
        <v>1000</v>
      </c>
      <c r="O10" s="4"/>
    </row>
    <row r="11" spans="1:15" x14ac:dyDescent="0.25">
      <c r="A11" s="3" t="s">
        <v>9</v>
      </c>
      <c r="B11" s="9" t="s">
        <v>50</v>
      </c>
      <c r="C11" s="5">
        <v>4</v>
      </c>
      <c r="D11" s="5"/>
      <c r="E11" s="3">
        <v>800</v>
      </c>
      <c r="F11" s="4">
        <f t="shared" si="0"/>
        <v>3200</v>
      </c>
      <c r="G11" s="4"/>
      <c r="I11" s="3">
        <v>850</v>
      </c>
      <c r="J11" s="4">
        <f t="shared" si="1"/>
        <v>3400</v>
      </c>
      <c r="K11" s="4"/>
      <c r="M11" s="3">
        <v>800</v>
      </c>
      <c r="N11" s="4">
        <f t="shared" si="2"/>
        <v>3200</v>
      </c>
      <c r="O11" s="4"/>
    </row>
    <row r="12" spans="1:15" x14ac:dyDescent="0.25">
      <c r="A12" s="3" t="s">
        <v>10</v>
      </c>
      <c r="B12" s="9" t="s">
        <v>56</v>
      </c>
      <c r="C12" s="5">
        <v>4</v>
      </c>
      <c r="D12" s="5"/>
      <c r="E12" s="3">
        <v>900</v>
      </c>
      <c r="F12" s="4">
        <f t="shared" si="0"/>
        <v>3600</v>
      </c>
      <c r="G12" s="4"/>
      <c r="I12" s="3">
        <v>950</v>
      </c>
      <c r="J12" s="4">
        <f t="shared" si="1"/>
        <v>3800</v>
      </c>
      <c r="K12" s="4"/>
      <c r="M12" s="3">
        <v>900</v>
      </c>
      <c r="N12" s="4">
        <f t="shared" si="2"/>
        <v>3600</v>
      </c>
      <c r="O12" s="4"/>
    </row>
    <row r="13" spans="1:15" x14ac:dyDescent="0.25">
      <c r="A13" s="3" t="s">
        <v>11</v>
      </c>
      <c r="B13" s="9" t="s">
        <v>57</v>
      </c>
      <c r="C13" s="5">
        <v>2</v>
      </c>
      <c r="D13" s="5"/>
      <c r="E13" s="3">
        <v>1100</v>
      </c>
      <c r="F13" s="4">
        <f t="shared" si="0"/>
        <v>2200</v>
      </c>
      <c r="G13" s="4"/>
      <c r="I13" s="3">
        <v>1200</v>
      </c>
      <c r="J13" s="4">
        <f t="shared" si="1"/>
        <v>2400</v>
      </c>
      <c r="K13" s="4"/>
      <c r="M13" s="3">
        <v>1100</v>
      </c>
      <c r="N13" s="4">
        <f t="shared" si="2"/>
        <v>2200</v>
      </c>
      <c r="O13" s="4"/>
    </row>
    <row r="14" spans="1:15" x14ac:dyDescent="0.25">
      <c r="A14" s="3" t="s">
        <v>12</v>
      </c>
      <c r="B14" s="9" t="s">
        <v>49</v>
      </c>
      <c r="C14" s="5">
        <v>2</v>
      </c>
      <c r="D14" s="5"/>
      <c r="E14" s="3">
        <v>1500</v>
      </c>
      <c r="F14" s="4">
        <f t="shared" si="0"/>
        <v>3000</v>
      </c>
      <c r="G14" s="4"/>
      <c r="I14" s="3">
        <v>1600</v>
      </c>
      <c r="J14" s="4">
        <f t="shared" si="1"/>
        <v>3200</v>
      </c>
      <c r="K14" s="4"/>
      <c r="M14" s="3">
        <v>1500</v>
      </c>
      <c r="N14" s="4">
        <f t="shared" si="2"/>
        <v>3000</v>
      </c>
      <c r="O14" s="4"/>
    </row>
    <row r="15" spans="1:15" x14ac:dyDescent="0.25">
      <c r="A15" s="3" t="s">
        <v>20</v>
      </c>
      <c r="B15" s="3" t="s">
        <v>39</v>
      </c>
      <c r="C15" s="5">
        <v>10</v>
      </c>
      <c r="D15" s="5"/>
      <c r="E15" s="3">
        <v>500</v>
      </c>
      <c r="F15" s="4">
        <f t="shared" si="0"/>
        <v>5000</v>
      </c>
      <c r="G15" s="4"/>
      <c r="I15" s="3">
        <v>500</v>
      </c>
      <c r="J15" s="4">
        <f t="shared" si="1"/>
        <v>5000</v>
      </c>
      <c r="K15" s="4"/>
      <c r="M15" s="3">
        <v>500</v>
      </c>
      <c r="N15" s="4">
        <f t="shared" si="2"/>
        <v>5000</v>
      </c>
      <c r="O15" s="4"/>
    </row>
    <row r="16" spans="1:15" x14ac:dyDescent="0.25">
      <c r="A16" s="3" t="s">
        <v>21</v>
      </c>
      <c r="B16" s="9" t="s">
        <v>36</v>
      </c>
      <c r="C16" s="5">
        <v>4</v>
      </c>
      <c r="D16" s="5"/>
      <c r="E16" s="3">
        <v>900</v>
      </c>
      <c r="F16" s="4">
        <f t="shared" si="0"/>
        <v>3600</v>
      </c>
      <c r="G16" s="4"/>
      <c r="I16" s="3">
        <v>800</v>
      </c>
      <c r="J16" s="4">
        <f t="shared" si="1"/>
        <v>3200</v>
      </c>
      <c r="K16" s="4"/>
      <c r="M16" s="3">
        <v>900</v>
      </c>
      <c r="N16" s="4">
        <f t="shared" si="2"/>
        <v>3600</v>
      </c>
      <c r="O16" s="4"/>
    </row>
    <row r="17" spans="1:15" x14ac:dyDescent="0.25">
      <c r="A17" s="3" t="s">
        <v>22</v>
      </c>
      <c r="B17" s="3" t="s">
        <v>37</v>
      </c>
      <c r="C17" s="5">
        <v>10</v>
      </c>
      <c r="D17" s="5"/>
      <c r="E17" s="3">
        <v>400</v>
      </c>
      <c r="F17" s="4">
        <f t="shared" si="0"/>
        <v>4000</v>
      </c>
      <c r="G17" s="4"/>
      <c r="I17" s="3">
        <v>350</v>
      </c>
      <c r="J17" s="4">
        <f t="shared" si="1"/>
        <v>3500</v>
      </c>
      <c r="K17" s="4"/>
      <c r="M17" s="3">
        <v>400</v>
      </c>
      <c r="N17" s="4">
        <f t="shared" si="2"/>
        <v>4000</v>
      </c>
      <c r="O17" s="4"/>
    </row>
    <row r="18" spans="1:15" x14ac:dyDescent="0.25">
      <c r="A18" s="3" t="s">
        <v>23</v>
      </c>
      <c r="B18" s="3" t="s">
        <v>19</v>
      </c>
      <c r="C18" s="5">
        <v>1</v>
      </c>
      <c r="D18" s="5"/>
      <c r="E18" s="3">
        <v>3000</v>
      </c>
      <c r="F18" s="4">
        <f t="shared" si="0"/>
        <v>3000</v>
      </c>
      <c r="G18" s="4"/>
      <c r="I18" s="3">
        <v>3200</v>
      </c>
      <c r="J18" s="4">
        <f t="shared" si="1"/>
        <v>3200</v>
      </c>
      <c r="K18" s="4"/>
      <c r="M18" s="3">
        <v>3000</v>
      </c>
      <c r="N18" s="4">
        <f t="shared" si="2"/>
        <v>3000</v>
      </c>
      <c r="O18" s="4"/>
    </row>
    <row r="19" spans="1:15" x14ac:dyDescent="0.25">
      <c r="A19" s="3" t="s">
        <v>24</v>
      </c>
      <c r="B19" s="3" t="s">
        <v>51</v>
      </c>
      <c r="C19" s="5">
        <v>4</v>
      </c>
      <c r="D19" s="5"/>
      <c r="E19" s="3">
        <v>1100</v>
      </c>
      <c r="F19" s="4">
        <f t="shared" si="0"/>
        <v>4400</v>
      </c>
      <c r="G19" s="4"/>
      <c r="I19" s="3">
        <v>900</v>
      </c>
      <c r="J19" s="4">
        <f t="shared" si="1"/>
        <v>3600</v>
      </c>
      <c r="K19" s="4"/>
      <c r="M19" s="3">
        <v>1100</v>
      </c>
      <c r="N19" s="4">
        <f t="shared" si="2"/>
        <v>4400</v>
      </c>
      <c r="O19" s="4"/>
    </row>
    <row r="20" spans="1:15" x14ac:dyDescent="0.25">
      <c r="A20" s="3" t="s">
        <v>25</v>
      </c>
      <c r="B20" s="3" t="s">
        <v>52</v>
      </c>
      <c r="C20" s="5">
        <v>10</v>
      </c>
      <c r="D20" s="5"/>
      <c r="E20" s="3">
        <v>1300</v>
      </c>
      <c r="F20" s="4">
        <f t="shared" si="0"/>
        <v>13000</v>
      </c>
      <c r="G20" s="4"/>
      <c r="I20" s="3">
        <v>1000</v>
      </c>
      <c r="J20" s="4">
        <f t="shared" si="1"/>
        <v>10000</v>
      </c>
      <c r="K20" s="4"/>
      <c r="M20" s="3">
        <v>1300</v>
      </c>
      <c r="N20" s="4">
        <f t="shared" si="2"/>
        <v>13000</v>
      </c>
      <c r="O20" s="4"/>
    </row>
    <row r="21" spans="1:15" x14ac:dyDescent="0.25">
      <c r="A21" s="3" t="s">
        <v>26</v>
      </c>
      <c r="B21" s="3" t="s">
        <v>53</v>
      </c>
      <c r="C21" s="5">
        <v>1</v>
      </c>
      <c r="D21" s="5"/>
      <c r="E21" s="3">
        <v>3000</v>
      </c>
      <c r="F21" s="4">
        <f t="shared" si="0"/>
        <v>3000</v>
      </c>
      <c r="G21" s="4"/>
      <c r="I21" s="3">
        <v>3500</v>
      </c>
      <c r="J21" s="4">
        <f t="shared" si="1"/>
        <v>3500</v>
      </c>
      <c r="K21" s="4"/>
      <c r="M21" s="3">
        <v>3000</v>
      </c>
      <c r="N21" s="4">
        <f t="shared" si="2"/>
        <v>3000</v>
      </c>
      <c r="O21" s="4"/>
    </row>
    <row r="22" spans="1:15" x14ac:dyDescent="0.25">
      <c r="A22" s="3" t="s">
        <v>28</v>
      </c>
      <c r="B22" s="3" t="s">
        <v>18</v>
      </c>
      <c r="C22" s="5">
        <v>4</v>
      </c>
      <c r="D22" s="5"/>
      <c r="E22" s="3">
        <v>700</v>
      </c>
      <c r="F22" s="4">
        <f t="shared" si="0"/>
        <v>2800</v>
      </c>
      <c r="G22" s="4"/>
      <c r="I22" s="3">
        <v>750</v>
      </c>
      <c r="J22" s="4">
        <f t="shared" si="1"/>
        <v>3000</v>
      </c>
      <c r="K22" s="4"/>
      <c r="M22" s="3">
        <v>700</v>
      </c>
      <c r="N22" s="4">
        <f t="shared" si="2"/>
        <v>2800</v>
      </c>
      <c r="O22" s="4"/>
    </row>
    <row r="23" spans="1:15" x14ac:dyDescent="0.25">
      <c r="A23" s="3" t="s">
        <v>29</v>
      </c>
      <c r="B23" s="3" t="s">
        <v>48</v>
      </c>
      <c r="C23" s="5">
        <v>4</v>
      </c>
      <c r="D23" s="5"/>
      <c r="E23" s="3">
        <v>750</v>
      </c>
      <c r="F23" s="4">
        <f t="shared" si="0"/>
        <v>3000</v>
      </c>
      <c r="G23" s="4"/>
      <c r="I23" s="3">
        <v>750</v>
      </c>
      <c r="J23" s="4">
        <f t="shared" si="1"/>
        <v>3000</v>
      </c>
      <c r="K23" s="4"/>
      <c r="M23" s="3">
        <v>750</v>
      </c>
      <c r="N23" s="4">
        <f t="shared" si="2"/>
        <v>3000</v>
      </c>
      <c r="O23" s="4"/>
    </row>
    <row r="24" spans="1:15" x14ac:dyDescent="0.25">
      <c r="A24" s="3" t="s">
        <v>34</v>
      </c>
      <c r="B24" s="3" t="s">
        <v>16</v>
      </c>
      <c r="C24" s="5">
        <v>1</v>
      </c>
      <c r="D24" s="5"/>
      <c r="E24" s="3">
        <v>25</v>
      </c>
      <c r="F24" s="4">
        <f t="shared" si="0"/>
        <v>25</v>
      </c>
      <c r="G24" s="4"/>
      <c r="I24" s="3">
        <v>20</v>
      </c>
      <c r="J24" s="4">
        <f t="shared" si="1"/>
        <v>20</v>
      </c>
      <c r="K24" s="4"/>
      <c r="M24" s="3">
        <v>25</v>
      </c>
      <c r="N24" s="4">
        <f t="shared" si="2"/>
        <v>25</v>
      </c>
      <c r="O24" s="4"/>
    </row>
    <row r="25" spans="1:15" x14ac:dyDescent="0.25">
      <c r="A25" s="3" t="s">
        <v>35</v>
      </c>
      <c r="B25" s="3" t="s">
        <v>17</v>
      </c>
      <c r="C25" s="6">
        <v>1</v>
      </c>
      <c r="D25" s="6"/>
      <c r="E25" s="3">
        <v>400</v>
      </c>
      <c r="F25" s="4">
        <f t="shared" si="0"/>
        <v>400</v>
      </c>
      <c r="G25" s="4"/>
      <c r="I25" s="3">
        <v>400</v>
      </c>
      <c r="J25" s="4">
        <f t="shared" si="1"/>
        <v>400</v>
      </c>
      <c r="K25" s="4"/>
      <c r="M25" s="3">
        <v>400</v>
      </c>
      <c r="N25" s="4">
        <f t="shared" si="2"/>
        <v>400</v>
      </c>
      <c r="O25" s="4"/>
    </row>
    <row r="26" spans="1:15" x14ac:dyDescent="0.25">
      <c r="A26" s="3" t="s">
        <v>40</v>
      </c>
      <c r="B26" s="3" t="s">
        <v>32</v>
      </c>
      <c r="C26" s="6">
        <v>4</v>
      </c>
      <c r="D26" s="6"/>
      <c r="E26" s="3">
        <v>25</v>
      </c>
      <c r="F26" s="4">
        <f t="shared" si="0"/>
        <v>100</v>
      </c>
      <c r="G26" s="4"/>
      <c r="I26" s="3">
        <v>30</v>
      </c>
      <c r="J26" s="4">
        <f t="shared" si="1"/>
        <v>120</v>
      </c>
      <c r="K26" s="4"/>
      <c r="M26" s="3">
        <v>25</v>
      </c>
      <c r="N26" s="4">
        <f t="shared" si="2"/>
        <v>100</v>
      </c>
      <c r="O26" s="4"/>
    </row>
    <row r="27" spans="1:15" x14ac:dyDescent="0.25">
      <c r="A27" s="3" t="s">
        <v>41</v>
      </c>
      <c r="B27" s="3" t="s">
        <v>27</v>
      </c>
      <c r="C27" s="6">
        <v>4</v>
      </c>
      <c r="D27" s="6"/>
      <c r="E27" s="3">
        <v>65</v>
      </c>
      <c r="F27" s="4">
        <f t="shared" si="0"/>
        <v>260</v>
      </c>
      <c r="G27" s="4"/>
      <c r="I27" s="3">
        <v>80</v>
      </c>
      <c r="J27" s="4">
        <f t="shared" si="1"/>
        <v>320</v>
      </c>
      <c r="K27" s="4"/>
      <c r="M27" s="3">
        <v>65</v>
      </c>
      <c r="N27" s="4">
        <f t="shared" si="2"/>
        <v>260</v>
      </c>
      <c r="O27" s="4"/>
    </row>
    <row r="28" spans="1:15" x14ac:dyDescent="0.25">
      <c r="A28" s="3" t="s">
        <v>42</v>
      </c>
      <c r="B28" s="3" t="s">
        <v>33</v>
      </c>
      <c r="C28" s="6">
        <v>2</v>
      </c>
      <c r="D28" s="6"/>
      <c r="E28" s="3">
        <v>85</v>
      </c>
      <c r="F28" s="4">
        <f t="shared" si="0"/>
        <v>170</v>
      </c>
      <c r="G28" s="4"/>
      <c r="I28" s="3">
        <v>90</v>
      </c>
      <c r="J28" s="4">
        <f t="shared" si="1"/>
        <v>180</v>
      </c>
      <c r="K28" s="4"/>
      <c r="M28" s="3">
        <v>85</v>
      </c>
      <c r="N28" s="4">
        <f t="shared" si="2"/>
        <v>170</v>
      </c>
      <c r="O28" s="4"/>
    </row>
    <row r="29" spans="1:15" x14ac:dyDescent="0.25">
      <c r="A29" s="3" t="s">
        <v>43</v>
      </c>
      <c r="B29" s="3" t="s">
        <v>30</v>
      </c>
      <c r="C29" s="6">
        <v>2</v>
      </c>
      <c r="D29" s="6"/>
      <c r="E29" s="3">
        <v>160</v>
      </c>
      <c r="F29" s="4">
        <f t="shared" si="0"/>
        <v>320</v>
      </c>
      <c r="G29" s="4"/>
      <c r="I29" s="3">
        <v>200</v>
      </c>
      <c r="J29" s="4">
        <f t="shared" si="1"/>
        <v>400</v>
      </c>
      <c r="K29" s="4"/>
      <c r="M29" s="3">
        <v>160</v>
      </c>
      <c r="N29" s="4">
        <f t="shared" si="2"/>
        <v>320</v>
      </c>
      <c r="O29" s="4"/>
    </row>
    <row r="30" spans="1:15" x14ac:dyDescent="0.25">
      <c r="A30" s="3" t="s">
        <v>44</v>
      </c>
      <c r="B30" s="3" t="s">
        <v>31</v>
      </c>
      <c r="C30" s="6">
        <v>2</v>
      </c>
      <c r="D30" s="6">
        <f>SUM(C2:C30)</f>
        <v>118</v>
      </c>
      <c r="E30" s="3">
        <v>180</v>
      </c>
      <c r="F30" s="4">
        <f t="shared" si="0"/>
        <v>360</v>
      </c>
      <c r="G30" s="4">
        <f>SUM(F2:F30)/D30</f>
        <v>576.48305084745766</v>
      </c>
      <c r="I30" s="3">
        <v>250</v>
      </c>
      <c r="J30" s="4">
        <f>I30*C30</f>
        <v>500</v>
      </c>
      <c r="K30" s="4">
        <f>SUM(J2:J30)/D30</f>
        <v>537.11864406779659</v>
      </c>
      <c r="M30" s="3">
        <v>180</v>
      </c>
      <c r="N30" s="4">
        <f t="shared" si="2"/>
        <v>360</v>
      </c>
      <c r="O30" s="4">
        <f>SUM(M2:M30)*D30</f>
        <v>2390090</v>
      </c>
    </row>
    <row r="31" spans="1:15" x14ac:dyDescent="0.25">
      <c r="A31" s="9" t="s">
        <v>45</v>
      </c>
      <c r="B31" s="9" t="s">
        <v>62</v>
      </c>
      <c r="C31" s="6"/>
      <c r="D31" s="5"/>
      <c r="E31" s="3"/>
      <c r="F31" s="4"/>
      <c r="G31" s="4"/>
    </row>
    <row r="32" spans="1:15" x14ac:dyDescent="0.25">
      <c r="B32" t="s">
        <v>63</v>
      </c>
      <c r="C32" s="1">
        <v>1</v>
      </c>
      <c r="E32" s="1"/>
      <c r="F32" s="16"/>
      <c r="G32" s="16"/>
    </row>
    <row r="33" spans="1:7" x14ac:dyDescent="0.25">
      <c r="B33" t="s">
        <v>64</v>
      </c>
      <c r="C33" s="1">
        <v>2</v>
      </c>
      <c r="E33" s="1"/>
      <c r="F33" s="1"/>
      <c r="G33" s="1"/>
    </row>
    <row r="34" spans="1:7" x14ac:dyDescent="0.25">
      <c r="B34" t="s">
        <v>65</v>
      </c>
      <c r="C34" s="1">
        <v>4</v>
      </c>
      <c r="E34" s="1"/>
      <c r="F34" s="1"/>
      <c r="G34" s="1"/>
    </row>
    <row r="35" spans="1:7" x14ac:dyDescent="0.25">
      <c r="A35" s="3"/>
      <c r="B35" s="13" t="s">
        <v>66</v>
      </c>
      <c r="C35" s="15">
        <v>6</v>
      </c>
      <c r="D35" s="6">
        <v>6</v>
      </c>
      <c r="E35" s="15"/>
      <c r="F35" s="14"/>
      <c r="G35" s="15"/>
    </row>
    <row r="36" spans="1:7" x14ac:dyDescent="0.25">
      <c r="A36" s="3"/>
      <c r="B36" s="12"/>
      <c r="C36" s="1">
        <f>SUM(C2:C35)</f>
        <v>131</v>
      </c>
      <c r="D36" s="1">
        <f>SUM(D30,D35)</f>
        <v>124</v>
      </c>
      <c r="F36" s="2">
        <f>SUM(F2:F35)</f>
        <v>68025</v>
      </c>
      <c r="G36" s="2">
        <f>G28+G35</f>
        <v>0</v>
      </c>
    </row>
    <row r="37" spans="1:7" x14ac:dyDescent="0.25">
      <c r="A37" s="3"/>
      <c r="B37" s="12"/>
      <c r="C37" s="12"/>
      <c r="D37" s="12"/>
      <c r="E37" s="12"/>
      <c r="F37" s="10"/>
      <c r="G37" s="11"/>
    </row>
    <row r="38" spans="1:7" x14ac:dyDescent="0.25">
      <c r="A38" s="3"/>
      <c r="B38" s="12"/>
      <c r="C38" s="12"/>
      <c r="D38" s="12"/>
      <c r="E38" s="12"/>
      <c r="F38" s="10"/>
      <c r="G38" s="11"/>
    </row>
    <row r="39" spans="1:7" x14ac:dyDescent="0.25">
      <c r="A39" s="3"/>
      <c r="B39" s="12"/>
      <c r="C39" s="12"/>
      <c r="D39" s="12"/>
      <c r="E39" s="12"/>
      <c r="F39" s="10"/>
      <c r="G39" s="11"/>
    </row>
    <row r="40" spans="1:7" x14ac:dyDescent="0.25">
      <c r="A40" s="3"/>
      <c r="B40" s="12"/>
      <c r="C40" s="12"/>
      <c r="D40" s="12"/>
      <c r="E40" s="12"/>
      <c r="F40" s="10"/>
      <c r="G40" s="11"/>
    </row>
    <row r="41" spans="1:7" x14ac:dyDescent="0.25">
      <c r="A41" s="3"/>
      <c r="B41" s="12"/>
      <c r="C41" s="12"/>
      <c r="D41" s="12"/>
      <c r="E41" s="12"/>
      <c r="F41" s="10"/>
      <c r="G41" s="11"/>
    </row>
    <row r="42" spans="1:7" x14ac:dyDescent="0.25">
      <c r="A42" s="3"/>
      <c r="B42" s="12"/>
      <c r="C42" s="12"/>
      <c r="D42" s="12"/>
      <c r="E42" s="12"/>
      <c r="F42" s="10"/>
      <c r="G42" s="11"/>
    </row>
    <row r="43" spans="1:7" x14ac:dyDescent="0.25">
      <c r="A43" s="3"/>
      <c r="B43" s="12"/>
      <c r="C43" s="12"/>
      <c r="D43" s="12"/>
      <c r="E43" s="12"/>
      <c r="F43" s="10"/>
      <c r="G43" s="11"/>
    </row>
    <row r="44" spans="1:7" x14ac:dyDescent="0.25">
      <c r="A44" s="3"/>
      <c r="B44" s="12"/>
      <c r="C44" s="12"/>
      <c r="D44" s="12"/>
      <c r="E44" s="12"/>
      <c r="F44" s="10"/>
      <c r="G44" s="11"/>
    </row>
    <row r="45" spans="1:7" x14ac:dyDescent="0.25">
      <c r="A45" s="3"/>
      <c r="B45" s="12"/>
      <c r="C45" s="12"/>
      <c r="D45" s="12"/>
      <c r="E45" s="12"/>
      <c r="F45" s="10"/>
      <c r="G45" s="11"/>
    </row>
    <row r="46" spans="1:7" x14ac:dyDescent="0.25">
      <c r="A46" s="3"/>
      <c r="B46" s="12"/>
      <c r="C46" s="12"/>
      <c r="D46" s="12"/>
      <c r="E46" s="12"/>
      <c r="F46" s="10"/>
      <c r="G46" s="11"/>
    </row>
    <row r="47" spans="1:7" x14ac:dyDescent="0.25">
      <c r="A47" s="3"/>
      <c r="B47" s="12"/>
      <c r="C47" s="12"/>
      <c r="D47" s="12"/>
      <c r="E47" s="12"/>
      <c r="F47" s="10"/>
      <c r="G47" s="11"/>
    </row>
    <row r="48" spans="1:7" x14ac:dyDescent="0.25">
      <c r="A48" s="3"/>
      <c r="B48" s="12"/>
      <c r="C48" s="12"/>
      <c r="D48" s="12"/>
      <c r="E48" s="12"/>
      <c r="F48" s="10"/>
      <c r="G48" s="11"/>
    </row>
    <row r="49" spans="1:7" x14ac:dyDescent="0.25">
      <c r="A49" s="3"/>
      <c r="B49" s="12"/>
      <c r="C49" s="12"/>
      <c r="D49" s="12"/>
      <c r="E49" s="12"/>
      <c r="F49" s="10"/>
      <c r="G49" s="11"/>
    </row>
    <row r="50" spans="1:7" x14ac:dyDescent="0.25">
      <c r="A50" s="3"/>
      <c r="B50" s="12"/>
      <c r="C50" s="12"/>
      <c r="D50" s="12"/>
      <c r="E50" s="12"/>
      <c r="F50" s="10"/>
      <c r="G50" s="11"/>
    </row>
    <row r="51" spans="1:7" x14ac:dyDescent="0.25">
      <c r="A51" s="3"/>
      <c r="B51" s="12"/>
      <c r="C51" s="12"/>
      <c r="D51" s="12"/>
      <c r="E51" s="12"/>
      <c r="F51" s="10"/>
      <c r="G51" s="11"/>
    </row>
    <row r="52" spans="1:7" x14ac:dyDescent="0.25">
      <c r="A52" s="3"/>
      <c r="B52" s="12"/>
      <c r="C52" s="12"/>
      <c r="D52" s="12"/>
      <c r="E52" s="12"/>
      <c r="F52" s="10"/>
      <c r="G52" s="11"/>
    </row>
    <row r="53" spans="1:7" x14ac:dyDescent="0.25">
      <c r="A53" s="3"/>
      <c r="B53" s="12"/>
      <c r="C53" s="12"/>
      <c r="D53" s="12"/>
      <c r="E53" s="12"/>
      <c r="F53" s="10"/>
      <c r="G53" s="11"/>
    </row>
    <row r="54" spans="1:7" x14ac:dyDescent="0.25">
      <c r="A54" s="3"/>
      <c r="B54" s="12"/>
      <c r="C54" s="12"/>
      <c r="D54" s="12"/>
      <c r="E54" s="12"/>
      <c r="F54" s="10"/>
      <c r="G54" s="11"/>
    </row>
    <row r="55" spans="1:7" x14ac:dyDescent="0.25">
      <c r="A55" s="3"/>
      <c r="B55" s="3"/>
      <c r="C55" s="6"/>
      <c r="D55" s="6"/>
      <c r="E55" s="3"/>
      <c r="F55" s="3"/>
      <c r="G55" s="3"/>
    </row>
  </sheetData>
  <autoFilter ref="A1:G32">
    <filterColumn colId="4" showButton="0"/>
    <filterColumn colId="5" showButton="0"/>
  </autoFilter>
  <mergeCells count="3">
    <mergeCell ref="E1:G1"/>
    <mergeCell ref="I1:K1"/>
    <mergeCell ref="M1:O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topLeftCell="K1" zoomScaleNormal="100" workbookViewId="0">
      <selection activeCell="K1" sqref="K1:N26"/>
    </sheetView>
  </sheetViews>
  <sheetFormatPr defaultRowHeight="15" x14ac:dyDescent="0.25"/>
  <cols>
    <col min="1" max="1" width="6.42578125" hidden="1" customWidth="1"/>
    <col min="2" max="2" width="83.5703125" hidden="1" customWidth="1"/>
    <col min="3" max="3" width="0" style="1" hidden="1" customWidth="1"/>
    <col min="4" max="4" width="6.5703125" style="1" hidden="1" customWidth="1"/>
    <col min="5" max="6" width="12" hidden="1" customWidth="1"/>
    <col min="7" max="7" width="9.85546875" hidden="1" customWidth="1"/>
    <col min="8" max="10" width="0" hidden="1" customWidth="1"/>
    <col min="11" max="11" width="3.5703125" bestFit="1" customWidth="1"/>
    <col min="12" max="12" width="85.7109375" customWidth="1"/>
    <col min="16" max="16" width="23.5703125" hidden="1" customWidth="1"/>
    <col min="17" max="21" width="9.140625" hidden="1" customWidth="1"/>
    <col min="22" max="23" width="0" hidden="1" customWidth="1"/>
  </cols>
  <sheetData>
    <row r="1" spans="1:20" ht="21" x14ac:dyDescent="0.35">
      <c r="K1" s="40" t="s">
        <v>91</v>
      </c>
    </row>
    <row r="3" spans="1:20" x14ac:dyDescent="0.25">
      <c r="A3" s="18" t="s">
        <v>13</v>
      </c>
      <c r="B3" s="18" t="s">
        <v>70</v>
      </c>
      <c r="C3" s="34" t="s">
        <v>14</v>
      </c>
      <c r="D3" s="34"/>
      <c r="E3" s="20" t="s">
        <v>67</v>
      </c>
      <c r="F3" s="20" t="s">
        <v>68</v>
      </c>
      <c r="G3" s="21" t="s">
        <v>69</v>
      </c>
      <c r="H3" s="17"/>
      <c r="K3" s="18" t="s">
        <v>13</v>
      </c>
      <c r="L3" s="18" t="s">
        <v>70</v>
      </c>
      <c r="M3" s="41" t="s">
        <v>14</v>
      </c>
      <c r="N3" s="41"/>
    </row>
    <row r="4" spans="1:20" x14ac:dyDescent="0.25">
      <c r="A4" s="19" t="s">
        <v>0</v>
      </c>
      <c r="B4" s="19" t="s">
        <v>83</v>
      </c>
      <c r="C4" s="22">
        <v>6</v>
      </c>
      <c r="D4" s="24" t="e">
        <f>C4/#REF!</f>
        <v>#REF!</v>
      </c>
      <c r="E4" s="25">
        <v>130</v>
      </c>
      <c r="F4" s="25">
        <v>120</v>
      </c>
      <c r="G4" s="25">
        <v>150</v>
      </c>
      <c r="H4" s="4"/>
      <c r="K4" s="19" t="s">
        <v>0</v>
      </c>
      <c r="L4" s="44" t="s">
        <v>93</v>
      </c>
      <c r="M4" s="42">
        <v>4</v>
      </c>
      <c r="N4" s="36">
        <f t="shared" ref="N4:N25" si="0">M4/$M$26</f>
        <v>6.7796610169491525E-2</v>
      </c>
      <c r="P4" s="37" t="s">
        <v>88</v>
      </c>
      <c r="S4" t="str">
        <f>L4&amp;";"</f>
        <v>Odtworzenie asfaltu – cena netto za m² ;</v>
      </c>
      <c r="T4" t="str">
        <f>L4&amp;P4</f>
        <v>Odtworzenie asfaltu – cena netto za m²  - ……………. zł netto/1 mb;</v>
      </c>
    </row>
    <row r="5" spans="1:20" x14ac:dyDescent="0.25">
      <c r="A5" s="19" t="s">
        <v>1</v>
      </c>
      <c r="B5" s="19" t="s">
        <v>71</v>
      </c>
      <c r="C5" s="22">
        <v>2</v>
      </c>
      <c r="D5" s="24" t="e">
        <f>C5/#REF!</f>
        <v>#REF!</v>
      </c>
      <c r="E5" s="25">
        <v>200</v>
      </c>
      <c r="F5" s="25">
        <v>150</v>
      </c>
      <c r="G5" s="25">
        <v>170</v>
      </c>
      <c r="H5" s="4"/>
      <c r="K5" s="19" t="s">
        <v>1</v>
      </c>
      <c r="L5" s="44" t="s">
        <v>94</v>
      </c>
      <c r="M5" s="43">
        <v>3</v>
      </c>
      <c r="N5" s="36">
        <f t="shared" si="0"/>
        <v>5.0847457627118647E-2</v>
      </c>
      <c r="P5" s="37" t="s">
        <v>88</v>
      </c>
      <c r="S5" t="str">
        <f t="shared" ref="S5:S25" si="1">L5&amp;";"</f>
        <v>Odtworzenie asfaltu (powyżej 15m²)– cena netto za m² ;</v>
      </c>
      <c r="T5" t="str">
        <f t="shared" ref="T5:T25" si="2">L5&amp;P5</f>
        <v>Odtworzenie asfaltu (powyżej 15m²)– cena netto za m²  - ……………. zł netto/1 mb;</v>
      </c>
    </row>
    <row r="6" spans="1:20" x14ac:dyDescent="0.25">
      <c r="A6" s="19" t="s">
        <v>2</v>
      </c>
      <c r="B6" s="19" t="s">
        <v>87</v>
      </c>
      <c r="C6" s="22">
        <v>8</v>
      </c>
      <c r="D6" s="24" t="e">
        <f>C6/#REF!</f>
        <v>#REF!</v>
      </c>
      <c r="E6" s="25">
        <v>120</v>
      </c>
      <c r="F6" s="25">
        <v>150</v>
      </c>
      <c r="G6" s="25">
        <v>175</v>
      </c>
      <c r="H6" s="4"/>
      <c r="K6" s="19" t="s">
        <v>2</v>
      </c>
      <c r="L6" s="44" t="s">
        <v>95</v>
      </c>
      <c r="M6" s="43">
        <v>4</v>
      </c>
      <c r="N6" s="36">
        <f t="shared" si="0"/>
        <v>6.7796610169491525E-2</v>
      </c>
      <c r="P6" s="38" t="s">
        <v>89</v>
      </c>
      <c r="S6" t="str">
        <f t="shared" si="1"/>
        <v>Odtworzenie nawierzchni z kostki brukowej ze zdemontowanej kostki – cena netto za m² ;</v>
      </c>
      <c r="T6" t="str">
        <f t="shared" si="2"/>
        <v>Odtworzenie nawierzchni z kostki brukowej ze zdemontowanej kostki – cena netto za m²  - ……………. zł netto/1 szt.;</v>
      </c>
    </row>
    <row r="7" spans="1:20" ht="18.600000000000001" customHeight="1" x14ac:dyDescent="0.25">
      <c r="A7" s="27" t="s">
        <v>3</v>
      </c>
      <c r="B7" s="27" t="s">
        <v>72</v>
      </c>
      <c r="C7" s="28">
        <v>4</v>
      </c>
      <c r="D7" s="29" t="e">
        <f>C7/#REF!</f>
        <v>#REF!</v>
      </c>
      <c r="E7" s="30">
        <v>150</v>
      </c>
      <c r="F7" s="30">
        <v>130</v>
      </c>
      <c r="G7" s="30">
        <v>150</v>
      </c>
      <c r="H7" s="4"/>
      <c r="K7" s="19" t="s">
        <v>3</v>
      </c>
      <c r="L7" s="44" t="s">
        <v>96</v>
      </c>
      <c r="M7" s="43">
        <v>3</v>
      </c>
      <c r="N7" s="36">
        <f t="shared" si="0"/>
        <v>5.0847457627118647E-2</v>
      </c>
      <c r="P7" s="37" t="s">
        <v>88</v>
      </c>
      <c r="S7" t="str">
        <f t="shared" si="1"/>
        <v>Odtworzenie nawierzchni z kostki brukowej ze zdemontowanej kostki (powyżej 15m²)– cena netto za m² ;</v>
      </c>
      <c r="T7" t="str">
        <f t="shared" si="2"/>
        <v>Odtworzenie nawierzchni z kostki brukowej ze zdemontowanej kostki (powyżej 15m²)– cena netto za m²  - ……………. zł netto/1 mb;</v>
      </c>
    </row>
    <row r="8" spans="1:20" x14ac:dyDescent="0.25">
      <c r="A8" s="27" t="s">
        <v>4</v>
      </c>
      <c r="B8" s="27" t="s">
        <v>73</v>
      </c>
      <c r="C8" s="28">
        <v>4</v>
      </c>
      <c r="D8" s="29" t="e">
        <f>C8/#REF!</f>
        <v>#REF!</v>
      </c>
      <c r="E8" s="30">
        <v>150</v>
      </c>
      <c r="F8" s="30">
        <v>130</v>
      </c>
      <c r="G8" s="30">
        <v>150</v>
      </c>
      <c r="H8" s="4"/>
      <c r="K8" s="19" t="s">
        <v>4</v>
      </c>
      <c r="L8" s="44" t="s">
        <v>97</v>
      </c>
      <c r="M8" s="43">
        <v>4</v>
      </c>
      <c r="N8" s="36">
        <f t="shared" si="0"/>
        <v>6.7796610169491525E-2</v>
      </c>
      <c r="P8" s="38" t="s">
        <v>89</v>
      </c>
      <c r="S8" t="str">
        <f t="shared" si="1"/>
        <v>Położenie kostki brukowej  nowej – cena netto za m² ;</v>
      </c>
      <c r="T8" t="str">
        <f t="shared" si="2"/>
        <v>Położenie kostki brukowej  nowej – cena netto za m²  - ……………. zł netto/1 szt.;</v>
      </c>
    </row>
    <row r="9" spans="1:20" x14ac:dyDescent="0.25">
      <c r="A9" s="23" t="s">
        <v>5</v>
      </c>
      <c r="B9" s="23" t="s">
        <v>84</v>
      </c>
      <c r="C9" s="31">
        <v>2</v>
      </c>
      <c r="D9" s="32" t="e">
        <f>C9/#REF!</f>
        <v>#REF!</v>
      </c>
      <c r="E9" s="33">
        <v>1000</v>
      </c>
      <c r="F9" s="33">
        <v>500</v>
      </c>
      <c r="G9" s="33">
        <v>600</v>
      </c>
      <c r="H9" s="4"/>
      <c r="K9" s="19" t="s">
        <v>5</v>
      </c>
      <c r="L9" s="44" t="s">
        <v>98</v>
      </c>
      <c r="M9" s="43">
        <v>3</v>
      </c>
      <c r="N9" s="36">
        <f t="shared" si="0"/>
        <v>5.0847457627118647E-2</v>
      </c>
      <c r="P9" s="37" t="s">
        <v>88</v>
      </c>
      <c r="S9" t="str">
        <f t="shared" si="1"/>
        <v>Położenie kostki brukowej  nowej (powyżej 15m² ) – cena netto za m² ;</v>
      </c>
      <c r="T9" t="str">
        <f t="shared" si="2"/>
        <v>Położenie kostki brukowej  nowej (powyżej 15m² ) – cena netto za m²  - ……………. zł netto/1 mb;</v>
      </c>
    </row>
    <row r="10" spans="1:20" x14ac:dyDescent="0.25">
      <c r="A10" s="23" t="s">
        <v>6</v>
      </c>
      <c r="B10" s="23" t="s">
        <v>79</v>
      </c>
      <c r="C10" s="31">
        <v>2</v>
      </c>
      <c r="D10" s="32" t="e">
        <f>C10/#REF!</f>
        <v>#REF!</v>
      </c>
      <c r="E10" s="33">
        <v>1000</v>
      </c>
      <c r="F10" s="33">
        <v>1000</v>
      </c>
      <c r="G10" s="33">
        <v>1000</v>
      </c>
      <c r="H10" s="4"/>
      <c r="K10" s="19" t="s">
        <v>6</v>
      </c>
      <c r="L10" s="44" t="s">
        <v>99</v>
      </c>
      <c r="M10" s="43">
        <v>4</v>
      </c>
      <c r="N10" s="36">
        <f t="shared" si="0"/>
        <v>6.7796610169491525E-2</v>
      </c>
      <c r="P10" s="37" t="s">
        <v>88</v>
      </c>
      <c r="S10" t="str">
        <f t="shared" si="1"/>
        <v>Regulacja skrzynek wodociągowych w kostce – cena netto za szt.;</v>
      </c>
      <c r="T10" t="str">
        <f t="shared" si="2"/>
        <v>Regulacja skrzynek wodociągowych w kostce – cena netto za szt. - ……………. zł netto/1 mb;</v>
      </c>
    </row>
    <row r="11" spans="1:20" x14ac:dyDescent="0.25">
      <c r="A11" s="23" t="s">
        <v>7</v>
      </c>
      <c r="B11" s="23" t="s">
        <v>74</v>
      </c>
      <c r="C11" s="31">
        <v>2</v>
      </c>
      <c r="D11" s="32" t="e">
        <f>C11/#REF!</f>
        <v>#REF!</v>
      </c>
      <c r="E11" s="33">
        <v>1000</v>
      </c>
      <c r="F11" s="33">
        <v>700</v>
      </c>
      <c r="G11" s="33">
        <v>800</v>
      </c>
      <c r="H11" s="4"/>
      <c r="K11" s="19" t="s">
        <v>7</v>
      </c>
      <c r="L11" s="44" t="s">
        <v>100</v>
      </c>
      <c r="M11" s="43">
        <v>4</v>
      </c>
      <c r="N11" s="36">
        <f t="shared" si="0"/>
        <v>6.7796610169491525E-2</v>
      </c>
      <c r="P11" s="38" t="s">
        <v>89</v>
      </c>
      <c r="S11" t="str">
        <f t="shared" si="1"/>
        <v>Regulacja skrzynek wodociągowych w asfalcie – cena netto za szt.;</v>
      </c>
      <c r="T11" t="str">
        <f t="shared" si="2"/>
        <v>Regulacja skrzynek wodociągowych w asfalcie – cena netto za szt. - ……………. zł netto/1 szt.;</v>
      </c>
    </row>
    <row r="12" spans="1:20" ht="30" x14ac:dyDescent="0.25">
      <c r="A12" s="23" t="s">
        <v>8</v>
      </c>
      <c r="B12" s="23" t="s">
        <v>75</v>
      </c>
      <c r="C12" s="31">
        <v>2</v>
      </c>
      <c r="D12" s="32" t="e">
        <f>C12/#REF!</f>
        <v>#REF!</v>
      </c>
      <c r="E12" s="33">
        <v>1000</v>
      </c>
      <c r="F12" s="33">
        <v>900</v>
      </c>
      <c r="G12" s="33">
        <v>1000</v>
      </c>
      <c r="H12" s="4"/>
      <c r="K12" s="19" t="s">
        <v>8</v>
      </c>
      <c r="L12" s="44" t="s">
        <v>101</v>
      </c>
      <c r="M12" s="43">
        <v>3</v>
      </c>
      <c r="N12" s="36">
        <f t="shared" si="0"/>
        <v>5.0847457627118647E-2</v>
      </c>
      <c r="P12" s="38" t="s">
        <v>89</v>
      </c>
      <c r="S12" t="str">
        <f t="shared" si="1"/>
        <v>Regulacja włazów kanalizacyjnych  DN 600 oraz wpustów deszczowych w kostce – cena netto za szt.;</v>
      </c>
      <c r="T12" t="str">
        <f t="shared" si="2"/>
        <v>Regulacja włazów kanalizacyjnych  DN 600 oraz wpustów deszczowych w kostce – cena netto za szt. - ……………. zł netto/1 szt.;</v>
      </c>
    </row>
    <row r="13" spans="1:20" ht="30" x14ac:dyDescent="0.25">
      <c r="A13" s="27" t="s">
        <v>9</v>
      </c>
      <c r="B13" s="27" t="s">
        <v>80</v>
      </c>
      <c r="C13" s="28">
        <v>4</v>
      </c>
      <c r="D13" s="29" t="e">
        <f>C13/#REF!</f>
        <v>#REF!</v>
      </c>
      <c r="E13" s="30">
        <v>800</v>
      </c>
      <c r="F13" s="30">
        <v>850</v>
      </c>
      <c r="G13" s="30">
        <v>800</v>
      </c>
      <c r="H13" s="4"/>
      <c r="K13" s="19" t="s">
        <v>9</v>
      </c>
      <c r="L13" s="44" t="s">
        <v>102</v>
      </c>
      <c r="M13" s="43">
        <v>3</v>
      </c>
      <c r="N13" s="36">
        <f t="shared" si="0"/>
        <v>5.0847457627118647E-2</v>
      </c>
      <c r="P13" s="38" t="s">
        <v>89</v>
      </c>
      <c r="S13" t="str">
        <f t="shared" si="1"/>
        <v>Regulacja włazów kanalizacyjnych  DN 600 oraz wpustów deszczowych w asfalcie - cena netto za szt. ;</v>
      </c>
      <c r="T13" t="str">
        <f t="shared" si="2"/>
        <v>Regulacja włazów kanalizacyjnych  DN 600 oraz wpustów deszczowych w asfalcie - cena netto za szt.  - ……………. zł netto/1 szt.;</v>
      </c>
    </row>
    <row r="14" spans="1:20" x14ac:dyDescent="0.25">
      <c r="A14" s="27" t="s">
        <v>10</v>
      </c>
      <c r="B14" s="27" t="s">
        <v>81</v>
      </c>
      <c r="C14" s="28">
        <v>4</v>
      </c>
      <c r="D14" s="29" t="e">
        <f>C14/#REF!</f>
        <v>#REF!</v>
      </c>
      <c r="E14" s="30">
        <v>800</v>
      </c>
      <c r="F14" s="30">
        <v>950</v>
      </c>
      <c r="G14" s="30">
        <v>900</v>
      </c>
      <c r="H14" s="4"/>
      <c r="K14" s="19" t="s">
        <v>10</v>
      </c>
      <c r="L14" s="44" t="s">
        <v>103</v>
      </c>
      <c r="M14" s="43">
        <v>3</v>
      </c>
      <c r="N14" s="36">
        <f t="shared" si="0"/>
        <v>5.0847457627118647E-2</v>
      </c>
      <c r="P14" s="38" t="s">
        <v>89</v>
      </c>
      <c r="S14" t="str">
        <f t="shared" si="1"/>
        <v>Regulacja włazów kanalizacyjnych DN 315, DN 425 w kostce   - cena netto za szt.;</v>
      </c>
      <c r="T14" t="str">
        <f t="shared" si="2"/>
        <v>Regulacja włazów kanalizacyjnych DN 315, DN 425 w kostce   - cena netto za szt. - ……………. zł netto/1 szt.;</v>
      </c>
    </row>
    <row r="15" spans="1:20" x14ac:dyDescent="0.25">
      <c r="A15" s="27" t="s">
        <v>11</v>
      </c>
      <c r="B15" s="27" t="s">
        <v>82</v>
      </c>
      <c r="C15" s="28">
        <v>4</v>
      </c>
      <c r="D15" s="29" t="e">
        <f>C15/#REF!</f>
        <v>#REF!</v>
      </c>
      <c r="E15" s="30">
        <v>800</v>
      </c>
      <c r="F15" s="30">
        <v>1200</v>
      </c>
      <c r="G15" s="30">
        <v>1100</v>
      </c>
      <c r="H15" s="4"/>
      <c r="K15" s="19" t="s">
        <v>11</v>
      </c>
      <c r="L15" s="44" t="s">
        <v>104</v>
      </c>
      <c r="M15" s="43">
        <v>3</v>
      </c>
      <c r="N15" s="36">
        <f t="shared" si="0"/>
        <v>5.0847457627118647E-2</v>
      </c>
      <c r="P15" s="38" t="s">
        <v>89</v>
      </c>
      <c r="S15" t="str">
        <f t="shared" si="1"/>
        <v>Regulacja włazów kanalizacyjnych DN 315, DN 425 w asfalcie   - cena netto za szt;</v>
      </c>
      <c r="T15" t="str">
        <f t="shared" si="2"/>
        <v>Regulacja włazów kanalizacyjnych DN 315, DN 425 w asfalcie   - cena netto za szt - ……………. zł netto/1 szt.;</v>
      </c>
    </row>
    <row r="16" spans="1:20" x14ac:dyDescent="0.25">
      <c r="A16" s="23" t="s">
        <v>12</v>
      </c>
      <c r="B16" s="23" t="s">
        <v>85</v>
      </c>
      <c r="C16" s="31">
        <v>2</v>
      </c>
      <c r="D16" s="32" t="e">
        <f>C16/#REF!</f>
        <v>#REF!</v>
      </c>
      <c r="E16" s="33">
        <v>800</v>
      </c>
      <c r="F16" s="33">
        <v>1600</v>
      </c>
      <c r="G16" s="33">
        <v>1500</v>
      </c>
      <c r="H16" s="4"/>
      <c r="K16" s="19" t="s">
        <v>12</v>
      </c>
      <c r="L16" s="44" t="s">
        <v>105</v>
      </c>
      <c r="M16" s="43">
        <v>2</v>
      </c>
      <c r="N16" s="36">
        <f t="shared" si="0"/>
        <v>3.3898305084745763E-2</v>
      </c>
      <c r="P16" s="38" t="s">
        <v>89</v>
      </c>
      <c r="S16" t="str">
        <f t="shared" si="1"/>
        <v>Położenie krawężników drogowych na ławie betonowej ze zdemontowanych – cena za mb.;</v>
      </c>
      <c r="T16" t="str">
        <f t="shared" si="2"/>
        <v>Położenie krawężników drogowych na ławie betonowej ze zdemontowanych – cena za mb. - ……………. zł netto/1 szt.;</v>
      </c>
    </row>
    <row r="17" spans="1:20" x14ac:dyDescent="0.25">
      <c r="A17" s="19" t="s">
        <v>20</v>
      </c>
      <c r="B17" s="19" t="s">
        <v>39</v>
      </c>
      <c r="C17" s="22">
        <v>6</v>
      </c>
      <c r="D17" s="24" t="e">
        <f>C17/#REF!</f>
        <v>#REF!</v>
      </c>
      <c r="E17" s="25">
        <v>500</v>
      </c>
      <c r="F17" s="25">
        <v>500</v>
      </c>
      <c r="G17" s="25">
        <v>500</v>
      </c>
      <c r="H17" s="4"/>
      <c r="K17" s="19" t="s">
        <v>20</v>
      </c>
      <c r="L17" s="44" t="s">
        <v>106</v>
      </c>
      <c r="M17" s="43">
        <v>2</v>
      </c>
      <c r="N17" s="36">
        <f t="shared" si="0"/>
        <v>3.3898305084745763E-2</v>
      </c>
      <c r="P17" s="38" t="s">
        <v>89</v>
      </c>
      <c r="S17" t="str">
        <f t="shared" si="1"/>
        <v>Położenie krawężników drogowych na ławie betonowej krawężniki nowe – cena za mb;</v>
      </c>
      <c r="T17" t="str">
        <f t="shared" si="2"/>
        <v>Położenie krawężników drogowych na ławie betonowej krawężniki nowe – cena za mb - ……………. zł netto/1 szt.;</v>
      </c>
    </row>
    <row r="18" spans="1:20" x14ac:dyDescent="0.25">
      <c r="A18" s="27" t="s">
        <v>21</v>
      </c>
      <c r="B18" s="27" t="s">
        <v>36</v>
      </c>
      <c r="C18" s="28">
        <v>4</v>
      </c>
      <c r="D18" s="29" t="e">
        <f>C18/#REF!</f>
        <v>#REF!</v>
      </c>
      <c r="E18" s="30">
        <v>1000</v>
      </c>
      <c r="F18" s="30">
        <v>800</v>
      </c>
      <c r="G18" s="30">
        <v>900</v>
      </c>
      <c r="H18" s="4"/>
      <c r="K18" s="19" t="s">
        <v>21</v>
      </c>
      <c r="L18" s="44" t="s">
        <v>107</v>
      </c>
      <c r="M18" s="43">
        <v>2</v>
      </c>
      <c r="N18" s="36">
        <f t="shared" si="0"/>
        <v>3.3898305084745763E-2</v>
      </c>
      <c r="P18" s="38" t="s">
        <v>89</v>
      </c>
      <c r="S18" t="str">
        <f t="shared" si="1"/>
        <v>Położenie obrzeży chodnikowych na ławie betonowej zdemontowanych – cena za mb.;</v>
      </c>
      <c r="T18" t="str">
        <f t="shared" si="2"/>
        <v>Położenie obrzeży chodnikowych na ławie betonowej zdemontowanych – cena za mb. - ……………. zł netto/1 szt.;</v>
      </c>
    </row>
    <row r="19" spans="1:20" x14ac:dyDescent="0.25">
      <c r="A19" s="19" t="s">
        <v>22</v>
      </c>
      <c r="B19" s="19" t="s">
        <v>37</v>
      </c>
      <c r="C19" s="22">
        <v>6</v>
      </c>
      <c r="D19" s="24" t="e">
        <f>C19/#REF!</f>
        <v>#REF!</v>
      </c>
      <c r="E19" s="25">
        <v>300</v>
      </c>
      <c r="F19" s="25">
        <v>350</v>
      </c>
      <c r="G19" s="25">
        <v>400</v>
      </c>
      <c r="H19" s="4"/>
      <c r="K19" s="19" t="s">
        <v>22</v>
      </c>
      <c r="L19" s="44" t="s">
        <v>108</v>
      </c>
      <c r="M19" s="43">
        <v>2</v>
      </c>
      <c r="N19" s="36">
        <f t="shared" si="0"/>
        <v>3.3898305084745763E-2</v>
      </c>
      <c r="P19" s="38" t="s">
        <v>89</v>
      </c>
      <c r="S19" t="str">
        <f t="shared" si="1"/>
        <v>Położenie obrzeży chodnikowych na ławie betonowej nowych – cena za mb.;</v>
      </c>
      <c r="T19" t="str">
        <f t="shared" si="2"/>
        <v>Położenie obrzeży chodnikowych na ławie betonowej nowych – cena za mb. - ……………. zł netto/1 szt.;</v>
      </c>
    </row>
    <row r="20" spans="1:20" x14ac:dyDescent="0.25">
      <c r="A20" s="19" t="s">
        <v>23</v>
      </c>
      <c r="B20" s="19" t="s">
        <v>76</v>
      </c>
      <c r="C20" s="22">
        <v>2</v>
      </c>
      <c r="D20" s="24" t="e">
        <f>C20/#REF!</f>
        <v>#REF!</v>
      </c>
      <c r="E20" s="25">
        <v>3000</v>
      </c>
      <c r="F20" s="25">
        <v>3200</v>
      </c>
      <c r="G20" s="25">
        <v>3000</v>
      </c>
      <c r="H20" s="4"/>
      <c r="K20" s="19" t="s">
        <v>23</v>
      </c>
      <c r="L20" s="44" t="s">
        <v>109</v>
      </c>
      <c r="M20" s="43">
        <v>1</v>
      </c>
      <c r="N20" s="36">
        <f t="shared" si="0"/>
        <v>1.6949152542372881E-2</v>
      </c>
      <c r="P20" s="38" t="s">
        <v>89</v>
      </c>
      <c r="S20" t="str">
        <f t="shared" si="1"/>
        <v>Ułożenie cieków wodnych zdemontowanych – cena za mb.;</v>
      </c>
      <c r="T20" t="str">
        <f t="shared" si="2"/>
        <v>Ułożenie cieków wodnych zdemontowanych – cena za mb. - ……………. zł netto/1 szt.;</v>
      </c>
    </row>
    <row r="21" spans="1:20" x14ac:dyDescent="0.25">
      <c r="A21" s="19" t="s">
        <v>24</v>
      </c>
      <c r="B21" s="19" t="s">
        <v>77</v>
      </c>
      <c r="C21" s="22">
        <v>4</v>
      </c>
      <c r="D21" s="24" t="e">
        <f>C21/#REF!</f>
        <v>#REF!</v>
      </c>
      <c r="E21" s="25">
        <v>1100</v>
      </c>
      <c r="F21" s="25">
        <v>900</v>
      </c>
      <c r="G21" s="25">
        <v>1100</v>
      </c>
      <c r="H21" s="4"/>
      <c r="K21" s="19" t="s">
        <v>24</v>
      </c>
      <c r="L21" s="44" t="s">
        <v>110</v>
      </c>
      <c r="M21" s="43">
        <v>1</v>
      </c>
      <c r="N21" s="36">
        <f t="shared" si="0"/>
        <v>1.6949152542372881E-2</v>
      </c>
      <c r="P21" s="38" t="s">
        <v>89</v>
      </c>
      <c r="S21" t="str">
        <f t="shared" si="1"/>
        <v>Ułożenie cieków wodnych nowych – cena za mb;</v>
      </c>
      <c r="T21" t="str">
        <f t="shared" si="2"/>
        <v>Ułożenie cieków wodnych nowych – cena za mb - ……………. zł netto/1 szt.;</v>
      </c>
    </row>
    <row r="22" spans="1:20" x14ac:dyDescent="0.25">
      <c r="A22" s="19" t="s">
        <v>25</v>
      </c>
      <c r="B22" s="19" t="s">
        <v>78</v>
      </c>
      <c r="C22" s="22">
        <v>8</v>
      </c>
      <c r="D22" s="24" t="e">
        <f>C22/#REF!</f>
        <v>#REF!</v>
      </c>
      <c r="E22" s="25">
        <v>900</v>
      </c>
      <c r="F22" s="25">
        <v>1000</v>
      </c>
      <c r="G22" s="25">
        <v>1300</v>
      </c>
      <c r="H22" s="4"/>
      <c r="K22" s="19" t="s">
        <v>25</v>
      </c>
      <c r="L22" s="44" t="s">
        <v>111</v>
      </c>
      <c r="M22" s="43">
        <v>2</v>
      </c>
      <c r="N22" s="36">
        <f t="shared" si="0"/>
        <v>3.3898305084745763E-2</v>
      </c>
      <c r="P22" s="38" t="s">
        <v>89</v>
      </c>
      <c r="S22" t="str">
        <f t="shared" si="1"/>
        <v>Przełożenie zapadniętej kostki (demontaż i montaż istniejącej)  – cena za m²;</v>
      </c>
      <c r="T22" t="str">
        <f t="shared" si="2"/>
        <v>Przełożenie zapadniętej kostki (demontaż i montaż istniejącej)  – cena za m² - ……………. zł netto/1 szt.;</v>
      </c>
    </row>
    <row r="23" spans="1:20" x14ac:dyDescent="0.25">
      <c r="A23" s="19" t="s">
        <v>26</v>
      </c>
      <c r="B23" s="19" t="s">
        <v>86</v>
      </c>
      <c r="C23" s="22">
        <v>2</v>
      </c>
      <c r="D23" s="24" t="e">
        <f>C23/#REF!</f>
        <v>#REF!</v>
      </c>
      <c r="E23" s="25">
        <v>3500</v>
      </c>
      <c r="F23" s="25">
        <v>3500</v>
      </c>
      <c r="G23" s="25">
        <v>3000</v>
      </c>
      <c r="H23" s="4"/>
      <c r="K23" s="19" t="s">
        <v>26</v>
      </c>
      <c r="L23" s="44" t="s">
        <v>112</v>
      </c>
      <c r="M23" s="43">
        <v>2</v>
      </c>
      <c r="N23" s="36">
        <f t="shared" si="0"/>
        <v>3.3898305084745763E-2</v>
      </c>
      <c r="P23" s="38" t="s">
        <v>89</v>
      </c>
      <c r="S23" t="str">
        <f t="shared" si="1"/>
        <v>Przełożenie zapadniętej kostki (demontaż i montaż istniejącej) (powyżej 15m²)  – cena za m²;</v>
      </c>
      <c r="T23" t="str">
        <f t="shared" si="2"/>
        <v>Przełożenie zapadniętej kostki (demontaż i montaż istniejącej) (powyżej 15m²)  – cena za m² - ……………. zł netto/1 szt.;</v>
      </c>
    </row>
    <row r="24" spans="1:20" x14ac:dyDescent="0.25">
      <c r="A24" s="27" t="s">
        <v>28</v>
      </c>
      <c r="B24" s="27" t="s">
        <v>18</v>
      </c>
      <c r="C24" s="28">
        <v>4</v>
      </c>
      <c r="D24" s="29" t="e">
        <f>C24/#REF!</f>
        <v>#REF!</v>
      </c>
      <c r="E24" s="30">
        <v>800</v>
      </c>
      <c r="F24" s="30">
        <v>750</v>
      </c>
      <c r="G24" s="30">
        <v>700</v>
      </c>
      <c r="H24" s="4"/>
      <c r="K24" s="19" t="s">
        <v>28</v>
      </c>
      <c r="L24" s="44" t="s">
        <v>113</v>
      </c>
      <c r="M24" s="43">
        <v>2</v>
      </c>
      <c r="N24" s="36">
        <f t="shared" si="0"/>
        <v>3.3898305084745763E-2</v>
      </c>
      <c r="P24" s="38" t="s">
        <v>89</v>
      </c>
      <c r="S24" t="str">
        <f t="shared" si="1"/>
        <v>Przełożenie krawężników zdemontowanych - cena za mb;</v>
      </c>
      <c r="T24" t="str">
        <f t="shared" si="2"/>
        <v>Przełożenie krawężników zdemontowanych - cena za mb - ……………. zł netto/1 szt.;</v>
      </c>
    </row>
    <row r="25" spans="1:20" x14ac:dyDescent="0.25">
      <c r="A25" s="27" t="s">
        <v>29</v>
      </c>
      <c r="B25" s="27" t="s">
        <v>48</v>
      </c>
      <c r="C25" s="28">
        <v>4</v>
      </c>
      <c r="D25" s="29" t="e">
        <f>C25/#REF!</f>
        <v>#REF!</v>
      </c>
      <c r="E25" s="30">
        <v>800</v>
      </c>
      <c r="F25" s="30">
        <v>750</v>
      </c>
      <c r="G25" s="30">
        <v>750</v>
      </c>
      <c r="H25" s="4"/>
      <c r="K25" s="19" t="s">
        <v>29</v>
      </c>
      <c r="L25" s="44" t="s">
        <v>114</v>
      </c>
      <c r="M25" s="43">
        <v>2</v>
      </c>
      <c r="N25" s="36">
        <f t="shared" si="0"/>
        <v>3.3898305084745763E-2</v>
      </c>
      <c r="P25" s="39" t="s">
        <v>90</v>
      </c>
      <c r="S25" t="str">
        <f t="shared" si="1"/>
        <v>Przełożenie obrzeży chodnikowych zdemontowanych - cena za mb;</v>
      </c>
      <c r="T25" t="str">
        <f t="shared" si="2"/>
        <v>Przełożenie obrzeży chodnikowych zdemontowanych - cena za mb - ……………. zł netto/1 kpl.;</v>
      </c>
    </row>
    <row r="26" spans="1:20" x14ac:dyDescent="0.25">
      <c r="A26" s="3"/>
      <c r="B26" s="12"/>
      <c r="K26" s="19"/>
      <c r="L26" s="26" t="s">
        <v>92</v>
      </c>
      <c r="M26" s="35">
        <f>SUM(M4:M25)</f>
        <v>59</v>
      </c>
      <c r="N26" s="36">
        <f>SUM(N4:N25)</f>
        <v>1</v>
      </c>
    </row>
    <row r="27" spans="1:20" x14ac:dyDescent="0.25">
      <c r="A27" s="3"/>
      <c r="B27" s="12"/>
      <c r="C27" s="12"/>
      <c r="D27" s="12"/>
      <c r="E27" s="12"/>
    </row>
    <row r="28" spans="1:20" x14ac:dyDescent="0.25">
      <c r="A28" s="3"/>
      <c r="B28" s="12"/>
      <c r="C28" s="12"/>
      <c r="D28" s="12"/>
      <c r="E28" s="12"/>
    </row>
    <row r="29" spans="1:20" x14ac:dyDescent="0.25">
      <c r="A29" s="3"/>
      <c r="B29" s="12"/>
      <c r="C29" s="12"/>
      <c r="D29" s="12"/>
      <c r="E29" s="12"/>
    </row>
    <row r="30" spans="1:20" x14ac:dyDescent="0.25">
      <c r="A30" s="3"/>
      <c r="B30" s="12"/>
      <c r="C30" s="12"/>
      <c r="D30" s="12"/>
      <c r="E30" s="12"/>
    </row>
    <row r="31" spans="1:20" x14ac:dyDescent="0.25">
      <c r="A31" s="3"/>
      <c r="B31" s="12"/>
      <c r="C31" s="12"/>
      <c r="D31" s="12"/>
      <c r="E31" s="12"/>
    </row>
    <row r="32" spans="1:20" x14ac:dyDescent="0.25">
      <c r="A32" s="3"/>
      <c r="B32" s="12"/>
      <c r="C32" s="12"/>
      <c r="D32" s="12"/>
      <c r="E32" s="12"/>
    </row>
    <row r="33" spans="1:5" x14ac:dyDescent="0.25">
      <c r="A33" s="3"/>
      <c r="B33" s="12"/>
      <c r="C33" s="12"/>
      <c r="D33" s="12"/>
      <c r="E33" s="12"/>
    </row>
    <row r="34" spans="1:5" x14ac:dyDescent="0.25">
      <c r="A34" s="3"/>
      <c r="B34" s="12"/>
      <c r="C34" s="12"/>
      <c r="D34" s="12"/>
      <c r="E34" s="12"/>
    </row>
    <row r="35" spans="1:5" x14ac:dyDescent="0.25">
      <c r="A35" s="3"/>
      <c r="B35" s="12"/>
      <c r="C35" s="12"/>
      <c r="D35" s="12"/>
      <c r="E35" s="12"/>
    </row>
    <row r="36" spans="1:5" x14ac:dyDescent="0.25">
      <c r="A36" s="3"/>
      <c r="B36" s="12"/>
      <c r="C36" s="12"/>
      <c r="D36" s="12"/>
      <c r="E36" s="12"/>
    </row>
    <row r="37" spans="1:5" x14ac:dyDescent="0.25">
      <c r="A37" s="3"/>
      <c r="B37" s="12"/>
      <c r="C37" s="12"/>
      <c r="D37" s="12"/>
      <c r="E37" s="12"/>
    </row>
    <row r="38" spans="1:5" x14ac:dyDescent="0.25">
      <c r="A38" s="3"/>
      <c r="B38" s="12"/>
      <c r="C38" s="12"/>
      <c r="D38" s="12"/>
      <c r="E38" s="12"/>
    </row>
    <row r="39" spans="1:5" x14ac:dyDescent="0.25">
      <c r="A39" s="3"/>
      <c r="B39" s="12"/>
      <c r="C39" s="12"/>
      <c r="D39" s="12"/>
      <c r="E39" s="12"/>
    </row>
    <row r="40" spans="1:5" x14ac:dyDescent="0.25">
      <c r="A40" s="3"/>
      <c r="B40" s="12"/>
      <c r="C40" s="12"/>
      <c r="D40" s="12"/>
      <c r="E40" s="12"/>
    </row>
    <row r="41" spans="1:5" x14ac:dyDescent="0.25">
      <c r="A41" s="3"/>
      <c r="B41" s="12"/>
      <c r="C41" s="12"/>
      <c r="D41" s="12"/>
      <c r="E41" s="12"/>
    </row>
    <row r="42" spans="1:5" x14ac:dyDescent="0.25">
      <c r="A42" s="3"/>
      <c r="B42" s="12"/>
      <c r="C42" s="12"/>
      <c r="D42" s="12"/>
      <c r="E42" s="12"/>
    </row>
    <row r="43" spans="1:5" x14ac:dyDescent="0.25">
      <c r="A43" s="3"/>
      <c r="B43" s="12"/>
      <c r="C43" s="12"/>
      <c r="D43" s="12"/>
      <c r="E43" s="12"/>
    </row>
    <row r="44" spans="1:5" x14ac:dyDescent="0.25">
      <c r="A44" s="3"/>
      <c r="B44" s="12"/>
      <c r="C44" s="12"/>
      <c r="D44" s="12"/>
      <c r="E44" s="12"/>
    </row>
    <row r="45" spans="1:5" x14ac:dyDescent="0.25">
      <c r="A45" s="3"/>
      <c r="B45" s="3"/>
      <c r="C45" s="6"/>
      <c r="D45" s="6"/>
      <c r="E45" s="3"/>
    </row>
  </sheetData>
  <conditionalFormatting sqref="D4:D2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2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Arkusz1 (2)</vt:lpstr>
      <vt:lpstr>'Arkusz1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Strugała</dc:creator>
  <cp:lastModifiedBy>Anna Pawłowska-Mucha</cp:lastModifiedBy>
  <cp:lastPrinted>2023-01-20T09:30:36Z</cp:lastPrinted>
  <dcterms:created xsi:type="dcterms:W3CDTF">2019-02-21T08:29:15Z</dcterms:created>
  <dcterms:modified xsi:type="dcterms:W3CDTF">2023-01-20T09:30:40Z</dcterms:modified>
</cp:coreProperties>
</file>