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733\Desktop\Zamówienia publiczne\Przetargi ogólnouczelniane\2023\370_czasopisma ogólnouczelniane\"/>
    </mc:Choice>
  </mc:AlternateContent>
  <xr:revisionPtr revIDLastSave="0" documentId="13_ncr:1_{B1E80BFE-8CD2-43EF-AD26-FCE2C59EA0C3}" xr6:coauthVersionLast="47" xr6:coauthVersionMax="47" xr10:uidLastSave="{00000000-0000-0000-0000-000000000000}"/>
  <bookViews>
    <workbookView xWindow="-120" yWindow="-120" windowWidth="29040" windowHeight="17640" firstSheet="3" activeTab="3" xr2:uid="{00000000-000D-0000-FFFF-FFFF00000000}"/>
  </bookViews>
  <sheets>
    <sheet name="prenumeraty porównaie kosztów" sheetId="1" state="hidden" r:id="rId1"/>
    <sheet name="analiza" sheetId="4" state="hidden" r:id="rId2"/>
    <sheet name="opisprzedmiotu zamówienia" sheetId="2" state="hidden" r:id="rId3"/>
    <sheet name="suma " sheetId="14" r:id="rId4"/>
    <sheet name="Arkusz1" sheetId="11" state="hidden" r:id="rId5"/>
    <sheet name="Arkusz6" sheetId="10" state="hidden" r:id="rId6"/>
    <sheet name="KTO I ILE" sheetId="5" state="hidden" r:id="rId7"/>
    <sheet name="FAKTY" sheetId="3" state="hidden" r:id="rId8"/>
  </sheets>
  <definedNames>
    <definedName name="_xlnm._FilterDatabase" localSheetId="6" hidden="1">'KTO I ILE'!$A$1:$BJ$68</definedName>
    <definedName name="_xlnm._FilterDatabase" localSheetId="2" hidden="1">'opisprzedmiotu zamówienia'!$A$1:$G$201</definedName>
    <definedName name="_xlnm._FilterDatabase" localSheetId="3" hidden="1">'suma '!$A$2:$F$118</definedName>
  </definedNames>
  <calcPr calcId="191029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2" l="1"/>
  <c r="A8" i="2" s="1"/>
  <c r="A10" i="2"/>
  <c r="A11" i="2" s="1"/>
  <c r="A13" i="2"/>
  <c r="A14" i="2" s="1"/>
  <c r="A16" i="2"/>
  <c r="A17" i="2"/>
  <c r="A19" i="2"/>
  <c r="A20" i="2"/>
  <c r="A22" i="2"/>
  <c r="A23" i="2" s="1"/>
  <c r="A25" i="2"/>
  <c r="A26" i="2" s="1"/>
  <c r="A28" i="2"/>
  <c r="A29" i="2" s="1"/>
  <c r="A31" i="2"/>
  <c r="A32" i="2"/>
  <c r="A34" i="2"/>
  <c r="A35" i="2" s="1"/>
  <c r="A37" i="2"/>
  <c r="A38" i="2"/>
  <c r="A40" i="2"/>
  <c r="A41" i="2"/>
  <c r="A43" i="2"/>
  <c r="A44" i="2"/>
  <c r="A46" i="2"/>
  <c r="A47" i="2" s="1"/>
  <c r="A49" i="2"/>
  <c r="A50" i="2"/>
  <c r="A52" i="2"/>
  <c r="A53" i="2"/>
  <c r="A55" i="2"/>
  <c r="A56" i="2"/>
  <c r="A58" i="2"/>
  <c r="A59" i="2" s="1"/>
  <c r="A61" i="2"/>
  <c r="A62" i="2"/>
  <c r="A64" i="2"/>
  <c r="A65" i="2"/>
  <c r="A67" i="2"/>
  <c r="A68" i="2"/>
  <c r="A70" i="2"/>
  <c r="A71" i="2" s="1"/>
  <c r="A73" i="2"/>
  <c r="A74" i="2"/>
  <c r="A76" i="2"/>
  <c r="A77" i="2"/>
  <c r="A79" i="2"/>
  <c r="A80" i="2"/>
  <c r="A82" i="2"/>
  <c r="A83" i="2" s="1"/>
  <c r="A85" i="2"/>
  <c r="A86" i="2"/>
  <c r="A88" i="2"/>
  <c r="A89" i="2"/>
  <c r="A91" i="2"/>
  <c r="A92" i="2"/>
  <c r="A94" i="2"/>
  <c r="A95" i="2" s="1"/>
  <c r="A97" i="2"/>
  <c r="A98" i="2"/>
  <c r="A100" i="2"/>
  <c r="A101" i="2"/>
  <c r="A103" i="2"/>
  <c r="A104" i="2"/>
  <c r="A106" i="2"/>
  <c r="A107" i="2" s="1"/>
  <c r="A109" i="2"/>
  <c r="A110" i="2"/>
  <c r="A112" i="2"/>
  <c r="A113" i="2"/>
  <c r="A115" i="2"/>
  <c r="A116" i="2"/>
  <c r="A118" i="2"/>
  <c r="A119" i="2" s="1"/>
  <c r="A121" i="2"/>
  <c r="A122" i="2"/>
  <c r="A124" i="2"/>
  <c r="A125" i="2"/>
  <c r="A127" i="2"/>
  <c r="A128" i="2"/>
  <c r="A130" i="2"/>
  <c r="A131" i="2" s="1"/>
  <c r="A133" i="2"/>
  <c r="A134" i="2"/>
  <c r="A136" i="2"/>
  <c r="A137" i="2"/>
  <c r="A139" i="2"/>
  <c r="A140" i="2"/>
  <c r="A142" i="2"/>
  <c r="A143" i="2" s="1"/>
  <c r="A145" i="2"/>
  <c r="A146" i="2"/>
  <c r="A148" i="2"/>
  <c r="A149" i="2"/>
  <c r="A151" i="2"/>
  <c r="A152" i="2"/>
  <c r="A154" i="2"/>
  <c r="A155" i="2" s="1"/>
  <c r="A157" i="2"/>
  <c r="A158" i="2"/>
  <c r="A160" i="2"/>
  <c r="A161" i="2"/>
  <c r="A163" i="2"/>
  <c r="A164" i="2"/>
  <c r="A166" i="2"/>
  <c r="A167" i="2" s="1"/>
  <c r="A169" i="2"/>
  <c r="A170" i="2"/>
  <c r="A172" i="2"/>
  <c r="A173" i="2"/>
  <c r="A175" i="2"/>
  <c r="A176" i="2"/>
  <c r="A178" i="2"/>
  <c r="A179" i="2" s="1"/>
  <c r="A181" i="2"/>
  <c r="A182" i="2"/>
  <c r="A184" i="2"/>
  <c r="A185" i="2"/>
  <c r="A187" i="2"/>
  <c r="A188" i="2"/>
  <c r="A190" i="2"/>
  <c r="A191" i="2"/>
  <c r="A193" i="2"/>
  <c r="A194" i="2"/>
  <c r="A196" i="2"/>
  <c r="A197" i="2"/>
  <c r="A199" i="2"/>
  <c r="A200" i="2"/>
  <c r="D210" i="2" l="1"/>
  <c r="A4" i="2" l="1"/>
  <c r="A5" i="2" s="1"/>
  <c r="I15" i="4" l="1"/>
  <c r="I16" i="4"/>
  <c r="I17" i="4"/>
  <c r="I19" i="4"/>
  <c r="I21" i="4"/>
  <c r="I14" i="4"/>
  <c r="J18" i="4"/>
  <c r="H7" i="4"/>
  <c r="J6" i="4"/>
  <c r="I9" i="4"/>
  <c r="I7" i="4"/>
  <c r="I6" i="4"/>
  <c r="H8" i="4"/>
  <c r="H9" i="4"/>
  <c r="H6" i="4"/>
  <c r="K9" i="4" l="1"/>
  <c r="J9" i="4"/>
  <c r="I8" i="4"/>
  <c r="K8" i="4" s="1"/>
  <c r="J8" i="4"/>
  <c r="K7" i="4"/>
  <c r="J7" i="4"/>
  <c r="K6" i="4"/>
  <c r="R5" i="3"/>
  <c r="K10" i="4" l="1"/>
  <c r="J10" i="4"/>
  <c r="I10" i="4"/>
  <c r="H10" i="4"/>
  <c r="J7" i="1"/>
  <c r="I7" i="1"/>
  <c r="H7" i="1"/>
  <c r="G7" i="1"/>
  <c r="J6" i="1"/>
  <c r="I6" i="1"/>
  <c r="H6" i="1"/>
  <c r="C6" i="1"/>
  <c r="D6" i="1"/>
  <c r="G6" i="1"/>
  <c r="J5" i="1"/>
  <c r="I5" i="1"/>
  <c r="H5" i="1"/>
  <c r="H4" i="1"/>
  <c r="J4" i="1"/>
  <c r="I4" i="1"/>
  <c r="I3" i="1"/>
  <c r="H3" i="1"/>
  <c r="G3" i="1"/>
  <c r="J3" i="1" l="1"/>
</calcChain>
</file>

<file path=xl/sharedStrings.xml><?xml version="1.0" encoding="utf-8"?>
<sst xmlns="http://schemas.openxmlformats.org/spreadsheetml/2006/main" count="1309" uniqueCount="370">
  <si>
    <t>PAPIEROWE</t>
  </si>
  <si>
    <t>E-WYDANIE</t>
  </si>
  <si>
    <t>DZIENNIK GAZETA PRAWNA</t>
  </si>
  <si>
    <t xml:space="preserve">KTO </t>
  </si>
  <si>
    <t>GAZETA OLSZTYŃSKA</t>
  </si>
  <si>
    <t>GAZETA WYBORCZA</t>
  </si>
  <si>
    <t>L.P</t>
  </si>
  <si>
    <t>TYTUŁ</t>
  </si>
  <si>
    <t>LICZBA PRENUMERAT</t>
  </si>
  <si>
    <t>CENA PRENUMERATY BRUTTO</t>
  </si>
  <si>
    <t>RODZAJ PRENUMERATY</t>
  </si>
  <si>
    <t>DOTYCHCZASOWY KOSZT</t>
  </si>
  <si>
    <t>KOSZT W PRZYPADKU PRZEJŚCIA NA ON-LINE</t>
  </si>
  <si>
    <t>ILOŚĆ PRENUMERAT</t>
  </si>
  <si>
    <t>PROGNOZA WERSJA PAPIEROWA NA 2022</t>
  </si>
  <si>
    <t>OSZCZĘDNOŚĆ</t>
  </si>
  <si>
    <t>RZECZPOSPOLITA</t>
  </si>
  <si>
    <t>ADMINISTRACJA+ Rektorat</t>
  </si>
  <si>
    <t xml:space="preserve">umowa w roku 2021 byłapodpisana na kwotę 99 280 zł brutto </t>
  </si>
  <si>
    <t xml:space="preserve">z tego prawie 50% to gazety,których śmiem twierdzić nawet nikt nie wyjmuje z folijek w jakich przychodzą.  </t>
  </si>
  <si>
    <t>A</t>
  </si>
  <si>
    <t>B</t>
  </si>
  <si>
    <t>C</t>
  </si>
  <si>
    <t>D</t>
  </si>
  <si>
    <t>E</t>
  </si>
  <si>
    <t>F=(DxE)</t>
  </si>
  <si>
    <t>Archiwista Polski</t>
  </si>
  <si>
    <t>Atest</t>
  </si>
  <si>
    <t>Badania Kliniczne</t>
  </si>
  <si>
    <t>Bezpieczeństwo pracy. Nauka i praktyka</t>
  </si>
  <si>
    <t>Biuletyn Informacyjny dla Służb Ekonomiczno-Finansowych z dodatkiem Serwis Podatkowy (z dostępem on-line)</t>
  </si>
  <si>
    <t>Brać Łowiecka</t>
  </si>
  <si>
    <t>Chirurgia po dyplomie</t>
  </si>
  <si>
    <t>Ciepłownictwo-Ogrzewnictwo-Wentylacja (Redakcja: www.cieplogaz.com.pl)</t>
  </si>
  <si>
    <t>Coaching (Focus)</t>
  </si>
  <si>
    <t>Dog&amp;Sport</t>
  </si>
  <si>
    <t>Dziennik. Gazeta Prawna</t>
  </si>
  <si>
    <t>Dziennik. Gazeta Prawna wersja Premium</t>
  </si>
  <si>
    <t>Elektroinstalator</t>
  </si>
  <si>
    <t>Energia i Recykling</t>
  </si>
  <si>
    <t>Estrada i Studio</t>
  </si>
  <si>
    <t>Fauna i Flora</t>
  </si>
  <si>
    <t>Finanse publiczne</t>
  </si>
  <si>
    <t>FOOD LEX</t>
  </si>
  <si>
    <t>Forum Akademickie</t>
  </si>
  <si>
    <t>Fotowoltaika</t>
  </si>
  <si>
    <t>Gazeta Olsztyńska</t>
  </si>
  <si>
    <t>Gazeta Podatkowa - dostęp on-line</t>
  </si>
  <si>
    <t>Gazeta Wyborcza</t>
  </si>
  <si>
    <t>Geodeta</t>
  </si>
  <si>
    <t>Gospodarka mięsna</t>
  </si>
  <si>
    <t>Hodowca Drobiu</t>
  </si>
  <si>
    <t>Hodowca i Jeździec</t>
  </si>
  <si>
    <t>Hoduj z Głową Bydło</t>
  </si>
  <si>
    <t>Hoduj z głową Świnie</t>
  </si>
  <si>
    <t>Indyk Polski</t>
  </si>
  <si>
    <t>INPE- Informacje o Normach i Przepisach Elektrycznych</t>
  </si>
  <si>
    <t>Instal-Teoria i praktyka w instalacjach (Redakcja: www.informacjainstal.com.pl)</t>
  </si>
  <si>
    <t>Jazz Forum</t>
  </si>
  <si>
    <t>Journal of Animal and Feed Sciences</t>
  </si>
  <si>
    <t>Journal of Veterinaiy Research</t>
  </si>
  <si>
    <t>Komunikaty Rybackie</t>
  </si>
  <si>
    <t>Konie i Rumaki</t>
  </si>
  <si>
    <t>Koń Polski</t>
  </si>
  <si>
    <t>Lecznica Dużych Zwierząt</t>
  </si>
  <si>
    <t>Łowiec Polski</t>
  </si>
  <si>
    <t>Magazyn Weterynaiyjny</t>
  </si>
  <si>
    <t>Medycyna Praktyczna Chirurgia</t>
  </si>
  <si>
    <t>Metal Hammer</t>
  </si>
  <si>
    <t>Monitor Księgowego (Wydawnictwo Podatkowe INFOR), (z dostępem on-line)</t>
  </si>
  <si>
    <t>Newsweek</t>
  </si>
  <si>
    <t>Nieruchomości (z dostępem on-line)</t>
  </si>
  <si>
    <t>Ochrona Przeciwpożarowa</t>
  </si>
  <si>
    <t>Parki Narodowe i Rezerwaty Przyrody</t>
  </si>
  <si>
    <t>Personel i Zarządzanie (Infor)</t>
  </si>
  <si>
    <t>Perspektywy</t>
  </si>
  <si>
    <t>Pitka nożna</t>
  </si>
  <si>
    <t>Pływalnie i Baseny</t>
  </si>
  <si>
    <t>Polish Journal of Veterinary Science</t>
  </si>
  <si>
    <t>Polityka</t>
  </si>
  <si>
    <t>Polskie Drobiarstwo</t>
  </si>
  <si>
    <t>Poradnik VAT (z dostępem on-line)</t>
  </si>
  <si>
    <t>Postępy Mikrobiologii</t>
  </si>
  <si>
    <t>Press</t>
  </si>
  <si>
    <t>Problemy Jakości</t>
  </si>
  <si>
    <t>Przegląd Epidemiologiczny</t>
  </si>
  <si>
    <t>Przegląd Geodezyjny</t>
  </si>
  <si>
    <t>Przegląd Komunalny</t>
  </si>
  <si>
    <t>Przegląd Mleczarski</t>
  </si>
  <si>
    <t>Przegląd Piekarski i cukierniczy (miesięcznik)</t>
  </si>
  <si>
    <t>Przegląd Podatku Dochodowego (z dostępem on-line)</t>
  </si>
  <si>
    <t>Przegląd Pożarniczy</t>
  </si>
  <si>
    <t>Przegląd Rybacki</t>
  </si>
  <si>
    <t>Przegląd Sportowy</t>
  </si>
  <si>
    <t>Przegląd Zbożowo-Młynarski</t>
  </si>
  <si>
    <t>Przemysł Spożywczy</t>
  </si>
  <si>
    <t>Przyroda Polska</t>
  </si>
  <si>
    <t>Rynek Instalacyjny. Technika grzewcza, sanitarna i klimatyzacja (Wydawca: www.iynekinstalacyjny.com.pl)</t>
  </si>
  <si>
    <t>Rynek Turystyczny</t>
  </si>
  <si>
    <t>Rzeczpospolita</t>
  </si>
  <si>
    <t>Rzeczpospolita (wersja rozszerzona)</t>
  </si>
  <si>
    <t>Świat Nauki</t>
  </si>
  <si>
    <t>Teraz Rock</t>
  </si>
  <si>
    <t>Tygodnik Powszechny</t>
  </si>
  <si>
    <t>Twój Blues</t>
  </si>
  <si>
    <t>Ubezpieczenia i Prawo Pracy (z dostępem on-line)</t>
  </si>
  <si>
    <t>Weterynaria po Dyplomie</t>
  </si>
  <si>
    <t>Weterynaria w Praktyce</t>
  </si>
  <si>
    <t>Weterynaria w terenie</t>
  </si>
  <si>
    <t>Wiedza i Życie</t>
  </si>
  <si>
    <t>Wychowanie fizyczne i zdrowotne</t>
  </si>
  <si>
    <t>Wydawnictwo broszurowe SEKOCENBUD- prenumerata niebieska, w skład której wchodzą: zestaw informacji o cenach czynników produkcji budowlanej, zestaw biuletynów cen robót, zestaw cen robót scalonych, zestaw cen zagregowanych, zestaw waloryzacyjno - regional izacyjny. zestaw 12 miesięczników Błyskawica, zestaw 12 miesięczników Licz i buduj</t>
  </si>
  <si>
    <t>Zestaw informacji o cenach czynników produkcji budowlanej RMS-MAX - egzemplarz na płycie CD.</t>
  </si>
  <si>
    <t>Zajęcia z psem</t>
  </si>
  <si>
    <t>Zeszyty Metodyczne Rachunkowości (z dostępem on-line)</t>
  </si>
  <si>
    <t>Zeszyty Metodyczne Rachunkowości</t>
  </si>
  <si>
    <t>Ziemniak Polski kwartalnik naukowo-techniczny, wydawca: Instytut Hodowli i Aklimatyzacji Roślin w Radzikowie</t>
  </si>
  <si>
    <t>Życie Weterynaryjne</t>
  </si>
  <si>
    <t>papierowa</t>
  </si>
  <si>
    <t>e-wydanie</t>
  </si>
  <si>
    <t xml:space="preserve">Gazeta Olsztyńska </t>
  </si>
  <si>
    <r>
      <t xml:space="preserve">Żeby wyprodukować papier, potrzeba </t>
    </r>
    <r>
      <rPr>
        <b/>
        <sz val="11"/>
        <color theme="1"/>
        <rFont val="Calibri"/>
        <family val="2"/>
        <scheme val="minor"/>
      </rPr>
      <t>dwa razy więcej energii elektrycznej</t>
    </r>
    <r>
      <rPr>
        <sz val="11"/>
        <color theme="1"/>
        <rFont val="Calibri"/>
        <family val="2"/>
        <scheme val="minor"/>
      </rPr>
      <t xml:space="preserve"> niż do zrobienia plastikowej torby</t>
    </r>
  </si>
  <si>
    <t>1.</t>
  </si>
  <si>
    <t> Trzeba zużyć 5 litrów wody, żeby wyprodukować 1 kartkę papieru w formacie A4</t>
  </si>
  <si>
    <t>3.</t>
  </si>
  <si>
    <t>kartek</t>
  </si>
  <si>
    <r>
      <t>Gazeta prawna to strona A3 ( 2x A4) ,do wyprodukowania gazety wyborczej zużywa się  średnio</t>
    </r>
    <r>
      <rPr>
        <b/>
        <sz val="11"/>
        <color theme="1"/>
        <rFont val="Calibri"/>
        <family val="2"/>
        <charset val="238"/>
        <scheme val="minor"/>
      </rPr>
      <t xml:space="preserve"> 100 litrów wod</t>
    </r>
    <r>
      <rPr>
        <sz val="11"/>
        <color theme="1"/>
        <rFont val="Calibri"/>
        <family val="2"/>
        <scheme val="minor"/>
      </rPr>
      <t>y</t>
    </r>
  </si>
  <si>
    <t>papier</t>
  </si>
  <si>
    <t>rok</t>
  </si>
  <si>
    <t>premium</t>
  </si>
  <si>
    <t>standard</t>
  </si>
  <si>
    <t xml:space="preserve">e-wydanie Dziennik. Gazeta Prawna premium </t>
  </si>
  <si>
    <t>CENY PRENUMERATY</t>
  </si>
  <si>
    <t>ADMINISTRACJA</t>
  </si>
  <si>
    <t>WYDZIAŁY</t>
  </si>
  <si>
    <t>RODZAJ WYDANIA</t>
  </si>
  <si>
    <t>OKRES PRENUMERATY</t>
  </si>
  <si>
    <t>WERSJA</t>
  </si>
  <si>
    <t>ZAMAWIAJĄCY / SZT. PRENUMERA</t>
  </si>
  <si>
    <t>KOSZT 2021</t>
  </si>
  <si>
    <t>ESTYMACJA 2022 vs 2021 ( tylko e-wydanie)</t>
  </si>
  <si>
    <t>PRENUMERATA 2022 WERSJA MIESZANA ( wydaniepapierowe tylko Rektorat)</t>
  </si>
  <si>
    <t>PRENUMERATA  2022  ( tylko e-wydanie)</t>
  </si>
  <si>
    <t>ESTYMACJA 2022 vs 2021 (wersja mieszana)</t>
  </si>
  <si>
    <t>papier z dostepem on-line</t>
  </si>
  <si>
    <t>Nieruchomości</t>
  </si>
  <si>
    <t>Przegląd komunalny</t>
  </si>
  <si>
    <t>RMS-Max na płycie CD ( inf. O aktualnych cenach prod. Budowlanej)</t>
  </si>
  <si>
    <t>SEKOCENBUD prenumerata niebieska</t>
  </si>
  <si>
    <t>cena</t>
  </si>
  <si>
    <t>tytuł</t>
  </si>
  <si>
    <t>Etykiety wierszy</t>
  </si>
  <si>
    <t>Suma końcowa</t>
  </si>
  <si>
    <t xml:space="preserve">zamawiający </t>
  </si>
  <si>
    <t>Suma z cena</t>
  </si>
  <si>
    <t>Archiwum i muzeum</t>
  </si>
  <si>
    <t>Audytor wewnetrzny</t>
  </si>
  <si>
    <t>BHP</t>
  </si>
  <si>
    <t>Biuro Mediów i Promocji</t>
  </si>
  <si>
    <t>Biuro Rektora</t>
  </si>
  <si>
    <t>Dział Inwetsycji i Nadzoru Budowlanego</t>
  </si>
  <si>
    <t>Kwestura</t>
  </si>
  <si>
    <t>Kortosfera</t>
  </si>
  <si>
    <t>DziałKadr</t>
  </si>
  <si>
    <t>Pływalnia UWM</t>
  </si>
  <si>
    <t>Logistyka</t>
  </si>
  <si>
    <t>Radio UWM</t>
  </si>
  <si>
    <t>Sekcja ciepłownictwa</t>
  </si>
  <si>
    <t>Sekcja socjalna</t>
  </si>
  <si>
    <t>Rzecznik Patentowy</t>
  </si>
  <si>
    <t>Sekretariat Kanclerza</t>
  </si>
  <si>
    <t>Stanowisko ds.gospodarowania odpadami</t>
  </si>
  <si>
    <t>Studium wychowania fizycznego i sportu</t>
  </si>
  <si>
    <t>Stanowisko ds.. Ppoz</t>
  </si>
  <si>
    <t>Zamowienia Publiczne</t>
  </si>
  <si>
    <t>Wiadomosci Uniwersyteckie</t>
  </si>
  <si>
    <t>Wydawnictwo</t>
  </si>
  <si>
    <t>Dział Kadr</t>
  </si>
  <si>
    <t>Dział Gospodarki Nieruchomościami</t>
  </si>
  <si>
    <t xml:space="preserve"> o ile %</t>
  </si>
  <si>
    <t>Centrum Innowacji i Transferu Technologii</t>
  </si>
  <si>
    <t>Analizy rynkowe : rynek drobiu</t>
  </si>
  <si>
    <t>Personel i Zarządzanie (Infor) premium</t>
  </si>
  <si>
    <t>Na ratunek wyd. Elmed</t>
  </si>
  <si>
    <t>Przegląd Hodowlany ( dwumiesięcznik)</t>
  </si>
  <si>
    <t>Przegląd Pożarniczy ( wydawca WEMA)</t>
  </si>
  <si>
    <t>Rzeczoznawca majatkowy ISSN 1233-054 X</t>
  </si>
  <si>
    <t>Biuletyn Informacyjny dla Służb Ekonomiczno-Finansowych z dodatkiem Serwis Podatkowy wyd.GOFIN</t>
  </si>
  <si>
    <t>Gazeta Podatkowa (GOFIN) - dostęp on-line</t>
  </si>
  <si>
    <t>Poradnik VAT  GOFIN (z dostępem on-line)</t>
  </si>
  <si>
    <t>Przegląd Podatku Dochodowego (z dostępem on-line) GOFIN</t>
  </si>
  <si>
    <t>ZAMAWIAJĄCY 1</t>
  </si>
  <si>
    <t>Delta ( miesięcznik)</t>
  </si>
  <si>
    <t>Współczesna dietetyka ( + dostęp on-line)</t>
  </si>
  <si>
    <t xml:space="preserve">Bezpieczeństwo Żywności w praktyce </t>
  </si>
  <si>
    <t xml:space="preserve">Top Agrar Polska (PWR) </t>
  </si>
  <si>
    <t xml:space="preserve">Medycyna Weterynaryjna </t>
  </si>
  <si>
    <t>Biuletyn Informacyjny dla Służb Ekonomiczno-Finansowych z dodatkiem Serwis Podatkowy ( dostęp on-line) wyd. GOFIN</t>
  </si>
  <si>
    <t xml:space="preserve">Geodeta </t>
  </si>
  <si>
    <t xml:space="preserve">Geodeta zdostępem on-line </t>
  </si>
  <si>
    <t>Wydawnictwo broszurowe SEKOCENBUD- prenumerata niebieska, w skład której wchodzą: zestaw informacji o cenach czynników produkcji budowlanej, zestaw biuletynów cen robót, zestaw cen robót scalonych, zestaw cen zagregowanych, zestaw waloryzacyjno - regional izacyjny. zestaw 12 miesięczników Błyskawica, zestaw 12 miesięczników Licz i buduj; Zestaw informacji o cenach czynników produkcji budowlanej RMS-MAX - egzemplarz na płycie CD.</t>
  </si>
  <si>
    <t>jasma@uwm.edu.pl</t>
  </si>
  <si>
    <t>marzena.hermanska@uwm.edu.pl</t>
  </si>
  <si>
    <t>igpig@uwm.edu.pl</t>
  </si>
  <si>
    <t>jwn@uwm.edu.pl</t>
  </si>
  <si>
    <t>99.051.080 - Archiwum i Muzeum UWM - 551</t>
  </si>
  <si>
    <t>99.051.090 - Zespół Audytu Wewnętrznego Uniwersytetu Warmińsko-Mazurskiego - 551</t>
  </si>
  <si>
    <t>99.051.002 - Biuro Rektora - 551</t>
  </si>
  <si>
    <t>99.051.008 - Kwestura</t>
  </si>
  <si>
    <t>99.051.001 - Kanclerz - 551</t>
  </si>
  <si>
    <t>52.040.016 - Pływalnia Uniwersytecka</t>
  </si>
  <si>
    <t>99.051.003 - Dział Kadr - 551</t>
  </si>
  <si>
    <t>52.040.010 - Centrum Innowacji i Transferu Technologii Uniwersytetu Warmińsko-Mazurskiego w Olsztynie - 540</t>
  </si>
  <si>
    <t>99.051.100 - Dział Zamówień Publicznych - 551</t>
  </si>
  <si>
    <t>99.051.035 - Stanowisko ds. Ochrony Pprzeciwpożarowej - 551</t>
  </si>
  <si>
    <t>99.051.040 - Dział Gospodarki Nieruchomościami - 551</t>
  </si>
  <si>
    <t>99.051.034 - Stanowisko ds. Gospodarowania Odpadami - 551</t>
  </si>
  <si>
    <t>99.051.121 - Dział Inwestycji i Nadzoru Budowlanego - 551</t>
  </si>
  <si>
    <t>11.101.002 - Katedra Żywienia Zwierząt i Paszoznawstwa</t>
  </si>
  <si>
    <t>16.101.009 - Katedra Inżynierii Systemów ST - 501</t>
  </si>
  <si>
    <t>17.101.012 - Katedra Biochemii Żywności ST - 501</t>
  </si>
  <si>
    <t>11.101.017 - Katedra Drobiarstwa i Pszczelnictwa</t>
  </si>
  <si>
    <t>16.101.005 - Katedra Elektrotechniki, Energetyki, Elektroniki i Automatyki ST - 501</t>
  </si>
  <si>
    <t>17.101.005 - Katedra Żywienia Człowieka ST - 501</t>
  </si>
  <si>
    <t>30.101.008 - Katedra Genetyki, Hodowli Roślin i Inżynierii Biosurowców</t>
  </si>
  <si>
    <t>11.101.009 - Katedra Hodowli Zwierząt Futerkowych i Łowiectwa</t>
  </si>
  <si>
    <t>11.101.007 - Katedra Hodowli Koni i Jeździectwa</t>
  </si>
  <si>
    <t>15.101.041 - Katedra Mikrobiologii i Immunologii Klinicznej ST - 501</t>
  </si>
  <si>
    <t>23.101.001 - Dziekanat Wydziału Matematyki i Informatyki ST - 501</t>
  </si>
  <si>
    <t>29.101.201 - Katedra Geodezji</t>
  </si>
  <si>
    <t xml:space="preserve">
17.101.004 - Katedra Towaroznawstwa i Badań Żywności ST - 501</t>
  </si>
  <si>
    <t>17.101.004 - Katedra Towaroznawstwa i Badań Żywności ST - 501</t>
  </si>
  <si>
    <t>30.101.003 - Katedra Agrotechnologii i Agrobiznesu</t>
  </si>
  <si>
    <t>63.010.000 - Szkoła Zdrowia Publicznego - koszty pośrednie (nielimitowane)</t>
  </si>
  <si>
    <t>12.101.014 - Katedra Anatomii i Fizjologii Zwierząt</t>
  </si>
  <si>
    <t>63.101.005 - Katedra Chirurgii ( prof.. Snarska)</t>
  </si>
  <si>
    <t>63.101.005 - Katedra Chirurgii (prof.. Snarska)</t>
  </si>
  <si>
    <t>15.101.042 - Katedra Epizootiologii ST - 501</t>
  </si>
  <si>
    <t>15.101.064 - Katedra Diagnostyki Klinicznej ST - 501</t>
  </si>
  <si>
    <t>15.101.063 - Katedra Chorób Wewnętrznych z Kliniką ST - 501</t>
  </si>
  <si>
    <t>11.101.015 - Katedra Ichtiologii i Akwakultury</t>
  </si>
  <si>
    <t>11.101.014 - Katedra Higieny Zwierząt i Środowiska</t>
  </si>
  <si>
    <t>15.101.033 - Katedra Farmakologii i Toksykologii ST - 501</t>
  </si>
  <si>
    <t>30.101.011 - Katedra Leśnictwa i Ekologii Lasu</t>
  </si>
  <si>
    <t>17.101.009 - Katedra Przetwórstwa i Chemii Surowców Roślinnych ST - 501</t>
  </si>
  <si>
    <t xml:space="preserve">
63.101.010 - Katedra Ratownictwa Medycznego</t>
  </si>
  <si>
    <t xml:space="preserve">
29.101.404 - Katedra Turystyki, Rekreacji i Ekologii</t>
  </si>
  <si>
    <t>15.101.051 - Katedra Weterynaryjnej Ochrony Zdrowia Publicznego ST - 501</t>
  </si>
  <si>
    <t>15.101.032 - Katedra Anatomii Patologicznej ST - 501</t>
  </si>
  <si>
    <t xml:space="preserve">
15.101.064 - Katedra Diagnostyki Klinicznej ST - 501</t>
  </si>
  <si>
    <t xml:space="preserve">
15.101.042 - Katedra Epizootiologii ST - 501</t>
  </si>
  <si>
    <t xml:space="preserve">
11.101.003 - Katedra Biochemii i Biotechnologii Zwierząt</t>
  </si>
  <si>
    <t xml:space="preserve">
23.101.001 - Dziekanat Wydziału Matematyki i Informatyki ST - 501</t>
  </si>
  <si>
    <t>17.610.007 - Katedra Mleczarstwa i Zarządzania Jakością ST - 501</t>
  </si>
  <si>
    <t xml:space="preserve">14.610.035-110 Katedra Komunikacji Społecznej </t>
  </si>
  <si>
    <t>Ochrona Przeciwpożarowa, kwartalnik Stowarzyszenia Inżynierów i Techników Pożarnictwa  ; Izba Rzeczoznawców SITP, Delegatura Poznań, ul. C. K. Norwida 14, 60-867 Poznań</t>
  </si>
  <si>
    <t xml:space="preserve">Gazeta Wyboorcza </t>
  </si>
  <si>
    <t>14.610.036-110  Katedry (Instytut Dziennikarstwa i Komunikacji Społecznej, Wydział Humanistyczny).</t>
  </si>
  <si>
    <t>Wydziału Nauki o Żywności</t>
  </si>
  <si>
    <t>Portalu BHP (Wiedza i Praktyka Sp. z o.o. 03-918 Warszawa, ul. Łotewska 9</t>
  </si>
  <si>
    <t>Biuro Kontroli Wewnętrznej i BHP</t>
  </si>
  <si>
    <t xml:space="preserve">29.101.000 - Wydział Geoinżynierii - biuro Dziekana </t>
  </si>
  <si>
    <t>29.101.000 -  Wydziału Geoinżynierii biuro Dziekana</t>
  </si>
  <si>
    <t>99.051.008 - Kwestura, 2 sztuki</t>
  </si>
  <si>
    <t xml:space="preserve">Dziennik. Gazeta Prawna wersja Premium </t>
  </si>
  <si>
    <t>Zeszyty Metodyczne Rachunkowości GOFIN  + (dostęp on-line)</t>
  </si>
  <si>
    <t>Monitor Księgowego ( INFOR) +  dostępem on-line</t>
  </si>
  <si>
    <t xml:space="preserve">99.051.133 - Sekcja socjalna </t>
  </si>
  <si>
    <t>Dzikie Życie</t>
  </si>
  <si>
    <t>48.013.001-500 - Studium Wychowania Fizycznego i Sportu - 513</t>
  </si>
  <si>
    <t>Gazeta Podatkowa (GOFIN) -</t>
  </si>
  <si>
    <t xml:space="preserve">
29.610.024.-110 - Katedra Biotechnologii w Ochronie ŚrodowiskaWydział Geoinżynierii, Instytut Inżynierii i Ochrony Środowiska</t>
  </si>
  <si>
    <t>Rzeczpospolita (e-  wydanie )</t>
  </si>
  <si>
    <t xml:space="preserve">Rzecznik Patentowy </t>
  </si>
  <si>
    <t>99.051.007-110 dział marketingu radio</t>
  </si>
  <si>
    <t>Central European Journal of Immunology</t>
  </si>
  <si>
    <t>29.101.300 - Instytut Gospodarki Przestrzennej i Geografii/Biuro Instytutu Gospodarki  Przestrzennej i Geografii
Wydział Geoinżynierii</t>
  </si>
  <si>
    <t>NIERUCHOMOŚCI c.h Beck wraz z dostępem on-line</t>
  </si>
  <si>
    <t>MIT SLOAN</t>
  </si>
  <si>
    <t>Rozdzielnia korespondencji ul, Oczapowskiego 2 10-719 Olsztyn Rektorat</t>
  </si>
  <si>
    <t xml:space="preserve">ul. Oczapowskiego 14 </t>
  </si>
  <si>
    <t xml:space="preserve">Szpital MSWiA ul. Wojska Polskiego 37 Olsztyn </t>
  </si>
  <si>
    <t xml:space="preserve">99.051.122 - Sekcja ciepłownictwa </t>
  </si>
  <si>
    <t xml:space="preserve">ul. Słoneczna 54 pok.A1/13 Olsztyn </t>
  </si>
  <si>
    <t>Dom studencki nr 2 ul. Kanafojskiego 1, Radio UWM</t>
  </si>
  <si>
    <t>17.610.005 - dr inż. Żulewska Justyna - badania statutowe, Katedra Mleczarstwa i Zarządzania Jakością</t>
  </si>
  <si>
    <t xml:space="preserve">29.101.201 - Katedra Geodezji </t>
  </si>
  <si>
    <t>ul. Oczapowskiego 1 Olsztyn, Katedra Geodezji pok. 25</t>
  </si>
  <si>
    <t>ul. Heweliusz 14 Olsztyn</t>
  </si>
  <si>
    <t>ul. Prawocheńskiego 15, 10-720 Olsztyn</t>
  </si>
  <si>
    <t>ul. Plac Cieszyński 1, 10-719 Olsztyn</t>
  </si>
  <si>
    <t xml:space="preserve">
17.101.010 - Katedra Technologii i Chemii Mięsa </t>
  </si>
  <si>
    <t>99.051.122 - Sekcja ciepłownictwa</t>
  </si>
  <si>
    <t>ul. Oczapowskiego 8 10-719 Olsztyn</t>
  </si>
  <si>
    <t>ul. Plac Łódzki 2 10-719 Olsztyn</t>
  </si>
  <si>
    <t>ul. Oczapowskiego 14 10-719 Olsztyn</t>
  </si>
  <si>
    <t>15.101.064 - Katedra Diagnostyki Klinicznej pok. L28</t>
  </si>
  <si>
    <t xml:space="preserve">
15.102.000 - Wydział Medycyny Weterynaryjnej - </t>
  </si>
  <si>
    <t xml:space="preserve">
15.101.064 - Katedra Diagnostyki Klinicznej </t>
  </si>
  <si>
    <t>ul. Oczapowskiego 13 blok 105 D, Olsztyn</t>
  </si>
  <si>
    <t>99.051.007-110  dział marketingu radio</t>
  </si>
  <si>
    <t>ul. Żołnierska 14 c pok. 14 Olsztyn</t>
  </si>
  <si>
    <t>Biuro Kanclerza - Adriana Faraś Bąk</t>
  </si>
  <si>
    <t>ul. Tuwina 9 Pływalnia Uniwersytecka, 10-719 Olsztyn</t>
  </si>
  <si>
    <t>ul. Oczapowskiego 14 pok. L28</t>
  </si>
  <si>
    <t>99.051.007-110  dział marketingu wiadomości uniwersytecki</t>
  </si>
  <si>
    <t>48.013.001-500 - Studium Wychowania Fizycznego i Sportu</t>
  </si>
  <si>
    <t xml:space="preserve">52.040.004 - Wydawnictwo Uniwersytetu </t>
  </si>
  <si>
    <t xml:space="preserve">30.101.002 - Katedra Agroekosystemów i Ogrodnictwa  Żołnowska Beata </t>
  </si>
  <si>
    <t>ul. Plac Łódzki 3 10-719 Olsztyn</t>
  </si>
  <si>
    <t>ul. Oczapowskiego 14  pok. L28</t>
  </si>
  <si>
    <t xml:space="preserve">Magazyn pielegniarki i położnej </t>
  </si>
  <si>
    <t>Uniwersytet Warmińsko- Mazurski w Olsztynie, Filia w Ełku,ul. Kościuszki 23, 19-300 Ełk</t>
  </si>
  <si>
    <t>Pielęgniarstwo</t>
  </si>
  <si>
    <t>Medycyna praktyczna</t>
  </si>
  <si>
    <t>Pielęgniarstwo chirurgiczne i anestezjologiczne</t>
  </si>
  <si>
    <t xml:space="preserve">63.010.000 - Szkoła Zdrowia Publicznego </t>
  </si>
  <si>
    <t xml:space="preserve">Wydziału Nauki o Żywności, Katedra Technologii Chemii Mięsa </t>
  </si>
  <si>
    <t>pl. Cieszyński 1, 10-719 Olsztyn</t>
  </si>
  <si>
    <t>ul. Oczapowskiego 1A pok. 223 10-719 Olsztyn</t>
  </si>
  <si>
    <t>ul. Oczapowskiego 13 10-719   Olsztyn</t>
  </si>
  <si>
    <t>ul. Oczapowskiego 8 pok. 115</t>
  </si>
  <si>
    <t xml:space="preserve">17.101.004 - Katedra Towaroznawstwa i Badań Żywności </t>
  </si>
  <si>
    <t xml:space="preserve">
17.101.004 - Katedra Towaroznawstwa i Badań Żywności</t>
  </si>
  <si>
    <t xml:space="preserve">Pl. Cieszyński 1, 10-726 Olsztyn </t>
  </si>
  <si>
    <t>Food forum nie ma dostępu online</t>
  </si>
  <si>
    <t xml:space="preserve"> Pl. Cieszyński 1 pok. 201, 10-719 Olsztyn</t>
  </si>
  <si>
    <t>11.610.011-110- Katedra Towaroznawstwa i Przetwórstwa Surowców Zwierzęcych wydz. Bioinżynierii Zwierząt</t>
  </si>
  <si>
    <t>Przemysł Fermentacyjny i Owocowo Warzywny (miesięcznik)</t>
  </si>
  <si>
    <t xml:space="preserve"> prof.. Marek Aljewicz - badania statutowe, Katedra Mleczarstwa i Zarządzania Jakością</t>
  </si>
  <si>
    <t>Biuro Dziekana Wydziału nauk ekonomicznych kod 24.410.077-500 Janczyło Magdalena</t>
  </si>
  <si>
    <t>pl. Cieszyński 1</t>
  </si>
  <si>
    <t xml:space="preserve">Plac Łodzki 3, Olsztyn </t>
  </si>
  <si>
    <t>ul. Oczapowskiego 14, Olsztyn</t>
  </si>
  <si>
    <t>99.051.008 - Kwestura,</t>
  </si>
  <si>
    <t>adres dostawy kodów</t>
  </si>
  <si>
    <t>dorota.wronowska@uwm.edu.pl</t>
  </si>
  <si>
    <t>andrzej.gozdz@uwm.edu.pl</t>
  </si>
  <si>
    <t>malgorzata.daniow@uwm.edu.pl</t>
  </si>
  <si>
    <t>adriana.faras-bak@uwm.edu.pl</t>
  </si>
  <si>
    <t>agnieszka.idzikowska@uwm.edu.pl</t>
  </si>
  <si>
    <t>andrzej.gorzynski@uwm.edu.pl</t>
  </si>
  <si>
    <t>izaran@uwm.edu.pl</t>
  </si>
  <si>
    <t>biuro@uwmfm.pl</t>
  </si>
  <si>
    <t>99.051.007 -działa marketingu radio</t>
  </si>
  <si>
    <t>eliza.jodko@uwm.edu.pl</t>
  </si>
  <si>
    <t>dagmara.naworska@uwm.edu.pl</t>
  </si>
  <si>
    <t>kazimierz.konowalski@uwm.edu.pl</t>
  </si>
  <si>
    <t>marek.siudak@uwm.edu.pl</t>
  </si>
  <si>
    <t>sylwia.kaczynska@uwm.edu.pl&gt;</t>
  </si>
  <si>
    <t xml:space="preserve"> Katedra Żywienia Człowieka 17.610.009-110 prof.. Wądołowska - 6 dostępów</t>
  </si>
  <si>
    <t>keeeia@uwm.edu.pl</t>
  </si>
  <si>
    <t>e.mierzejewska@uwm.edu.pl</t>
  </si>
  <si>
    <t>l.kryszalowicz@uwm.edu.pl</t>
  </si>
  <si>
    <t>99.051.007 - dział marketingu  wiadomości uniwersytecki, Lech Kryszałowicz</t>
  </si>
  <si>
    <t>99.051.007 - dział Marketingu</t>
  </si>
  <si>
    <t>michal.orlowski@uwm.edu.pl</t>
  </si>
  <si>
    <t>agnieszka.wegrzycka@uwm.edu.pl</t>
  </si>
  <si>
    <t>Personel i Zarządzanie (Infor) premium + dostęp on-line</t>
  </si>
  <si>
    <t>Trzoda chlewna</t>
  </si>
  <si>
    <t>Hodowca zwierząt futerkowych</t>
  </si>
  <si>
    <t>Zwierzęta futerkowe</t>
  </si>
  <si>
    <t xml:space="preserve">Food forum </t>
  </si>
  <si>
    <t>ILOŚĆ</t>
  </si>
  <si>
    <t xml:space="preserve">CENA BRUTTO </t>
  </si>
  <si>
    <t xml:space="preserve">WARTOŚĆ BRUTTO </t>
  </si>
  <si>
    <t>Noise Magazine</t>
  </si>
  <si>
    <t>Lizard</t>
  </si>
  <si>
    <t>Zam. 370/2023/TP/DZP, Załącznik nr 1A do SWZ</t>
  </si>
  <si>
    <t>Ogółem wartość brutto: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</si>
</sst>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dotted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3" borderId="0" applyNumberFormat="0" applyBorder="0" applyAlignment="0" applyProtection="0"/>
    <xf numFmtId="0" fontId="8" fillId="4" borderId="20" applyNumberFormat="0" applyAlignment="0" applyProtection="0"/>
    <xf numFmtId="0" fontId="9" fillId="0" borderId="0" applyNumberFormat="0" applyFill="0" applyBorder="0" applyAlignment="0" applyProtection="0"/>
    <xf numFmtId="0" fontId="10" fillId="5" borderId="21" applyNumberFormat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3" fontId="6" fillId="0" borderId="6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0" xfId="0" pivotButton="1"/>
    <xf numFmtId="8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3" fillId="0" borderId="0" xfId="1" applyFill="1" applyAlignment="1">
      <alignment horizontal="center"/>
    </xf>
    <xf numFmtId="0" fontId="3" fillId="0" borderId="0" xfId="1" applyFill="1" applyAlignment="1">
      <alignment wrapText="1"/>
    </xf>
    <xf numFmtId="3" fontId="0" fillId="0" borderId="0" xfId="0" applyNumberFormat="1" applyAlignment="1">
      <alignment horizontal="center" vertical="center"/>
    </xf>
    <xf numFmtId="3" fontId="3" fillId="0" borderId="0" xfId="1" applyNumberFormat="1" applyFill="1" applyAlignment="1">
      <alignment horizontal="center" vertical="center"/>
    </xf>
    <xf numFmtId="0" fontId="7" fillId="0" borderId="0" xfId="0" applyFont="1"/>
    <xf numFmtId="10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4" borderId="20" xfId="2" applyAlignment="1">
      <alignment horizontal="center" vertical="center" wrapText="1"/>
    </xf>
    <xf numFmtId="0" fontId="9" fillId="0" borderId="1" xfId="3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1" fillId="0" borderId="0" xfId="0" applyFont="1" applyAlignment="1">
      <alignment wrapText="1"/>
    </xf>
    <xf numFmtId="1" fontId="10" fillId="5" borderId="21" xfId="4" applyNumberFormat="1" applyAlignment="1">
      <alignment horizontal="center" vertical="center" wrapText="1"/>
    </xf>
    <xf numFmtId="0" fontId="10" fillId="5" borderId="21" xfId="4" applyAlignment="1">
      <alignment horizontal="center" vertical="center" wrapText="1"/>
    </xf>
    <xf numFmtId="0" fontId="10" fillId="5" borderId="21" xfId="4"/>
    <xf numFmtId="0" fontId="10" fillId="5" borderId="21" xfId="4" applyAlignment="1">
      <alignment horizontal="center" vertical="center"/>
    </xf>
    <xf numFmtId="0" fontId="10" fillId="5" borderId="21" xfId="4" applyAlignment="1">
      <alignment vertical="center"/>
    </xf>
    <xf numFmtId="1" fontId="3" fillId="3" borderId="0" xfId="1" applyNumberFormat="1" applyAlignment="1">
      <alignment horizontal="center" vertical="center" wrapText="1"/>
    </xf>
    <xf numFmtId="0" fontId="10" fillId="5" borderId="22" xfId="4" applyBorder="1" applyAlignment="1">
      <alignment horizontal="center" vertical="center" wrapText="1"/>
    </xf>
    <xf numFmtId="0" fontId="10" fillId="5" borderId="23" xfId="4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0" fillId="5" borderId="21" xfId="4" applyAlignment="1">
      <alignment vertical="center" wrapText="1"/>
    </xf>
    <xf numFmtId="0" fontId="3" fillId="3" borderId="0" xfId="1"/>
    <xf numFmtId="0" fontId="3" fillId="3" borderId="0" xfId="1" applyAlignment="1">
      <alignment vertical="center" wrapText="1"/>
    </xf>
    <xf numFmtId="0" fontId="3" fillId="3" borderId="0" xfId="1" applyAlignment="1"/>
    <xf numFmtId="0" fontId="3" fillId="3" borderId="20" xfId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0" fillId="0" borderId="26" xfId="0" applyBorder="1"/>
    <xf numFmtId="0" fontId="0" fillId="6" borderId="24" xfId="0" applyFill="1" applyBorder="1" applyAlignment="1">
      <alignment horizontal="center"/>
    </xf>
    <xf numFmtId="0" fontId="0" fillId="6" borderId="25" xfId="0" applyFill="1" applyBorder="1"/>
    <xf numFmtId="0" fontId="0" fillId="6" borderId="25" xfId="0" applyFill="1" applyBorder="1" applyAlignment="1">
      <alignment horizontal="center"/>
    </xf>
    <xf numFmtId="0" fontId="0" fillId="6" borderId="26" xfId="0" applyFill="1" applyBorder="1"/>
    <xf numFmtId="0" fontId="11" fillId="6" borderId="25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</cellXfs>
  <cellStyles count="5">
    <cellStyle name="Dane wejściowe" xfId="4" builtinId="20"/>
    <cellStyle name="Dane wyjściowe" xfId="2" builtinId="21"/>
    <cellStyle name="Dobry" xfId="1" builtinId="26"/>
    <cellStyle name="Hiperłącze" xfId="3" builtinId="8"/>
    <cellStyle name="Normalny" xfId="0" builtinId="0"/>
  </cellStyles>
  <dxfs count="12">
    <dxf>
      <numFmt numFmtId="3" formatCode="#,##0"/>
    </dxf>
    <dxf>
      <alignment wrapText="1"/>
    </dxf>
    <dxf>
      <alignment wrapText="1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[Załącznik nr 1 A do SWZ - Wykaz czasopism _formularz cenowy.xlsx]Arkusz6!Tabela przestawna8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Prenumeraty pow. 2000 PLN rocznie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ivotFmts>
      <c:pivotFmt>
        <c:idx val="0"/>
        <c:spPr>
          <a:solidFill>
            <a:schemeClr val="accent2">
              <a:lumMod val="40000"/>
              <a:lumOff val="60000"/>
            </a:schemeClr>
          </a:solidFill>
          <a:ln w="41275">
            <a:solidFill>
              <a:schemeClr val="accent2">
                <a:lumMod val="40000"/>
                <a:lumOff val="60000"/>
              </a:schemeClr>
            </a:solidFill>
          </a:ln>
          <a:effectLst/>
        </c:spPr>
        <c:marker>
          <c:symbol val="none"/>
        </c:marker>
        <c:dLbl>
          <c:idx val="0"/>
          <c:numFmt formatCode="#,##0" sourceLinked="0"/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Arkusz6!$B$3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Arkusz6!$A$4:$A$28</c:f>
              <c:strCache>
                <c:ptCount val="24"/>
                <c:pt idx="0">
                  <c:v>Biuro Rektora</c:v>
                </c:pt>
                <c:pt idx="1">
                  <c:v>Kwestura</c:v>
                </c:pt>
                <c:pt idx="2">
                  <c:v>Radio UWM</c:v>
                </c:pt>
                <c:pt idx="3">
                  <c:v>Dział Inwetsycji i Nadzoru Budowlanego</c:v>
                </c:pt>
                <c:pt idx="4">
                  <c:v>Dział Gospodarki Nieruchomościami</c:v>
                </c:pt>
                <c:pt idx="5">
                  <c:v>Sekretariat Kanclerza</c:v>
                </c:pt>
                <c:pt idx="6">
                  <c:v>Rzecznik Patentowy</c:v>
                </c:pt>
                <c:pt idx="7">
                  <c:v>Wiadomosci Uniwersyteckie</c:v>
                </c:pt>
                <c:pt idx="8">
                  <c:v>Biuro Mediów i Promocji</c:v>
                </c:pt>
                <c:pt idx="9">
                  <c:v>BHP</c:v>
                </c:pt>
                <c:pt idx="10">
                  <c:v>Wydawnictwo</c:v>
                </c:pt>
                <c:pt idx="11">
                  <c:v>Centrum Innowacji i Transferu Technologii</c:v>
                </c:pt>
                <c:pt idx="12">
                  <c:v>Dział Kadr</c:v>
                </c:pt>
                <c:pt idx="13">
                  <c:v>Zamowienia Publiczne</c:v>
                </c:pt>
                <c:pt idx="14">
                  <c:v>Studium wychowania fizycznego i sportu</c:v>
                </c:pt>
                <c:pt idx="15">
                  <c:v>Audytor wewnetrzny</c:v>
                </c:pt>
                <c:pt idx="16">
                  <c:v>Sekcja ciepłownictwa</c:v>
                </c:pt>
                <c:pt idx="17">
                  <c:v>Pływalnia UWM</c:v>
                </c:pt>
                <c:pt idx="18">
                  <c:v>Kortosfera</c:v>
                </c:pt>
                <c:pt idx="19">
                  <c:v>Logistyka</c:v>
                </c:pt>
                <c:pt idx="20">
                  <c:v>Sekcja socjalna</c:v>
                </c:pt>
                <c:pt idx="21">
                  <c:v>Stanowisko ds.gospodarowania odpadami</c:v>
                </c:pt>
                <c:pt idx="22">
                  <c:v>Stanowisko ds.. Ppoz</c:v>
                </c:pt>
                <c:pt idx="23">
                  <c:v>Archiwum i muzeum</c:v>
                </c:pt>
              </c:strCache>
            </c:strRef>
          </c:cat>
          <c:val>
            <c:numRef>
              <c:f>Arkusz6!$B$4:$B$28</c:f>
              <c:numCache>
                <c:formatCode>#,##0</c:formatCode>
                <c:ptCount val="24"/>
                <c:pt idx="0">
                  <c:v>8915.64</c:v>
                </c:pt>
                <c:pt idx="1">
                  <c:v>5754.38</c:v>
                </c:pt>
                <c:pt idx="2">
                  <c:v>5749.9199999999992</c:v>
                </c:pt>
                <c:pt idx="3">
                  <c:v>5499.88</c:v>
                </c:pt>
                <c:pt idx="4">
                  <c:v>4099.74</c:v>
                </c:pt>
                <c:pt idx="5">
                  <c:v>2830.8</c:v>
                </c:pt>
                <c:pt idx="6">
                  <c:v>2584</c:v>
                </c:pt>
                <c:pt idx="7">
                  <c:v>2556.64</c:v>
                </c:pt>
                <c:pt idx="8">
                  <c:v>2556.64</c:v>
                </c:pt>
                <c:pt idx="9">
                  <c:v>2513.36</c:v>
                </c:pt>
                <c:pt idx="10">
                  <c:v>2365.12</c:v>
                </c:pt>
                <c:pt idx="11">
                  <c:v>2143.7600000000002</c:v>
                </c:pt>
                <c:pt idx="12">
                  <c:v>2143.7600000000002</c:v>
                </c:pt>
                <c:pt idx="13">
                  <c:v>2143.7600000000002</c:v>
                </c:pt>
                <c:pt idx="14">
                  <c:v>2142.44</c:v>
                </c:pt>
                <c:pt idx="15">
                  <c:v>1552.43</c:v>
                </c:pt>
                <c:pt idx="16">
                  <c:v>993.84999999999991</c:v>
                </c:pt>
                <c:pt idx="17">
                  <c:v>901.54</c:v>
                </c:pt>
                <c:pt idx="18">
                  <c:v>827.16</c:v>
                </c:pt>
                <c:pt idx="19">
                  <c:v>687.04</c:v>
                </c:pt>
                <c:pt idx="20">
                  <c:v>687.04</c:v>
                </c:pt>
                <c:pt idx="21">
                  <c:v>217.8</c:v>
                </c:pt>
                <c:pt idx="22">
                  <c:v>167.2</c:v>
                </c:pt>
                <c:pt idx="23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23-44B7-B14E-33815A223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8714399"/>
        <c:axId val="1248714815"/>
      </c:barChart>
      <c:catAx>
        <c:axId val="1248714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48714815"/>
        <c:crosses val="autoZero"/>
        <c:auto val="1"/>
        <c:lblAlgn val="ctr"/>
        <c:lblOffset val="100"/>
        <c:noMultiLvlLbl val="0"/>
      </c:catAx>
      <c:valAx>
        <c:axId val="1248714815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248714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10</xdr:row>
      <xdr:rowOff>166687</xdr:rowOff>
    </xdr:from>
    <xdr:to>
      <xdr:col>17</xdr:col>
      <xdr:colOff>409574</xdr:colOff>
      <xdr:row>31</xdr:row>
      <xdr:rowOff>180975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35BAF48-DBD4-4DBC-ADF3-33C55813F6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917.457784259263" createdVersion="7" refreshedVersion="8" minRefreshableVersion="3" recordCount="65" xr:uid="{8CC5F529-5682-4073-8B4E-FF52FC54221A}">
  <cacheSource type="worksheet">
    <worksheetSource ref="A1:C66" sheet="KTO I ILE"/>
  </cacheSource>
  <cacheFields count="3">
    <cacheField name="tytuł" numFmtId="0">
      <sharedItems containsBlank="1" count="44" longText="1">
        <s v="Przegląd Podatku Dochodowego (z dostępem on-line)"/>
        <s v="Press"/>
        <s v="Poradnik VAT (z dostępem on-line)"/>
        <s v="Pływalnie i Baseny"/>
        <s v="Archiwista Polski"/>
        <s v="Atest"/>
        <s v="Biuletyn Informacyjny dla Służb Ekonomiczno-Finansowych z dodatkiem Serwis Podatkowy (z dostępem on-line)"/>
        <s v="Ciepłownictwo-Ogrzewnictwo-Wentylacja (Redakcja: www.cieplogaz.com.pl)"/>
        <s v="Coaching (Focus)"/>
        <s v="Dziennik. Gazeta Prawna"/>
        <s v="Dziennik. Gazeta Prawna wersja Premium"/>
        <s v="e-wydanie Dziennik. Gazeta Prawna premium "/>
        <s v="Energia i Recykling"/>
        <s v="Estrada i Studio"/>
        <s v="Finanse publiczne"/>
        <s v="Forum Akademickie"/>
        <s v="Gazeta Olsztyńska"/>
        <s v="Gazeta Podatkowa - dostęp on-line"/>
        <s v="Gazeta Wyborcza"/>
        <s v="INPE- Informacje o Normach i Przepisach Elektrycznych"/>
        <s v="Instal-Teoria i praktyka w instalacjach (Redakcja: www.informacjainstal.com.pl)"/>
        <s v="Jazz Forum"/>
        <s v="Metal Hammer"/>
        <s v="Monitor Księgowego (Wydawnictwo Podatkowe INFOR), (z dostępem on-line)"/>
        <s v="Newsweek"/>
        <s v="Nieruchomości (z dostępem on-line)"/>
        <s v="Ochrona Przeciwpożarowa"/>
        <s v="Personel i Zarządzanie (Infor)"/>
        <s v="Perspektywy"/>
        <s v="Pitka nożna"/>
        <s v="Polityka"/>
        <s v="Przegląd Pożarniczy"/>
        <s v="Przegląd Sportowy"/>
        <s v="Rynek Instalacyjny. Technika grzewcza, sanitarna i klimatyzacja (Wydawca: www.iynekinstalacyjny.com.pl)"/>
        <s v="Rzeczpospolita"/>
        <s v="Rzeczpospolita (wersja rozszerzona)"/>
        <s v="Teraz Rock"/>
        <s v="Ubezpieczenia i Prawo Pracy (z dostępem on-line)"/>
        <s v="Twój Blues"/>
        <s v="Wychowanie fizyczne i zdrowotne"/>
        <s v="Wydawnictwo broszurowe SEKOCENBUD- prenumerata niebieska, w skład której wchodzą: zestaw informacji o cenach czynników produkcji budowlanej, zestaw biuletynów cen robót, zestaw cen robót scalonych, zestaw cen zagregowanych, zestaw waloryzacyjno - regional izacyjny. zestaw 12 miesięczników Błyskawica, zestaw 12 miesięczników Licz i buduj"/>
        <s v="Zestaw informacji o cenach czynników produkcji budowlanej RMS-MAX - egzemplarz na płycie CD."/>
        <s v="Zeszyty Metodyczne Rachunkowości (z dostępem on-line)"/>
        <m u="1"/>
      </sharedItems>
    </cacheField>
    <cacheField name="cena" numFmtId="3">
      <sharedItems containsSemiMixedTypes="0" containsString="0" containsNumber="1" minValue="74.760000000000005" maxValue="4065.36"/>
    </cacheField>
    <cacheField name="zamawiający " numFmtId="0">
      <sharedItems containsBlank="1" count="34">
        <s v="Kwestura"/>
        <s v="Radio UWM"/>
        <s v="Pływalnia UWM"/>
        <s v="Archiwum i muzeum"/>
        <s v="BHP"/>
        <s v="Dział Gospodarki Nieruchomościami"/>
        <s v="Sekcja ciepłownictwa"/>
        <s v="Kortosfera"/>
        <s v="Centrum Innowacji i Transferu Technologii"/>
        <s v="Sekretariat Kanclerza"/>
        <s v="Zamowienia Publiczne"/>
        <s v="DziałKadr"/>
        <s v="Biuro Rektora"/>
        <s v="Audytor wewnetrzny"/>
        <s v="Stanowisko ds.gospodarowania odpadami"/>
        <s v="Sekcja socjalna"/>
        <s v="Studium wychowania fizycznego i sportu"/>
        <s v="Logistyka"/>
        <s v="Wiadomosci Uniwersyteckie"/>
        <s v="Biuro Mediów i Promocji"/>
        <s v="Dział Inwetsycji i Nadzoru Budowlanego"/>
        <s v="Stanowisko ds.. Ppoz"/>
        <s v="Wydawnictwo"/>
        <s v="Rzecznik Patentowy"/>
        <s v="dzialgospodareki nieruchomosciami" u="1"/>
        <m u="1"/>
        <s v="DziałInwestycji i Nadzoru Budowlanego" u="1"/>
        <s v="stanowisko ds.. Gospodarowania odpadami" u="1"/>
        <s v="Dział Inwestycji i Nadzoru Budowlanego" u="1"/>
        <s v="dział gospodareki nieruchomosciami" u="1"/>
        <s v="radio uwm fm" u="1"/>
        <s v="audyt wewnetrzny" u="1"/>
        <s v="kadry" u="1"/>
        <s v="Dział Gospodareki Nieruchomościami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">
  <r>
    <x v="0"/>
    <n v="396"/>
    <x v="0"/>
  </r>
  <r>
    <x v="1"/>
    <n v="191.4"/>
    <x v="1"/>
  </r>
  <r>
    <x v="2"/>
    <n v="402.72"/>
    <x v="0"/>
  </r>
  <r>
    <x v="3"/>
    <n v="214.5"/>
    <x v="2"/>
  </r>
  <r>
    <x v="4"/>
    <n v="88"/>
    <x v="3"/>
  </r>
  <r>
    <x v="5"/>
    <n v="369.6"/>
    <x v="4"/>
  </r>
  <r>
    <x v="6"/>
    <n v="604.08000000000004"/>
    <x v="5"/>
  </r>
  <r>
    <x v="6"/>
    <n v="604.08000000000004"/>
    <x v="0"/>
  </r>
  <r>
    <x v="7"/>
    <n v="422.4"/>
    <x v="6"/>
  </r>
  <r>
    <x v="8"/>
    <n v="74.760000000000005"/>
    <x v="7"/>
  </r>
  <r>
    <x v="9"/>
    <n v="2143.7600000000002"/>
    <x v="8"/>
  </r>
  <r>
    <x v="9"/>
    <n v="2143.7600000000002"/>
    <x v="4"/>
  </r>
  <r>
    <x v="9"/>
    <n v="2143.7600000000002"/>
    <x v="9"/>
  </r>
  <r>
    <x v="9"/>
    <n v="2143.7600000000002"/>
    <x v="10"/>
  </r>
  <r>
    <x v="9"/>
    <n v="2143.7600000000002"/>
    <x v="11"/>
  </r>
  <r>
    <x v="9"/>
    <n v="2143.7600000000002"/>
    <x v="5"/>
  </r>
  <r>
    <x v="9"/>
    <n v="2143.7600000000002"/>
    <x v="0"/>
  </r>
  <r>
    <x v="10"/>
    <n v="2407.92"/>
    <x v="12"/>
  </r>
  <r>
    <x v="11"/>
    <n v="1077.23"/>
    <x v="13"/>
  </r>
  <r>
    <x v="12"/>
    <n v="217.8"/>
    <x v="14"/>
  </r>
  <r>
    <x v="13"/>
    <n v="217.8"/>
    <x v="1"/>
  </r>
  <r>
    <x v="14"/>
    <n v="475.2"/>
    <x v="13"/>
  </r>
  <r>
    <x v="15"/>
    <n v="264"/>
    <x v="12"/>
  </r>
  <r>
    <x v="16"/>
    <n v="687.04"/>
    <x v="9"/>
  </r>
  <r>
    <x v="16"/>
    <n v="687.04"/>
    <x v="12"/>
  </r>
  <r>
    <x v="16"/>
    <n v="687.04"/>
    <x v="15"/>
  </r>
  <r>
    <x v="16"/>
    <n v="687.04"/>
    <x v="16"/>
  </r>
  <r>
    <x v="16"/>
    <n v="687.04"/>
    <x v="17"/>
  </r>
  <r>
    <x v="16"/>
    <n v="687.04"/>
    <x v="1"/>
  </r>
  <r>
    <x v="16"/>
    <n v="687.04"/>
    <x v="18"/>
  </r>
  <r>
    <x v="16"/>
    <n v="687.04"/>
    <x v="19"/>
  </r>
  <r>
    <x v="16"/>
    <n v="687.04"/>
    <x v="2"/>
  </r>
  <r>
    <x v="17"/>
    <n v="405.9"/>
    <x v="0"/>
  </r>
  <r>
    <x v="18"/>
    <n v="1869.6"/>
    <x v="12"/>
  </r>
  <r>
    <x v="18"/>
    <n v="1869.6"/>
    <x v="1"/>
  </r>
  <r>
    <x v="18"/>
    <n v="1869.6"/>
    <x v="18"/>
  </r>
  <r>
    <x v="18"/>
    <n v="1869.6"/>
    <x v="19"/>
  </r>
  <r>
    <x v="19"/>
    <n v="224.52"/>
    <x v="20"/>
  </r>
  <r>
    <x v="20"/>
    <n v="378.95"/>
    <x v="6"/>
  </r>
  <r>
    <x v="21"/>
    <n v="149.6"/>
    <x v="1"/>
  </r>
  <r>
    <x v="22"/>
    <n v="125.4"/>
    <x v="1"/>
  </r>
  <r>
    <x v="23"/>
    <n v="976.8"/>
    <x v="0"/>
  </r>
  <r>
    <x v="24"/>
    <n v="486.2"/>
    <x v="12"/>
  </r>
  <r>
    <x v="24"/>
    <n v="486.2"/>
    <x v="1"/>
  </r>
  <r>
    <x v="25"/>
    <n v="1351.9"/>
    <x v="5"/>
  </r>
  <r>
    <x v="26"/>
    <n v="88"/>
    <x v="21"/>
  </r>
  <r>
    <x v="27"/>
    <n v="752.4"/>
    <x v="7"/>
  </r>
  <r>
    <x v="28"/>
    <n v="130.68"/>
    <x v="12"/>
  </r>
  <r>
    <x v="29"/>
    <n v="286"/>
    <x v="1"/>
  </r>
  <r>
    <x v="30"/>
    <n v="486.2"/>
    <x v="12"/>
  </r>
  <r>
    <x v="30"/>
    <n v="486.2"/>
    <x v="1"/>
  </r>
  <r>
    <x v="31"/>
    <n v="79.2"/>
    <x v="21"/>
  </r>
  <r>
    <x v="32"/>
    <n v="1000"/>
    <x v="1"/>
  </r>
  <r>
    <x v="32"/>
    <n v="1000"/>
    <x v="16"/>
  </r>
  <r>
    <x v="33"/>
    <n v="192.5"/>
    <x v="6"/>
  </r>
  <r>
    <x v="34"/>
    <n v="2365.12"/>
    <x v="22"/>
  </r>
  <r>
    <x v="35"/>
    <n v="2584"/>
    <x v="23"/>
  </r>
  <r>
    <x v="35"/>
    <n v="2584"/>
    <x v="12"/>
  </r>
  <r>
    <x v="36"/>
    <n v="171.48"/>
    <x v="1"/>
  </r>
  <r>
    <x v="37"/>
    <n v="415.92"/>
    <x v="0"/>
  </r>
  <r>
    <x v="38"/>
    <n v="79.2"/>
    <x v="1"/>
  </r>
  <r>
    <x v="39"/>
    <n v="455.4"/>
    <x v="16"/>
  </r>
  <r>
    <x v="40"/>
    <n v="4065.36"/>
    <x v="20"/>
  </r>
  <r>
    <x v="41"/>
    <n v="1210"/>
    <x v="20"/>
  </r>
  <r>
    <x v="42"/>
    <n v="409.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E91415-94DA-4920-AA0E-BDBF745991F2}" name="Tabela przestawna8" cacheId="0" applyNumberFormats="0" applyBorderFormats="0" applyFontFormats="0" applyPatternFormats="0" applyAlignmentFormats="0" applyWidthHeightFormats="1" dataCaption="Wartości" updatedVersion="8" minRefreshableVersion="3" useAutoFormatting="1" itemPrintTitles="1" createdVersion="7" indent="0" outline="1" outlineData="1" multipleFieldFilters="0" chartFormat="37" fieldListSortAscending="1">
  <location ref="A3:B28" firstHeaderRow="1" firstDataRow="1" firstDataCol="1"/>
  <pivotFields count="3">
    <pivotField showAll="0">
      <items count="45">
        <item x="4"/>
        <item x="5"/>
        <item sd="0" x="6"/>
        <item x="7"/>
        <item x="8"/>
        <item x="9"/>
        <item x="10"/>
        <item x="12"/>
        <item x="13"/>
        <item x="11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"/>
        <item x="30"/>
        <item x="2"/>
        <item x="1"/>
        <item x="0"/>
        <item x="31"/>
        <item x="32"/>
        <item x="33"/>
        <item x="34"/>
        <item x="35"/>
        <item x="36"/>
        <item x="38"/>
        <item x="37"/>
        <item x="39"/>
        <item x="40"/>
        <item x="41"/>
        <item x="42"/>
        <item m="1" x="43"/>
        <item t="default"/>
      </items>
    </pivotField>
    <pivotField dataField="1" numFmtId="3" showAll="0"/>
    <pivotField axis="axisRow" showAll="0" sortType="descending">
      <items count="35">
        <item h="1" m="1" x="25"/>
        <item x="10"/>
        <item x="22"/>
        <item x="18"/>
        <item x="16"/>
        <item x="14"/>
        <item x="21"/>
        <item m="1" x="27"/>
        <item x="9"/>
        <item x="15"/>
        <item x="6"/>
        <item x="23"/>
        <item m="1" x="30"/>
        <item x="1"/>
        <item x="2"/>
        <item x="17"/>
        <item x="0"/>
        <item x="7"/>
        <item m="1" x="32"/>
        <item m="1" x="26"/>
        <item n="Dział Kadr" x="11"/>
        <item x="20"/>
        <item m="1" x="28"/>
        <item x="5"/>
        <item m="1" x="33"/>
        <item m="1" x="29"/>
        <item m="1" x="24"/>
        <item x="8"/>
        <item x="12"/>
        <item x="19"/>
        <item x="4"/>
        <item x="13"/>
        <item m="1" x="31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2"/>
  </rowFields>
  <rowItems count="25">
    <i>
      <x v="28"/>
    </i>
    <i>
      <x v="16"/>
    </i>
    <i>
      <x v="13"/>
    </i>
    <i>
      <x v="21"/>
    </i>
    <i>
      <x v="23"/>
    </i>
    <i>
      <x v="8"/>
    </i>
    <i>
      <x v="11"/>
    </i>
    <i>
      <x v="3"/>
    </i>
    <i>
      <x v="29"/>
    </i>
    <i>
      <x v="30"/>
    </i>
    <i>
      <x v="2"/>
    </i>
    <i>
      <x v="27"/>
    </i>
    <i>
      <x v="20"/>
    </i>
    <i>
      <x v="1"/>
    </i>
    <i>
      <x v="4"/>
    </i>
    <i>
      <x v="31"/>
    </i>
    <i>
      <x v="10"/>
    </i>
    <i>
      <x v="14"/>
    </i>
    <i>
      <x v="17"/>
    </i>
    <i>
      <x v="15"/>
    </i>
    <i>
      <x v="9"/>
    </i>
    <i>
      <x v="5"/>
    </i>
    <i>
      <x v="6"/>
    </i>
    <i>
      <x v="33"/>
    </i>
    <i t="grand">
      <x/>
    </i>
  </rowItems>
  <colItems count="1">
    <i/>
  </colItems>
  <dataFields count="1">
    <dataField name="Suma z cena" fld="1" baseField="0" baseItem="0"/>
  </dataFields>
  <formats count="3">
    <format dxfId="2">
      <pivotArea field="0" type="button" dataOnly="0" labelOnly="1" outline="0"/>
    </format>
    <format dxfId="1">
      <pivotArea dataOnly="0" labelOnly="1" grandRow="1" outline="0" fieldPosition="0"/>
    </format>
    <format dxfId="0">
      <pivotArea collapsedLevelsAreSubtotals="1" fieldPosition="0">
        <references count="1">
          <reference field="2" count="0"/>
        </references>
      </pivotArea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3F155D0-F36C-4241-8EB8-902A3601394A}" name="Tabela2" displayName="Tabela2" ref="A1:G201" totalsRowShown="0" headerRowDxfId="11" dataDxfId="10" headerRowCellStyle="Normalny" dataCellStyle="Normalny">
  <autoFilter ref="A1:G201" xr:uid="{CE442280-5F47-41FC-A8BB-C5E6DC632D9F}"/>
  <tableColumns count="7">
    <tableColumn id="1" xr3:uid="{BD143BE6-7591-4E50-AD9D-4DDB7441229D}" name="L.P" dataDxfId="9" dataCellStyle="Normalny"/>
    <tableColumn id="2" xr3:uid="{0965E3C3-6522-47AE-A2DF-A856FAEF7842}" name="TYTUŁ" dataDxfId="8" dataCellStyle="Normalny"/>
    <tableColumn id="3" xr3:uid="{89C9A052-CAC1-4BB8-AE8B-06374D1A398E}" name="RODZAJ PRENUMERATY" dataDxfId="7" dataCellStyle="Normalny"/>
    <tableColumn id="4" xr3:uid="{F38269EB-DE5F-4251-BBDD-1B4DA769ABD0}" name="LICZBA PRENUMERAT" dataDxfId="6" dataCellStyle="Normalny"/>
    <tableColumn id="5" xr3:uid="{6F980425-B817-4207-8185-01DC12634FCA}" name="CENA PRENUMERATY BRUTTO" dataDxfId="5" dataCellStyle="Normalny"/>
    <tableColumn id="6" xr3:uid="{4DC69C93-94C7-472A-B578-E63D6F2BE02A}" name="adres dostawy kodów" dataDxfId="4" dataCellStyle="Normalny"/>
    <tableColumn id="7" xr3:uid="{712B37F0-2AB9-4A17-80F2-02AFAB9C37BB}" name="ZAMAWIAJĄCY 1" dataDxfId="3" dataCellStyle="Normaln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C05B8E-58F4-44D8-8281-6FCD77815E8B}" name="Tabela1" displayName="Tabela1" ref="A1:C5" totalsRowShown="0">
  <autoFilter ref="A1:C5" xr:uid="{FDC05B8E-58F4-44D8-8281-6FCD77815E8B}"/>
  <tableColumns count="3">
    <tableColumn id="1" xr3:uid="{ED318CDC-97AD-4C33-AFEE-C4332CC2C9EA}" name="tytuł"/>
    <tableColumn id="2" xr3:uid="{311A9992-F86F-47F5-8D58-57E7B5CE2958}" name="cena"/>
    <tableColumn id="3" xr3:uid="{2367867F-BE04-4821-BF81-0462F0FE6704}" name="zamawiający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biuro@uwmfm.pl" TargetMode="External"/><Relationship Id="rId18" Type="http://schemas.openxmlformats.org/officeDocument/2006/relationships/hyperlink" Target="mailto:jwn@uwm.edu.pl" TargetMode="External"/><Relationship Id="rId26" Type="http://schemas.openxmlformats.org/officeDocument/2006/relationships/hyperlink" Target="mailto:sylwia.kaczynska@uwm.edu.pl" TargetMode="External"/><Relationship Id="rId39" Type="http://schemas.openxmlformats.org/officeDocument/2006/relationships/table" Target="../tables/table1.xml"/><Relationship Id="rId21" Type="http://schemas.openxmlformats.org/officeDocument/2006/relationships/hyperlink" Target="mailto:sylwia.kaczynska@uwm.edu.pl" TargetMode="External"/><Relationship Id="rId34" Type="http://schemas.openxmlformats.org/officeDocument/2006/relationships/hyperlink" Target="mailto:l.kryszalowicz@uwm.edu.pl" TargetMode="External"/><Relationship Id="rId7" Type="http://schemas.openxmlformats.org/officeDocument/2006/relationships/hyperlink" Target="mailto:adriana.faras-bak@uwm.edu.pl" TargetMode="External"/><Relationship Id="rId12" Type="http://schemas.openxmlformats.org/officeDocument/2006/relationships/hyperlink" Target="mailto:biuro@uwmfm.pl" TargetMode="External"/><Relationship Id="rId17" Type="http://schemas.openxmlformats.org/officeDocument/2006/relationships/hyperlink" Target="mailto:jasma@uwm.edu.pl" TargetMode="External"/><Relationship Id="rId25" Type="http://schemas.openxmlformats.org/officeDocument/2006/relationships/hyperlink" Target="mailto:sylwia.kaczynska@uwm.edu.pl" TargetMode="External"/><Relationship Id="rId33" Type="http://schemas.openxmlformats.org/officeDocument/2006/relationships/hyperlink" Target="mailto:e.mierzejewska@uwm.edu.pl" TargetMode="External"/><Relationship Id="rId38" Type="http://schemas.openxmlformats.org/officeDocument/2006/relationships/printerSettings" Target="../printerSettings/printerSettings2.bin"/><Relationship Id="rId2" Type="http://schemas.openxmlformats.org/officeDocument/2006/relationships/hyperlink" Target="mailto:dorota.wronowska@uwm.edu.pl" TargetMode="External"/><Relationship Id="rId16" Type="http://schemas.openxmlformats.org/officeDocument/2006/relationships/hyperlink" Target="mailto:dagmara.naworska@uwm.edu.pl" TargetMode="External"/><Relationship Id="rId20" Type="http://schemas.openxmlformats.org/officeDocument/2006/relationships/hyperlink" Target="mailto:marek.siudak@uwm.edu.pl" TargetMode="External"/><Relationship Id="rId29" Type="http://schemas.openxmlformats.org/officeDocument/2006/relationships/hyperlink" Target="mailto:sylwia.kaczynska@uwm.edu.pl%3E" TargetMode="External"/><Relationship Id="rId1" Type="http://schemas.openxmlformats.org/officeDocument/2006/relationships/hyperlink" Target="mailto:dorota.wronowska@uwm.edu.pl" TargetMode="External"/><Relationship Id="rId6" Type="http://schemas.openxmlformats.org/officeDocument/2006/relationships/hyperlink" Target="mailto:malgorzata.daniow@uwm.edu.pl" TargetMode="External"/><Relationship Id="rId11" Type="http://schemas.openxmlformats.org/officeDocument/2006/relationships/hyperlink" Target="mailto:izaran@uwm.edu.pl" TargetMode="External"/><Relationship Id="rId24" Type="http://schemas.openxmlformats.org/officeDocument/2006/relationships/hyperlink" Target="mailto:sylwia.kaczynska@uwm.edu.pl" TargetMode="External"/><Relationship Id="rId32" Type="http://schemas.openxmlformats.org/officeDocument/2006/relationships/hyperlink" Target="mailto:keeeia@uwm.edu.pl" TargetMode="External"/><Relationship Id="rId37" Type="http://schemas.openxmlformats.org/officeDocument/2006/relationships/hyperlink" Target="mailto:igpig@uwm.edu.pl" TargetMode="External"/><Relationship Id="rId5" Type="http://schemas.openxmlformats.org/officeDocument/2006/relationships/hyperlink" Target="mailto:andrzej.gozdz@uwm.edu.pl" TargetMode="External"/><Relationship Id="rId15" Type="http://schemas.openxmlformats.org/officeDocument/2006/relationships/hyperlink" Target="mailto:dagmara.naworska@uwm.edu.pl" TargetMode="External"/><Relationship Id="rId23" Type="http://schemas.openxmlformats.org/officeDocument/2006/relationships/hyperlink" Target="mailto:sylwia.kaczynska@uwm.edu.pl" TargetMode="External"/><Relationship Id="rId28" Type="http://schemas.openxmlformats.org/officeDocument/2006/relationships/hyperlink" Target="mailto:sylwia.kaczynska@uwm.edu.pl" TargetMode="External"/><Relationship Id="rId36" Type="http://schemas.openxmlformats.org/officeDocument/2006/relationships/hyperlink" Target="mailto:agnieszka.wegrzycka@uwm.edu.pl" TargetMode="External"/><Relationship Id="rId10" Type="http://schemas.openxmlformats.org/officeDocument/2006/relationships/hyperlink" Target="mailto:andrzej.gorzynski@uwm.edu.pl" TargetMode="External"/><Relationship Id="rId19" Type="http://schemas.openxmlformats.org/officeDocument/2006/relationships/hyperlink" Target="mailto:kazimierz.konowalski@uwm.edu.pl" TargetMode="External"/><Relationship Id="rId31" Type="http://schemas.openxmlformats.org/officeDocument/2006/relationships/hyperlink" Target="mailto:sylwia.kaczynska@uwm.edu.pl" TargetMode="External"/><Relationship Id="rId4" Type="http://schemas.openxmlformats.org/officeDocument/2006/relationships/hyperlink" Target="mailto:dorota.wronowska@uwm.edu.pl" TargetMode="External"/><Relationship Id="rId9" Type="http://schemas.openxmlformats.org/officeDocument/2006/relationships/hyperlink" Target="mailto:agnieszka.idzikowska@uwm.edu.pl" TargetMode="External"/><Relationship Id="rId14" Type="http://schemas.openxmlformats.org/officeDocument/2006/relationships/hyperlink" Target="mailto:eliza.jodko@uwm.edu.pl" TargetMode="External"/><Relationship Id="rId22" Type="http://schemas.openxmlformats.org/officeDocument/2006/relationships/hyperlink" Target="mailto:sylwia.kaczynska@uwm.edu.pl" TargetMode="External"/><Relationship Id="rId27" Type="http://schemas.openxmlformats.org/officeDocument/2006/relationships/hyperlink" Target="mailto:sylwia.kaczynska@uwm.edu.pl" TargetMode="External"/><Relationship Id="rId30" Type="http://schemas.openxmlformats.org/officeDocument/2006/relationships/hyperlink" Target="mailto:sylwia.kaczynska@uwm.edu.pl" TargetMode="External"/><Relationship Id="rId35" Type="http://schemas.openxmlformats.org/officeDocument/2006/relationships/hyperlink" Target="mailto:michal.orlowski@uwm.edu.pl" TargetMode="External"/><Relationship Id="rId8" Type="http://schemas.openxmlformats.org/officeDocument/2006/relationships/hyperlink" Target="mailto:marzena.hermanska@uwm.edu.pl" TargetMode="External"/><Relationship Id="rId3" Type="http://schemas.openxmlformats.org/officeDocument/2006/relationships/hyperlink" Target="mailto:dorota.wronowska@uwm.edu.p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2:J11"/>
  <sheetViews>
    <sheetView topLeftCell="A7" workbookViewId="0">
      <selection activeCell="J20" sqref="J20"/>
    </sheetView>
  </sheetViews>
  <sheetFormatPr defaultRowHeight="15" x14ac:dyDescent="0.25"/>
  <cols>
    <col min="2" max="2" width="30.140625" customWidth="1"/>
    <col min="3" max="3" width="15.42578125" customWidth="1"/>
    <col min="4" max="4" width="12.5703125" customWidth="1"/>
    <col min="5" max="5" width="28.140625" customWidth="1"/>
    <col min="6" max="6" width="14" customWidth="1"/>
    <col min="7" max="7" width="17.42578125" customWidth="1"/>
    <col min="8" max="8" width="21.140625" customWidth="1"/>
    <col min="9" max="9" width="22.28515625" customWidth="1"/>
    <col min="10" max="10" width="20.85546875" customWidth="1"/>
  </cols>
  <sheetData>
    <row r="2" spans="1:10" s="2" customFormat="1" ht="30" x14ac:dyDescent="0.25">
      <c r="B2" s="5"/>
      <c r="C2" s="5" t="s">
        <v>0</v>
      </c>
      <c r="D2" s="5" t="s">
        <v>1</v>
      </c>
      <c r="E2" s="5" t="s">
        <v>3</v>
      </c>
      <c r="F2" s="6" t="s">
        <v>13</v>
      </c>
      <c r="G2" s="6" t="s">
        <v>11</v>
      </c>
      <c r="H2" s="6" t="s">
        <v>14</v>
      </c>
      <c r="I2" s="6" t="s">
        <v>12</v>
      </c>
      <c r="J2" s="6" t="s">
        <v>15</v>
      </c>
    </row>
    <row r="3" spans="1:10" x14ac:dyDescent="0.25">
      <c r="B3" s="7" t="s">
        <v>2</v>
      </c>
      <c r="C3" s="8">
        <v>2100</v>
      </c>
      <c r="D3" s="8">
        <v>1399</v>
      </c>
      <c r="E3" s="8" t="s">
        <v>17</v>
      </c>
      <c r="F3" s="8">
        <v>8</v>
      </c>
      <c r="G3" s="8">
        <f>8575.04+9631.68+3231.69</f>
        <v>21438.41</v>
      </c>
      <c r="H3" s="8">
        <f>F3*C3</f>
        <v>16800</v>
      </c>
      <c r="I3" s="8">
        <f>1399+(1399*40%)+ (( 1399*70%*6))</f>
        <v>7834.4</v>
      </c>
      <c r="J3" s="8">
        <f>H3-I3</f>
        <v>8965.6</v>
      </c>
    </row>
    <row r="4" spans="1:10" x14ac:dyDescent="0.25">
      <c r="B4" s="8" t="s">
        <v>4</v>
      </c>
      <c r="C4" s="8">
        <v>971</v>
      </c>
      <c r="D4" s="8">
        <v>228</v>
      </c>
      <c r="E4" s="8" t="s">
        <v>17</v>
      </c>
      <c r="F4" s="8">
        <v>8</v>
      </c>
      <c r="G4" s="8">
        <v>6183.36</v>
      </c>
      <c r="H4" s="8">
        <f>F4*C4</f>
        <v>7768</v>
      </c>
      <c r="I4" s="8">
        <f>F4*D4</f>
        <v>1824</v>
      </c>
      <c r="J4" s="8">
        <f>H4-I4</f>
        <v>5944</v>
      </c>
    </row>
    <row r="5" spans="1:10" x14ac:dyDescent="0.25">
      <c r="B5" s="8" t="s">
        <v>5</v>
      </c>
      <c r="C5" s="8">
        <v>2124</v>
      </c>
      <c r="D5" s="8">
        <v>539</v>
      </c>
      <c r="E5" s="8" t="s">
        <v>17</v>
      </c>
      <c r="F5" s="8">
        <v>4</v>
      </c>
      <c r="G5" s="8">
        <v>7478.4</v>
      </c>
      <c r="H5" s="8">
        <f>F5*C5</f>
        <v>8496</v>
      </c>
      <c r="I5" s="8">
        <f>F5*D5</f>
        <v>2156</v>
      </c>
      <c r="J5" s="8">
        <f>H5-I5</f>
        <v>6340</v>
      </c>
    </row>
    <row r="6" spans="1:10" x14ac:dyDescent="0.25">
      <c r="B6" s="8" t="s">
        <v>16</v>
      </c>
      <c r="C6" s="8">
        <f>219*12</f>
        <v>2628</v>
      </c>
      <c r="D6" s="8">
        <f>89*12</f>
        <v>1068</v>
      </c>
      <c r="E6" s="8" t="s">
        <v>17</v>
      </c>
      <c r="F6" s="8">
        <v>3</v>
      </c>
      <c r="G6" s="8">
        <f>4730.24+2584</f>
        <v>7314.24</v>
      </c>
      <c r="H6" s="8">
        <f>F6*C6</f>
        <v>7884</v>
      </c>
      <c r="I6" s="8">
        <f>D6*F6</f>
        <v>3204</v>
      </c>
      <c r="J6" s="8">
        <f>H6-I6</f>
        <v>4680</v>
      </c>
    </row>
    <row r="7" spans="1:10" x14ac:dyDescent="0.25">
      <c r="B7" s="8"/>
      <c r="C7" s="8"/>
      <c r="D7" s="8"/>
      <c r="E7" s="8"/>
      <c r="F7" s="8"/>
      <c r="G7" s="9">
        <f>SUM(G3:G6)</f>
        <v>42414.409999999996</v>
      </c>
      <c r="H7" s="9">
        <f>SUM(H3:H6)</f>
        <v>40948</v>
      </c>
      <c r="I7" s="9">
        <f>SUM(I3:I6)</f>
        <v>15018.4</v>
      </c>
      <c r="J7" s="9">
        <f>SUM(J3:J6)</f>
        <v>25929.599999999999</v>
      </c>
    </row>
    <row r="8" spans="1:10" x14ac:dyDescent="0.25">
      <c r="A8" s="3"/>
      <c r="B8" s="3"/>
      <c r="C8" s="3"/>
      <c r="D8" s="3"/>
    </row>
    <row r="9" spans="1:10" x14ac:dyDescent="0.25">
      <c r="A9" s="3"/>
      <c r="B9" s="4" t="s">
        <v>18</v>
      </c>
      <c r="C9" s="3"/>
      <c r="D9" s="3"/>
    </row>
    <row r="10" spans="1:10" x14ac:dyDescent="0.25">
      <c r="A10" s="3"/>
      <c r="B10" s="3"/>
      <c r="C10" s="3"/>
      <c r="D10" s="3"/>
    </row>
    <row r="11" spans="1:10" x14ac:dyDescent="0.25">
      <c r="A11" s="3"/>
      <c r="B11" s="3" t="s">
        <v>19</v>
      </c>
      <c r="C11" s="3"/>
      <c r="D1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E259-3B9A-4182-889C-C6FDC7505603}">
  <sheetPr codeName="Arkusz2"/>
  <dimension ref="A4:K32"/>
  <sheetViews>
    <sheetView workbookViewId="0">
      <selection activeCell="G36" sqref="G36"/>
    </sheetView>
  </sheetViews>
  <sheetFormatPr defaultRowHeight="15" x14ac:dyDescent="0.25"/>
  <cols>
    <col min="1" max="1" width="26.5703125" customWidth="1"/>
    <col min="2" max="2" width="32.28515625" style="2" customWidth="1"/>
    <col min="3" max="3" width="14.85546875" customWidth="1"/>
    <col min="4" max="4" width="20.28515625" customWidth="1"/>
    <col min="5" max="5" width="12.28515625" customWidth="1"/>
    <col min="6" max="6" width="11.5703125" customWidth="1"/>
    <col min="7" max="7" width="17.42578125" customWidth="1"/>
    <col min="8" max="8" width="21.5703125" customWidth="1"/>
    <col min="9" max="9" width="16.85546875" customWidth="1"/>
    <col min="10" max="10" width="18.7109375" customWidth="1"/>
    <col min="11" max="11" width="15.140625" customWidth="1"/>
  </cols>
  <sheetData>
    <row r="4" spans="1:11" ht="30" customHeight="1" x14ac:dyDescent="0.25">
      <c r="B4" s="79"/>
      <c r="C4" s="79"/>
      <c r="E4" s="80" t="s">
        <v>13</v>
      </c>
      <c r="F4" s="81"/>
    </row>
    <row r="5" spans="1:11" ht="60" x14ac:dyDescent="0.25">
      <c r="A5" s="11" t="s">
        <v>7</v>
      </c>
      <c r="B5" s="12" t="s">
        <v>0</v>
      </c>
      <c r="C5" s="12" t="s">
        <v>1</v>
      </c>
      <c r="D5" s="12" t="s">
        <v>3</v>
      </c>
      <c r="E5" s="37">
        <v>2021</v>
      </c>
      <c r="F5" s="37">
        <v>2022</v>
      </c>
      <c r="G5" s="13" t="s">
        <v>139</v>
      </c>
      <c r="H5" s="13" t="s">
        <v>141</v>
      </c>
      <c r="I5" s="13" t="s">
        <v>142</v>
      </c>
      <c r="J5" s="14" t="s">
        <v>143</v>
      </c>
      <c r="K5" s="14" t="s">
        <v>140</v>
      </c>
    </row>
    <row r="6" spans="1:11" x14ac:dyDescent="0.25">
      <c r="A6" s="15" t="s">
        <v>2</v>
      </c>
      <c r="B6" s="16">
        <v>2300</v>
      </c>
      <c r="C6" s="16">
        <v>1399</v>
      </c>
      <c r="D6" s="16" t="s">
        <v>17</v>
      </c>
      <c r="E6" s="16">
        <v>11</v>
      </c>
      <c r="F6" s="16">
        <v>9</v>
      </c>
      <c r="G6" s="21">
        <v>21438.41</v>
      </c>
      <c r="H6" s="21">
        <f>(8*C6)+B6</f>
        <v>13492</v>
      </c>
      <c r="I6" s="21">
        <f>C6*E6</f>
        <v>15389</v>
      </c>
      <c r="J6" s="19">
        <f>G6-H6</f>
        <v>7946.41</v>
      </c>
      <c r="K6" s="19">
        <f>G6-I6</f>
        <v>6049.41</v>
      </c>
    </row>
    <row r="7" spans="1:11" x14ac:dyDescent="0.25">
      <c r="A7" s="17" t="s">
        <v>4</v>
      </c>
      <c r="B7" s="16">
        <v>971</v>
      </c>
      <c r="C7" s="16">
        <v>228</v>
      </c>
      <c r="D7" s="16" t="s">
        <v>17</v>
      </c>
      <c r="E7" s="16">
        <v>9</v>
      </c>
      <c r="F7" s="35">
        <v>8</v>
      </c>
      <c r="G7" s="21">
        <v>6183.36</v>
      </c>
      <c r="H7" s="21">
        <f>(7*C7)+B7</f>
        <v>2567</v>
      </c>
      <c r="I7" s="21">
        <f>C7*E7</f>
        <v>2052</v>
      </c>
      <c r="J7" s="19">
        <f>G7-H7</f>
        <v>3616.3599999999997</v>
      </c>
      <c r="K7" s="19">
        <f>G7-I7</f>
        <v>4131.3599999999997</v>
      </c>
    </row>
    <row r="8" spans="1:11" x14ac:dyDescent="0.25">
      <c r="A8" s="17" t="s">
        <v>5</v>
      </c>
      <c r="B8" s="16">
        <v>2124</v>
      </c>
      <c r="C8" s="16">
        <v>539</v>
      </c>
      <c r="D8" s="16" t="s">
        <v>17</v>
      </c>
      <c r="E8" s="16">
        <v>4</v>
      </c>
      <c r="F8" s="35">
        <v>4</v>
      </c>
      <c r="G8" s="21">
        <v>7478.4</v>
      </c>
      <c r="H8" s="21">
        <f>(3*C8)+B8</f>
        <v>3741</v>
      </c>
      <c r="I8" s="21">
        <f>E8*C8</f>
        <v>2156</v>
      </c>
      <c r="J8" s="19">
        <f>G8-H8</f>
        <v>3737.3999999999996</v>
      </c>
      <c r="K8" s="19">
        <f>G8-I8</f>
        <v>5322.4</v>
      </c>
    </row>
    <row r="9" spans="1:11" x14ac:dyDescent="0.25">
      <c r="A9" s="17" t="s">
        <v>16</v>
      </c>
      <c r="B9" s="16">
        <v>2628</v>
      </c>
      <c r="C9" s="16">
        <v>1790</v>
      </c>
      <c r="D9" s="16" t="s">
        <v>17</v>
      </c>
      <c r="E9" s="16">
        <v>3</v>
      </c>
      <c r="F9" s="36">
        <v>3</v>
      </c>
      <c r="G9" s="21">
        <v>7314.24</v>
      </c>
      <c r="H9" s="21">
        <f>(2*C9)+B9</f>
        <v>6208</v>
      </c>
      <c r="I9" s="21">
        <f>C9*E9</f>
        <v>5370</v>
      </c>
      <c r="J9" s="19">
        <f>G9-H9</f>
        <v>1106.2399999999998</v>
      </c>
      <c r="K9" s="19">
        <f>G9-I9</f>
        <v>1944.2399999999998</v>
      </c>
    </row>
    <row r="10" spans="1:11" x14ac:dyDescent="0.25">
      <c r="A10" s="77"/>
      <c r="B10" s="77"/>
      <c r="C10" s="77"/>
      <c r="D10" s="77"/>
      <c r="E10" s="78"/>
      <c r="G10" s="22">
        <v>42414.41</v>
      </c>
      <c r="H10" s="22">
        <f>SUM(H6:H9)</f>
        <v>26008</v>
      </c>
      <c r="I10" s="22">
        <f>SUM(I6:I9)</f>
        <v>24967</v>
      </c>
      <c r="J10" s="23">
        <f>SUM(J6:J9)</f>
        <v>16406.41</v>
      </c>
      <c r="K10" s="23">
        <f>SUM(K6:K9)</f>
        <v>17447.41</v>
      </c>
    </row>
    <row r="12" spans="1:11" s="1" customFormat="1" ht="30" x14ac:dyDescent="0.25">
      <c r="A12" s="24" t="s">
        <v>7</v>
      </c>
      <c r="B12" s="25" t="s">
        <v>135</v>
      </c>
      <c r="C12" s="25" t="s">
        <v>136</v>
      </c>
      <c r="D12" s="26" t="s">
        <v>137</v>
      </c>
      <c r="E12" s="72" t="s">
        <v>132</v>
      </c>
      <c r="F12" s="72"/>
      <c r="G12" s="72" t="s">
        <v>138</v>
      </c>
      <c r="H12" s="73"/>
    </row>
    <row r="13" spans="1:11" x14ac:dyDescent="0.25">
      <c r="A13" s="74"/>
      <c r="B13" s="75"/>
      <c r="C13" s="75"/>
      <c r="D13" s="75"/>
      <c r="E13" s="29">
        <v>2021</v>
      </c>
      <c r="F13" s="29">
        <v>2022</v>
      </c>
      <c r="G13" s="29" t="s">
        <v>133</v>
      </c>
      <c r="H13" s="30" t="s">
        <v>134</v>
      </c>
      <c r="I13" t="s">
        <v>179</v>
      </c>
    </row>
    <row r="14" spans="1:11" x14ac:dyDescent="0.25">
      <c r="A14" s="83" t="s">
        <v>2</v>
      </c>
      <c r="C14" s="27" t="s">
        <v>128</v>
      </c>
      <c r="D14" s="31" t="s">
        <v>129</v>
      </c>
      <c r="E14" s="32">
        <v>2407.92</v>
      </c>
      <c r="F14" s="32">
        <v>2432</v>
      </c>
      <c r="G14" s="27">
        <v>4</v>
      </c>
      <c r="H14" s="33">
        <v>0</v>
      </c>
      <c r="I14" s="46">
        <f>(F14/E14)-1</f>
        <v>1.0000332236951293E-2</v>
      </c>
    </row>
    <row r="15" spans="1:11" x14ac:dyDescent="0.25">
      <c r="A15" s="84"/>
      <c r="C15" s="27" t="s">
        <v>128</v>
      </c>
      <c r="D15" s="31" t="s">
        <v>130</v>
      </c>
      <c r="E15" s="32">
        <v>2143.7600000000002</v>
      </c>
      <c r="F15" s="32">
        <v>2167</v>
      </c>
      <c r="G15" s="27">
        <v>4</v>
      </c>
      <c r="H15" s="33"/>
      <c r="I15" s="46">
        <f t="shared" ref="I15:I21" si="0">(F15/E15)-1</f>
        <v>1.0840765757360815E-2</v>
      </c>
    </row>
    <row r="16" spans="1:11" ht="18" customHeight="1" x14ac:dyDescent="0.25">
      <c r="A16" s="85"/>
      <c r="C16" s="27" t="s">
        <v>128</v>
      </c>
      <c r="D16" s="31" t="s">
        <v>129</v>
      </c>
      <c r="E16" s="32">
        <v>1077.23</v>
      </c>
      <c r="F16" s="32">
        <v>1399</v>
      </c>
      <c r="G16" s="27">
        <v>3</v>
      </c>
      <c r="H16" s="33"/>
      <c r="I16" s="46">
        <f t="shared" si="0"/>
        <v>0.29870129870129869</v>
      </c>
      <c r="J16">
        <v>99280.18</v>
      </c>
    </row>
    <row r="17" spans="1:10" x14ac:dyDescent="0.25">
      <c r="A17" s="82" t="s">
        <v>5</v>
      </c>
      <c r="B17" s="31" t="s">
        <v>127</v>
      </c>
      <c r="C17" s="27" t="s">
        <v>128</v>
      </c>
      <c r="D17" s="31" t="s">
        <v>130</v>
      </c>
      <c r="E17" s="32">
        <v>1869.6</v>
      </c>
      <c r="F17" s="32">
        <v>2124</v>
      </c>
      <c r="G17" s="27">
        <v>4</v>
      </c>
      <c r="H17" s="33">
        <v>0</v>
      </c>
      <c r="I17" s="46">
        <f t="shared" si="0"/>
        <v>0.13607188703465978</v>
      </c>
    </row>
    <row r="18" spans="1:10" x14ac:dyDescent="0.25">
      <c r="A18" s="82"/>
      <c r="B18" s="27" t="s">
        <v>119</v>
      </c>
      <c r="C18" s="27" t="s">
        <v>128</v>
      </c>
      <c r="D18" s="31" t="s">
        <v>130</v>
      </c>
      <c r="E18" s="32">
        <v>0</v>
      </c>
      <c r="F18" s="32">
        <v>539</v>
      </c>
      <c r="G18" s="27"/>
      <c r="H18" s="33"/>
      <c r="I18" s="46"/>
      <c r="J18">
        <f>G10/J16</f>
        <v>0.42721931003751207</v>
      </c>
    </row>
    <row r="19" spans="1:10" x14ac:dyDescent="0.25">
      <c r="A19" s="76" t="s">
        <v>4</v>
      </c>
      <c r="B19" s="31" t="s">
        <v>127</v>
      </c>
      <c r="C19" s="27" t="s">
        <v>128</v>
      </c>
      <c r="D19" s="31" t="s">
        <v>130</v>
      </c>
      <c r="E19" s="32">
        <v>687</v>
      </c>
      <c r="F19" s="32">
        <v>971</v>
      </c>
      <c r="G19" s="27">
        <v>9</v>
      </c>
      <c r="H19" s="33">
        <v>0</v>
      </c>
      <c r="I19" s="46">
        <f t="shared" si="0"/>
        <v>0.41339155749636092</v>
      </c>
    </row>
    <row r="20" spans="1:10" x14ac:dyDescent="0.25">
      <c r="A20" s="76"/>
      <c r="B20" s="27" t="s">
        <v>119</v>
      </c>
      <c r="C20" s="27" t="s">
        <v>128</v>
      </c>
      <c r="D20" s="31" t="s">
        <v>130</v>
      </c>
      <c r="E20" s="32">
        <v>0</v>
      </c>
      <c r="F20" s="32">
        <v>228</v>
      </c>
      <c r="G20" s="27"/>
      <c r="H20" s="33"/>
      <c r="I20" s="46"/>
    </row>
    <row r="21" spans="1:10" x14ac:dyDescent="0.25">
      <c r="A21" s="76" t="s">
        <v>16</v>
      </c>
      <c r="B21" s="31" t="s">
        <v>127</v>
      </c>
      <c r="C21" s="27" t="s">
        <v>128</v>
      </c>
      <c r="D21" s="31" t="s">
        <v>130</v>
      </c>
      <c r="E21" s="32">
        <v>2475</v>
      </c>
      <c r="F21" s="32">
        <v>2628</v>
      </c>
      <c r="G21" s="27">
        <v>3</v>
      </c>
      <c r="H21" s="33">
        <v>0</v>
      </c>
      <c r="I21" s="46">
        <f t="shared" si="0"/>
        <v>6.1818181818181772E-2</v>
      </c>
    </row>
    <row r="22" spans="1:10" x14ac:dyDescent="0.25">
      <c r="A22" s="76"/>
      <c r="B22" s="27" t="s">
        <v>119</v>
      </c>
      <c r="C22" s="27" t="s">
        <v>128</v>
      </c>
      <c r="D22" s="31" t="s">
        <v>130</v>
      </c>
      <c r="E22" s="32">
        <v>0</v>
      </c>
      <c r="F22" s="32">
        <v>1790</v>
      </c>
      <c r="G22" s="28"/>
      <c r="H22" s="34"/>
      <c r="I22" s="46"/>
    </row>
    <row r="23" spans="1:10" x14ac:dyDescent="0.25">
      <c r="D23" s="18"/>
      <c r="E23" s="19"/>
      <c r="F23" s="19"/>
    </row>
    <row r="24" spans="1:10" x14ac:dyDescent="0.25">
      <c r="D24" s="18"/>
      <c r="E24" s="19"/>
      <c r="F24" s="20"/>
    </row>
    <row r="25" spans="1:10" x14ac:dyDescent="0.25">
      <c r="C25">
        <v>2022</v>
      </c>
      <c r="D25">
        <v>2021</v>
      </c>
    </row>
    <row r="26" spans="1:10" x14ac:dyDescent="0.25">
      <c r="A26" t="s">
        <v>93</v>
      </c>
      <c r="B26" s="31" t="s">
        <v>127</v>
      </c>
      <c r="C26">
        <v>972</v>
      </c>
      <c r="D26">
        <v>1000.16</v>
      </c>
      <c r="E26">
        <v>2</v>
      </c>
    </row>
    <row r="27" spans="1:10" x14ac:dyDescent="0.25">
      <c r="B27" s="27" t="s">
        <v>119</v>
      </c>
      <c r="C27">
        <v>912</v>
      </c>
      <c r="D27">
        <v>0</v>
      </c>
    </row>
    <row r="28" spans="1:10" x14ac:dyDescent="0.25">
      <c r="A28" t="s">
        <v>145</v>
      </c>
      <c r="B28" s="2" t="s">
        <v>144</v>
      </c>
      <c r="C28">
        <v>729</v>
      </c>
      <c r="D28">
        <v>1351</v>
      </c>
      <c r="E28">
        <v>1</v>
      </c>
    </row>
    <row r="29" spans="1:10" x14ac:dyDescent="0.25">
      <c r="A29" t="s">
        <v>79</v>
      </c>
      <c r="B29" s="2" t="s">
        <v>127</v>
      </c>
      <c r="C29">
        <v>421</v>
      </c>
      <c r="D29">
        <v>486.2</v>
      </c>
      <c r="E29">
        <v>4</v>
      </c>
    </row>
    <row r="30" spans="1:10" x14ac:dyDescent="0.25">
      <c r="A30" t="s">
        <v>146</v>
      </c>
      <c r="B30" s="2" t="s">
        <v>127</v>
      </c>
      <c r="D30">
        <v>435.6</v>
      </c>
      <c r="E30">
        <v>2</v>
      </c>
    </row>
    <row r="31" spans="1:10" x14ac:dyDescent="0.25">
      <c r="A31" t="s">
        <v>147</v>
      </c>
      <c r="B31" s="2" t="s">
        <v>119</v>
      </c>
      <c r="D31">
        <v>1210</v>
      </c>
      <c r="E31">
        <v>1</v>
      </c>
    </row>
    <row r="32" spans="1:10" x14ac:dyDescent="0.25">
      <c r="A32" t="s">
        <v>148</v>
      </c>
      <c r="B32" s="2" t="s">
        <v>127</v>
      </c>
      <c r="C32">
        <v>3100</v>
      </c>
      <c r="D32">
        <v>4065.36</v>
      </c>
      <c r="E32">
        <v>1</v>
      </c>
    </row>
  </sheetData>
  <mergeCells count="10">
    <mergeCell ref="G12:H12"/>
    <mergeCell ref="A13:D13"/>
    <mergeCell ref="A21:A22"/>
    <mergeCell ref="A10:E10"/>
    <mergeCell ref="B4:C4"/>
    <mergeCell ref="E12:F12"/>
    <mergeCell ref="E4:F4"/>
    <mergeCell ref="A17:A18"/>
    <mergeCell ref="A19:A20"/>
    <mergeCell ref="A14:A1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42280-5F47-41FC-A8BB-C5E6DC632D9F}">
  <sheetPr codeName="Arkusz3"/>
  <dimension ref="A1:H210"/>
  <sheetViews>
    <sheetView topLeftCell="C158" workbookViewId="0">
      <selection activeCell="H165" sqref="H165"/>
    </sheetView>
  </sheetViews>
  <sheetFormatPr defaultRowHeight="15" x14ac:dyDescent="0.25"/>
  <cols>
    <col min="1" max="1" width="9" style="48" customWidth="1"/>
    <col min="2" max="2" width="73.42578125" style="48" customWidth="1"/>
    <col min="3" max="3" width="12.42578125" style="48" customWidth="1"/>
    <col min="4" max="4" width="16" style="48" customWidth="1"/>
    <col min="5" max="5" width="14.5703125" style="48" customWidth="1"/>
    <col min="6" max="6" width="38.28515625" style="66" customWidth="1"/>
    <col min="7" max="7" width="51.85546875" style="48" customWidth="1"/>
    <col min="8" max="8" width="36.140625" style="48" customWidth="1"/>
    <col min="9" max="16384" width="9.140625" style="48"/>
  </cols>
  <sheetData>
    <row r="1" spans="1:7" ht="35.25" customHeight="1" x14ac:dyDescent="0.25">
      <c r="A1" s="48" t="s">
        <v>6</v>
      </c>
      <c r="B1" s="48" t="s">
        <v>7</v>
      </c>
      <c r="C1" s="48" t="s">
        <v>10</v>
      </c>
      <c r="D1" s="48" t="s">
        <v>8</v>
      </c>
      <c r="E1" s="48" t="s">
        <v>9</v>
      </c>
      <c r="F1" s="66" t="s">
        <v>335</v>
      </c>
      <c r="G1" s="48" t="s">
        <v>191</v>
      </c>
    </row>
    <row r="2" spans="1:7" s="49" customFormat="1" x14ac:dyDescent="0.25">
      <c r="A2" s="52" t="s">
        <v>20</v>
      </c>
      <c r="B2" s="49" t="s">
        <v>21</v>
      </c>
      <c r="C2" s="49" t="s">
        <v>22</v>
      </c>
      <c r="D2" s="49" t="s">
        <v>23</v>
      </c>
      <c r="E2" s="49" t="s">
        <v>24</v>
      </c>
      <c r="F2" s="49" t="s">
        <v>25</v>
      </c>
    </row>
    <row r="3" spans="1:7" s="54" customFormat="1" ht="29.25" customHeight="1" x14ac:dyDescent="0.25">
      <c r="A3" s="62">
        <v>1</v>
      </c>
      <c r="B3" s="54" t="s">
        <v>181</v>
      </c>
      <c r="C3" s="54" t="s">
        <v>119</v>
      </c>
      <c r="D3" s="54">
        <v>1</v>
      </c>
      <c r="F3" s="68" t="s">
        <v>352</v>
      </c>
      <c r="G3" s="54" t="s">
        <v>221</v>
      </c>
    </row>
    <row r="4" spans="1:7" s="58" customFormat="1" ht="35.25" customHeight="1" x14ac:dyDescent="0.25">
      <c r="A4" s="57">
        <f>A3+1</f>
        <v>2</v>
      </c>
      <c r="B4" s="58" t="s">
        <v>26</v>
      </c>
      <c r="C4" s="58" t="s">
        <v>118</v>
      </c>
      <c r="D4" s="58">
        <v>1</v>
      </c>
      <c r="F4" s="58" t="s">
        <v>279</v>
      </c>
      <c r="G4" s="58" t="s">
        <v>205</v>
      </c>
    </row>
    <row r="5" spans="1:7" s="54" customFormat="1" ht="29.25" customHeight="1" x14ac:dyDescent="0.25">
      <c r="A5" s="62">
        <f t="shared" ref="A5:A116" si="0">A4+1</f>
        <v>3</v>
      </c>
      <c r="B5" s="54" t="s">
        <v>27</v>
      </c>
      <c r="C5" s="54" t="s">
        <v>119</v>
      </c>
      <c r="D5" s="54">
        <v>1</v>
      </c>
      <c r="F5" s="69" t="s">
        <v>351</v>
      </c>
      <c r="G5" s="54" t="s">
        <v>222</v>
      </c>
    </row>
    <row r="6" spans="1:7" s="58" customFormat="1" ht="35.25" customHeight="1" x14ac:dyDescent="0.25">
      <c r="A6" s="62">
        <v>2</v>
      </c>
      <c r="B6" s="58" t="s">
        <v>28</v>
      </c>
      <c r="C6" s="58" t="s">
        <v>118</v>
      </c>
      <c r="D6" s="58">
        <v>1</v>
      </c>
      <c r="F6" s="58" t="s">
        <v>279</v>
      </c>
      <c r="G6" s="58" t="s">
        <v>223</v>
      </c>
    </row>
    <row r="7" spans="1:7" s="58" customFormat="1" ht="35.25" customHeight="1" x14ac:dyDescent="0.25">
      <c r="A7" s="57">
        <f t="shared" ref="A7" si="1">A6+1</f>
        <v>3</v>
      </c>
      <c r="B7" s="58" t="s">
        <v>29</v>
      </c>
      <c r="C7" s="58" t="s">
        <v>118</v>
      </c>
      <c r="D7" s="58">
        <v>1</v>
      </c>
      <c r="F7" s="58" t="s">
        <v>279</v>
      </c>
      <c r="G7" s="58" t="s">
        <v>222</v>
      </c>
    </row>
    <row r="8" spans="1:7" s="58" customFormat="1" ht="35.25" customHeight="1" x14ac:dyDescent="0.25">
      <c r="A8" s="62">
        <f t="shared" si="0"/>
        <v>4</v>
      </c>
      <c r="B8" s="58" t="s">
        <v>187</v>
      </c>
      <c r="C8" s="58" t="s">
        <v>118</v>
      </c>
      <c r="D8" s="58">
        <v>1</v>
      </c>
      <c r="F8" s="58" t="s">
        <v>279</v>
      </c>
      <c r="G8" s="58" t="s">
        <v>215</v>
      </c>
    </row>
    <row r="9" spans="1:7" s="58" customFormat="1" ht="35.25" customHeight="1" x14ac:dyDescent="0.25">
      <c r="A9" s="62">
        <v>3</v>
      </c>
      <c r="B9" s="58" t="s">
        <v>187</v>
      </c>
      <c r="C9" s="58" t="s">
        <v>118</v>
      </c>
      <c r="D9" s="58">
        <v>1</v>
      </c>
      <c r="F9" s="58" t="s">
        <v>279</v>
      </c>
      <c r="G9" s="58" t="s">
        <v>208</v>
      </c>
    </row>
    <row r="10" spans="1:7" s="54" customFormat="1" ht="29.25" customHeight="1" x14ac:dyDescent="0.25">
      <c r="A10" s="57">
        <f t="shared" ref="A10" si="2">A9+1</f>
        <v>4</v>
      </c>
      <c r="B10" s="54" t="s">
        <v>197</v>
      </c>
      <c r="C10" s="54" t="s">
        <v>119</v>
      </c>
      <c r="D10" s="54">
        <v>1</v>
      </c>
      <c r="F10" s="70" t="s">
        <v>336</v>
      </c>
      <c r="G10" s="54" t="s">
        <v>208</v>
      </c>
    </row>
    <row r="11" spans="1:7" s="58" customFormat="1" ht="35.25" customHeight="1" x14ac:dyDescent="0.25">
      <c r="A11" s="62">
        <f t="shared" si="0"/>
        <v>5</v>
      </c>
      <c r="B11" s="58" t="s">
        <v>31</v>
      </c>
      <c r="C11" s="58" t="s">
        <v>118</v>
      </c>
      <c r="D11" s="58">
        <v>1</v>
      </c>
      <c r="F11" s="58" t="s">
        <v>279</v>
      </c>
      <c r="G11" s="58" t="s">
        <v>225</v>
      </c>
    </row>
    <row r="12" spans="1:7" s="58" customFormat="1" ht="35.25" customHeight="1" x14ac:dyDescent="0.25">
      <c r="A12" s="62">
        <v>4</v>
      </c>
      <c r="B12" s="58" t="s">
        <v>194</v>
      </c>
      <c r="C12" s="58" t="s">
        <v>118</v>
      </c>
      <c r="D12" s="58">
        <v>1</v>
      </c>
      <c r="F12" s="61" t="s">
        <v>324</v>
      </c>
      <c r="G12" s="58" t="s">
        <v>258</v>
      </c>
    </row>
    <row r="13" spans="1:7" s="58" customFormat="1" ht="35.25" customHeight="1" x14ac:dyDescent="0.25">
      <c r="A13" s="57">
        <f t="shared" ref="A13" si="3">A12+1</f>
        <v>5</v>
      </c>
      <c r="B13" s="58" t="s">
        <v>275</v>
      </c>
      <c r="C13" s="58" t="s">
        <v>118</v>
      </c>
      <c r="D13" s="58">
        <v>1</v>
      </c>
      <c r="F13" s="58" t="s">
        <v>280</v>
      </c>
      <c r="G13" s="58" t="s">
        <v>227</v>
      </c>
    </row>
    <row r="14" spans="1:7" s="58" customFormat="1" ht="35.25" customHeight="1" x14ac:dyDescent="0.25">
      <c r="A14" s="62">
        <f t="shared" si="0"/>
        <v>6</v>
      </c>
      <c r="B14" s="58" t="s">
        <v>32</v>
      </c>
      <c r="C14" s="58" t="s">
        <v>118</v>
      </c>
      <c r="D14" s="58">
        <v>1</v>
      </c>
      <c r="F14" s="58" t="s">
        <v>281</v>
      </c>
      <c r="G14" s="58" t="s">
        <v>235</v>
      </c>
    </row>
    <row r="15" spans="1:7" s="58" customFormat="1" ht="35.25" customHeight="1" x14ac:dyDescent="0.25">
      <c r="A15" s="62">
        <v>5</v>
      </c>
      <c r="B15" s="58" t="s">
        <v>33</v>
      </c>
      <c r="C15" s="58" t="s">
        <v>118</v>
      </c>
      <c r="D15" s="58">
        <v>1</v>
      </c>
      <c r="F15" s="58" t="s">
        <v>279</v>
      </c>
      <c r="G15" s="58" t="s">
        <v>282</v>
      </c>
    </row>
    <row r="16" spans="1:7" s="58" customFormat="1" ht="35.25" customHeight="1" x14ac:dyDescent="0.25">
      <c r="A16" s="57">
        <f t="shared" ref="A16" si="4">A15+1</f>
        <v>6</v>
      </c>
      <c r="B16" s="58" t="s">
        <v>192</v>
      </c>
      <c r="C16" s="58" t="s">
        <v>118</v>
      </c>
      <c r="D16" s="58">
        <v>1</v>
      </c>
      <c r="F16" s="58" t="s">
        <v>283</v>
      </c>
      <c r="G16" s="58" t="s">
        <v>228</v>
      </c>
    </row>
    <row r="17" spans="1:7" s="58" customFormat="1" ht="35.25" customHeight="1" x14ac:dyDescent="0.25">
      <c r="A17" s="62">
        <f t="shared" si="0"/>
        <v>7</v>
      </c>
      <c r="B17" s="58" t="s">
        <v>35</v>
      </c>
      <c r="C17" s="58" t="s">
        <v>118</v>
      </c>
      <c r="D17" s="58">
        <v>1</v>
      </c>
      <c r="F17" s="58" t="s">
        <v>279</v>
      </c>
      <c r="G17" s="58" t="s">
        <v>225</v>
      </c>
    </row>
    <row r="18" spans="1:7" s="54" customFormat="1" ht="29.25" customHeight="1" x14ac:dyDescent="0.25">
      <c r="A18" s="62">
        <v>6</v>
      </c>
      <c r="B18" s="54" t="s">
        <v>36</v>
      </c>
      <c r="C18" s="54" t="s">
        <v>119</v>
      </c>
      <c r="D18" s="54">
        <v>1</v>
      </c>
      <c r="F18" s="70" t="s">
        <v>345</v>
      </c>
      <c r="G18" s="54" t="s">
        <v>212</v>
      </c>
    </row>
    <row r="19" spans="1:7" s="54" customFormat="1" ht="29.25" customHeight="1" x14ac:dyDescent="0.25">
      <c r="A19" s="57">
        <f t="shared" ref="A19" si="5">A18+1</f>
        <v>7</v>
      </c>
      <c r="B19" s="54" t="s">
        <v>36</v>
      </c>
      <c r="C19" s="54" t="s">
        <v>119</v>
      </c>
      <c r="D19" s="54">
        <v>1</v>
      </c>
      <c r="F19" s="69" t="s">
        <v>203</v>
      </c>
      <c r="G19" s="54" t="s">
        <v>276</v>
      </c>
    </row>
    <row r="20" spans="1:7" s="54" customFormat="1" ht="29.25" customHeight="1" x14ac:dyDescent="0.25">
      <c r="A20" s="62">
        <f t="shared" si="0"/>
        <v>8</v>
      </c>
      <c r="B20" s="54" t="s">
        <v>36</v>
      </c>
      <c r="C20" s="54" t="s">
        <v>119</v>
      </c>
      <c r="D20" s="54">
        <v>1</v>
      </c>
      <c r="F20" s="69" t="s">
        <v>346</v>
      </c>
      <c r="G20" s="54" t="s">
        <v>209</v>
      </c>
    </row>
    <row r="21" spans="1:7" s="54" customFormat="1" ht="29.25" customHeight="1" x14ac:dyDescent="0.25">
      <c r="A21" s="62">
        <v>7</v>
      </c>
      <c r="B21" s="54" t="s">
        <v>36</v>
      </c>
      <c r="C21" s="54" t="s">
        <v>119</v>
      </c>
      <c r="D21" s="54">
        <v>1</v>
      </c>
      <c r="F21" s="70" t="s">
        <v>204</v>
      </c>
      <c r="G21" s="54" t="s">
        <v>206</v>
      </c>
    </row>
    <row r="22" spans="1:7" s="54" customFormat="1" ht="29.25" customHeight="1" x14ac:dyDescent="0.25">
      <c r="A22" s="57">
        <f t="shared" ref="A22" si="6">A21+1</f>
        <v>8</v>
      </c>
      <c r="B22" s="54" t="s">
        <v>36</v>
      </c>
      <c r="C22" s="54" t="s">
        <v>119</v>
      </c>
      <c r="D22" s="54">
        <v>1</v>
      </c>
      <c r="F22" s="70" t="s">
        <v>347</v>
      </c>
      <c r="G22" s="54" t="s">
        <v>216</v>
      </c>
    </row>
    <row r="23" spans="1:7" s="58" customFormat="1" ht="35.25" customHeight="1" x14ac:dyDescent="0.25">
      <c r="A23" s="62">
        <f t="shared" si="0"/>
        <v>9</v>
      </c>
      <c r="B23" s="58" t="s">
        <v>264</v>
      </c>
      <c r="C23" s="58" t="s">
        <v>118</v>
      </c>
      <c r="D23" s="58">
        <v>1</v>
      </c>
      <c r="F23" s="58" t="s">
        <v>279</v>
      </c>
      <c r="G23" s="58" t="s">
        <v>207</v>
      </c>
    </row>
    <row r="24" spans="1:7" s="54" customFormat="1" ht="29.25" customHeight="1" x14ac:dyDescent="0.25">
      <c r="A24" s="62">
        <v>8</v>
      </c>
      <c r="B24" s="54" t="s">
        <v>131</v>
      </c>
      <c r="C24" s="54" t="s">
        <v>119</v>
      </c>
      <c r="D24" s="54">
        <v>1</v>
      </c>
      <c r="F24" s="70" t="s">
        <v>201</v>
      </c>
      <c r="G24" s="54" t="s">
        <v>213</v>
      </c>
    </row>
    <row r="25" spans="1:7" s="54" customFormat="1" ht="29.25" customHeight="1" x14ac:dyDescent="0.25">
      <c r="A25" s="57">
        <f t="shared" ref="A25" si="7">A24+1</f>
        <v>9</v>
      </c>
      <c r="B25" s="54" t="s">
        <v>131</v>
      </c>
      <c r="C25" s="54" t="s">
        <v>119</v>
      </c>
      <c r="D25" s="54">
        <v>1</v>
      </c>
      <c r="F25" s="70" t="s">
        <v>336</v>
      </c>
      <c r="G25" s="54" t="s">
        <v>208</v>
      </c>
    </row>
    <row r="26" spans="1:7" s="54" customFormat="1" ht="29.25" customHeight="1" x14ac:dyDescent="0.25">
      <c r="A26" s="62">
        <f t="shared" si="0"/>
        <v>10</v>
      </c>
      <c r="B26" s="54" t="s">
        <v>131</v>
      </c>
      <c r="C26" s="54" t="s">
        <v>119</v>
      </c>
      <c r="D26" s="54">
        <v>1</v>
      </c>
      <c r="F26" s="70" t="s">
        <v>336</v>
      </c>
      <c r="G26" s="54" t="s">
        <v>334</v>
      </c>
    </row>
    <row r="27" spans="1:7" s="54" customFormat="1" ht="29.25" customHeight="1" x14ac:dyDescent="0.25">
      <c r="A27" s="62">
        <v>9</v>
      </c>
      <c r="B27" s="54" t="s">
        <v>131</v>
      </c>
      <c r="C27" s="54" t="s">
        <v>119</v>
      </c>
      <c r="D27" s="54">
        <v>1</v>
      </c>
      <c r="F27" s="70" t="s">
        <v>340</v>
      </c>
      <c r="G27" s="54" t="s">
        <v>211</v>
      </c>
    </row>
    <row r="28" spans="1:7" s="54" customFormat="1" ht="29.25" customHeight="1" x14ac:dyDescent="0.25">
      <c r="A28" s="57">
        <f t="shared" ref="A28" si="8">A27+1</f>
        <v>10</v>
      </c>
      <c r="B28" s="54" t="s">
        <v>131</v>
      </c>
      <c r="C28" s="54" t="s">
        <v>119</v>
      </c>
      <c r="D28" s="54">
        <v>1</v>
      </c>
      <c r="F28" s="70" t="s">
        <v>339</v>
      </c>
      <c r="G28" s="54" t="s">
        <v>209</v>
      </c>
    </row>
    <row r="29" spans="1:7" s="58" customFormat="1" ht="30.75" customHeight="1" x14ac:dyDescent="0.25">
      <c r="A29" s="62">
        <f t="shared" si="0"/>
        <v>11</v>
      </c>
      <c r="B29" s="58" t="s">
        <v>264</v>
      </c>
      <c r="C29" s="58" t="s">
        <v>118</v>
      </c>
      <c r="D29" s="58">
        <v>2</v>
      </c>
      <c r="F29" s="58" t="s">
        <v>279</v>
      </c>
      <c r="G29" s="58" t="s">
        <v>263</v>
      </c>
    </row>
    <row r="30" spans="1:7" s="63" customFormat="1" ht="30.75" customHeight="1" x14ac:dyDescent="0.25">
      <c r="A30" s="62">
        <v>10</v>
      </c>
      <c r="B30" s="63" t="s">
        <v>264</v>
      </c>
      <c r="C30" s="63" t="s">
        <v>118</v>
      </c>
      <c r="D30" s="63">
        <v>1</v>
      </c>
      <c r="F30" s="63" t="s">
        <v>279</v>
      </c>
      <c r="G30" s="63" t="s">
        <v>211</v>
      </c>
    </row>
    <row r="31" spans="1:7" s="65" customFormat="1" ht="30.75" customHeight="1" x14ac:dyDescent="0.25">
      <c r="A31" s="57">
        <f t="shared" ref="A31" si="9">A30+1</f>
        <v>11</v>
      </c>
      <c r="B31" s="65" t="s">
        <v>264</v>
      </c>
      <c r="C31" s="65" t="s">
        <v>118</v>
      </c>
      <c r="D31" s="65">
        <v>1</v>
      </c>
    </row>
    <row r="32" spans="1:7" s="64" customFormat="1" ht="35.25" customHeight="1" x14ac:dyDescent="0.25">
      <c r="A32" s="62">
        <f t="shared" si="0"/>
        <v>12</v>
      </c>
      <c r="B32" s="64" t="s">
        <v>38</v>
      </c>
      <c r="C32" s="64" t="s">
        <v>118</v>
      </c>
      <c r="D32" s="64">
        <v>1</v>
      </c>
      <c r="F32" s="64" t="s">
        <v>279</v>
      </c>
      <c r="G32" s="64" t="s">
        <v>222</v>
      </c>
    </row>
    <row r="33" spans="1:7" s="58" customFormat="1" ht="35.25" customHeight="1" x14ac:dyDescent="0.25">
      <c r="A33" s="62">
        <v>11</v>
      </c>
      <c r="B33" s="58" t="s">
        <v>39</v>
      </c>
      <c r="C33" s="58" t="s">
        <v>118</v>
      </c>
      <c r="D33" s="58">
        <v>1</v>
      </c>
      <c r="F33" s="58" t="s">
        <v>279</v>
      </c>
      <c r="G33" s="58" t="s">
        <v>222</v>
      </c>
    </row>
    <row r="34" spans="1:7" s="58" customFormat="1" ht="35.25" customHeight="1" x14ac:dyDescent="0.25">
      <c r="A34" s="57">
        <f t="shared" ref="A34" si="10">A33+1</f>
        <v>12</v>
      </c>
      <c r="B34" s="58" t="s">
        <v>40</v>
      </c>
      <c r="C34" s="58" t="s">
        <v>118</v>
      </c>
      <c r="D34" s="58">
        <v>1</v>
      </c>
      <c r="F34" s="58" t="s">
        <v>284</v>
      </c>
      <c r="G34" s="58" t="s">
        <v>274</v>
      </c>
    </row>
    <row r="35" spans="1:7" s="58" customFormat="1" ht="35.25" customHeight="1" x14ac:dyDescent="0.25">
      <c r="A35" s="62">
        <f t="shared" si="0"/>
        <v>13</v>
      </c>
      <c r="B35" s="58" t="s">
        <v>41</v>
      </c>
      <c r="C35" s="58" t="s">
        <v>118</v>
      </c>
      <c r="D35" s="58">
        <v>1</v>
      </c>
      <c r="F35" s="58" t="s">
        <v>279</v>
      </c>
      <c r="G35" s="58" t="s">
        <v>225</v>
      </c>
    </row>
    <row r="36" spans="1:7" s="58" customFormat="1" ht="35.25" customHeight="1" x14ac:dyDescent="0.25">
      <c r="A36" s="62">
        <v>12</v>
      </c>
      <c r="B36" s="58" t="s">
        <v>42</v>
      </c>
      <c r="C36" s="58" t="s">
        <v>118</v>
      </c>
      <c r="D36" s="58">
        <v>1</v>
      </c>
      <c r="F36" s="58" t="s">
        <v>279</v>
      </c>
      <c r="G36" s="58" t="s">
        <v>206</v>
      </c>
    </row>
    <row r="37" spans="1:7" s="58" customFormat="1" ht="35.25" customHeight="1" x14ac:dyDescent="0.25">
      <c r="A37" s="57">
        <f t="shared" ref="A37" si="11">A36+1</f>
        <v>13</v>
      </c>
      <c r="B37" s="58" t="s">
        <v>325</v>
      </c>
      <c r="C37" s="58" t="s">
        <v>118</v>
      </c>
      <c r="D37" s="58">
        <v>1</v>
      </c>
      <c r="F37" s="61" t="s">
        <v>324</v>
      </c>
      <c r="G37" s="58" t="s">
        <v>258</v>
      </c>
    </row>
    <row r="38" spans="1:7" s="58" customFormat="1" ht="29.25" customHeight="1" x14ac:dyDescent="0.25">
      <c r="A38" s="62">
        <f t="shared" si="0"/>
        <v>14</v>
      </c>
      <c r="B38" s="58" t="s">
        <v>325</v>
      </c>
      <c r="C38" s="58" t="s">
        <v>118</v>
      </c>
      <c r="D38" s="58">
        <v>1</v>
      </c>
      <c r="F38" s="59" t="s">
        <v>326</v>
      </c>
      <c r="G38" s="67" t="s">
        <v>323</v>
      </c>
    </row>
    <row r="39" spans="1:7" s="58" customFormat="1" ht="48.75" customHeight="1" x14ac:dyDescent="0.25">
      <c r="A39" s="62">
        <v>13</v>
      </c>
      <c r="B39" s="58" t="s">
        <v>43</v>
      </c>
      <c r="C39" s="58" t="s">
        <v>118</v>
      </c>
      <c r="D39" s="58">
        <v>1</v>
      </c>
      <c r="F39" s="58" t="s">
        <v>279</v>
      </c>
      <c r="G39" s="58" t="s">
        <v>285</v>
      </c>
    </row>
    <row r="40" spans="1:7" s="58" customFormat="1" ht="35.25" customHeight="1" x14ac:dyDescent="0.25">
      <c r="A40" s="57">
        <f t="shared" ref="A40" si="12">A39+1</f>
        <v>14</v>
      </c>
      <c r="B40" s="58" t="s">
        <v>43</v>
      </c>
      <c r="C40" s="58" t="s">
        <v>118</v>
      </c>
      <c r="D40" s="58">
        <v>1</v>
      </c>
      <c r="F40" s="59" t="s">
        <v>326</v>
      </c>
      <c r="G40" s="58" t="s">
        <v>322</v>
      </c>
    </row>
    <row r="41" spans="1:7" s="58" customFormat="1" ht="35.25" customHeight="1" x14ac:dyDescent="0.25">
      <c r="A41" s="62">
        <f t="shared" si="0"/>
        <v>15</v>
      </c>
      <c r="B41" s="58" t="s">
        <v>44</v>
      </c>
      <c r="C41" s="58" t="s">
        <v>118</v>
      </c>
      <c r="D41" s="58">
        <v>1</v>
      </c>
      <c r="F41" s="58" t="s">
        <v>279</v>
      </c>
      <c r="G41" s="58" t="s">
        <v>221</v>
      </c>
    </row>
    <row r="42" spans="1:7" s="58" customFormat="1" ht="35.25" customHeight="1" x14ac:dyDescent="0.25">
      <c r="A42" s="62">
        <v>14</v>
      </c>
      <c r="B42" s="58" t="s">
        <v>44</v>
      </c>
      <c r="C42" s="58" t="s">
        <v>118</v>
      </c>
      <c r="D42" s="58">
        <v>1</v>
      </c>
      <c r="F42" s="58" t="s">
        <v>279</v>
      </c>
      <c r="G42" s="58" t="s">
        <v>220</v>
      </c>
    </row>
    <row r="43" spans="1:7" s="58" customFormat="1" ht="35.25" customHeight="1" x14ac:dyDescent="0.25">
      <c r="A43" s="57">
        <f t="shared" ref="A43" si="13">A42+1</f>
        <v>15</v>
      </c>
      <c r="B43" s="58" t="s">
        <v>44</v>
      </c>
      <c r="C43" s="58" t="s">
        <v>118</v>
      </c>
      <c r="D43" s="58">
        <v>1</v>
      </c>
      <c r="F43" s="58" t="s">
        <v>288</v>
      </c>
      <c r="G43" s="58" t="s">
        <v>219</v>
      </c>
    </row>
    <row r="44" spans="1:7" s="58" customFormat="1" ht="35.25" customHeight="1" x14ac:dyDescent="0.25">
      <c r="A44" s="62">
        <f t="shared" si="0"/>
        <v>16</v>
      </c>
      <c r="B44" s="58" t="s">
        <v>44</v>
      </c>
      <c r="C44" s="58" t="s">
        <v>118</v>
      </c>
      <c r="D44" s="58">
        <v>1</v>
      </c>
      <c r="F44" s="58" t="s">
        <v>287</v>
      </c>
      <c r="G44" s="58" t="s">
        <v>286</v>
      </c>
    </row>
    <row r="45" spans="1:7" s="58" customFormat="1" ht="39" customHeight="1" x14ac:dyDescent="0.25">
      <c r="A45" s="62">
        <v>15</v>
      </c>
      <c r="B45" s="58" t="s">
        <v>44</v>
      </c>
      <c r="C45" s="58" t="s">
        <v>118</v>
      </c>
      <c r="D45" s="58">
        <v>1</v>
      </c>
      <c r="F45" s="58" t="s">
        <v>283</v>
      </c>
      <c r="G45" s="58" t="s">
        <v>252</v>
      </c>
    </row>
    <row r="46" spans="1:7" s="58" customFormat="1" ht="35.25" customHeight="1" x14ac:dyDescent="0.25">
      <c r="A46" s="57">
        <f t="shared" ref="A46" si="14">A45+1</f>
        <v>16</v>
      </c>
      <c r="B46" s="58" t="s">
        <v>45</v>
      </c>
      <c r="C46" s="58" t="s">
        <v>118</v>
      </c>
      <c r="D46" s="58">
        <v>1</v>
      </c>
      <c r="F46" s="58" t="s">
        <v>279</v>
      </c>
      <c r="G46" s="58" t="s">
        <v>222</v>
      </c>
    </row>
    <row r="47" spans="1:7" s="58" customFormat="1" ht="35.25" customHeight="1" x14ac:dyDescent="0.25">
      <c r="A47" s="62">
        <f t="shared" si="0"/>
        <v>17</v>
      </c>
      <c r="B47" s="58" t="s">
        <v>46</v>
      </c>
      <c r="C47" s="58" t="s">
        <v>118</v>
      </c>
      <c r="D47" s="58">
        <v>1</v>
      </c>
      <c r="F47" s="58" t="s">
        <v>279</v>
      </c>
      <c r="G47" s="58" t="s">
        <v>207</v>
      </c>
    </row>
    <row r="48" spans="1:7" s="54" customFormat="1" ht="29.25" customHeight="1" x14ac:dyDescent="0.25">
      <c r="A48" s="62">
        <v>16</v>
      </c>
      <c r="B48" s="54" t="s">
        <v>120</v>
      </c>
      <c r="C48" s="54" t="s">
        <v>119</v>
      </c>
      <c r="D48" s="54">
        <v>1</v>
      </c>
      <c r="F48" s="70" t="s">
        <v>348</v>
      </c>
      <c r="G48" s="54" t="s">
        <v>210</v>
      </c>
    </row>
    <row r="49" spans="1:7" s="54" customFormat="1" ht="29.25" customHeight="1" x14ac:dyDescent="0.25">
      <c r="A49" s="57">
        <f t="shared" ref="A49" si="15">A48+1</f>
        <v>17</v>
      </c>
      <c r="B49" s="54" t="s">
        <v>120</v>
      </c>
      <c r="C49" s="54" t="s">
        <v>119</v>
      </c>
      <c r="D49" s="54">
        <v>1</v>
      </c>
      <c r="F49" s="70" t="s">
        <v>346</v>
      </c>
      <c r="G49" s="54" t="s">
        <v>209</v>
      </c>
    </row>
    <row r="50" spans="1:7" s="54" customFormat="1" ht="29.25" customHeight="1" x14ac:dyDescent="0.25">
      <c r="A50" s="62">
        <f t="shared" si="0"/>
        <v>18</v>
      </c>
      <c r="B50" s="54" t="s">
        <v>120</v>
      </c>
      <c r="C50" s="54" t="s">
        <v>119</v>
      </c>
      <c r="D50" s="54">
        <v>1</v>
      </c>
      <c r="F50" s="70" t="s">
        <v>202</v>
      </c>
      <c r="G50" s="54" t="s">
        <v>267</v>
      </c>
    </row>
    <row r="51" spans="1:7" s="54" customFormat="1" ht="29.25" customHeight="1" x14ac:dyDescent="0.25">
      <c r="A51" s="62">
        <v>17</v>
      </c>
      <c r="B51" s="54" t="s">
        <v>120</v>
      </c>
      <c r="C51" s="54" t="s">
        <v>119</v>
      </c>
      <c r="D51" s="54">
        <v>1</v>
      </c>
      <c r="F51" s="70" t="s">
        <v>343</v>
      </c>
      <c r="G51" s="54" t="s">
        <v>344</v>
      </c>
    </row>
    <row r="52" spans="1:7" s="54" customFormat="1" ht="29.25" customHeight="1" x14ac:dyDescent="0.25">
      <c r="A52" s="57">
        <f t="shared" ref="A52" si="16">A51+1</f>
        <v>18</v>
      </c>
      <c r="B52" s="54" t="s">
        <v>120</v>
      </c>
      <c r="C52" s="54" t="s">
        <v>119</v>
      </c>
      <c r="D52" s="54">
        <v>1</v>
      </c>
      <c r="F52" s="69" t="s">
        <v>353</v>
      </c>
      <c r="G52" s="54" t="s">
        <v>354</v>
      </c>
    </row>
    <row r="53" spans="1:7" s="54" customFormat="1" ht="29.25" customHeight="1" x14ac:dyDescent="0.25">
      <c r="A53" s="62">
        <f t="shared" si="0"/>
        <v>19</v>
      </c>
      <c r="B53" s="54" t="s">
        <v>120</v>
      </c>
      <c r="C53" s="54" t="s">
        <v>119</v>
      </c>
      <c r="D53" s="54">
        <v>1</v>
      </c>
      <c r="F53" s="68" t="s">
        <v>349</v>
      </c>
      <c r="G53" s="54" t="s">
        <v>350</v>
      </c>
    </row>
    <row r="54" spans="1:7" s="54" customFormat="1" ht="29.25" customHeight="1" x14ac:dyDescent="0.25">
      <c r="A54" s="62">
        <v>18</v>
      </c>
      <c r="B54" s="54" t="s">
        <v>120</v>
      </c>
      <c r="C54" s="54" t="s">
        <v>119</v>
      </c>
      <c r="D54" s="54">
        <v>1</v>
      </c>
      <c r="F54" s="68" t="s">
        <v>349</v>
      </c>
      <c r="G54" s="54" t="s">
        <v>350</v>
      </c>
    </row>
    <row r="55" spans="1:7" s="54" customFormat="1" ht="29.25" customHeight="1" x14ac:dyDescent="0.25">
      <c r="A55" s="57">
        <f t="shared" ref="A55" si="17">A54+1</f>
        <v>19</v>
      </c>
      <c r="B55" s="54" t="s">
        <v>120</v>
      </c>
      <c r="C55" s="54" t="s">
        <v>119</v>
      </c>
      <c r="D55" s="54">
        <v>1</v>
      </c>
      <c r="F55" s="68" t="s">
        <v>349</v>
      </c>
      <c r="G55" s="54" t="s">
        <v>350</v>
      </c>
    </row>
    <row r="56" spans="1:7" s="54" customFormat="1" ht="29.25" customHeight="1" x14ac:dyDescent="0.25">
      <c r="A56" s="62">
        <f t="shared" si="0"/>
        <v>20</v>
      </c>
      <c r="B56" s="54" t="s">
        <v>120</v>
      </c>
      <c r="C56" s="54" t="s">
        <v>119</v>
      </c>
      <c r="D56" s="54">
        <v>1</v>
      </c>
      <c r="F56" s="68" t="s">
        <v>349</v>
      </c>
      <c r="G56" s="54" t="s">
        <v>350</v>
      </c>
    </row>
    <row r="57" spans="1:7" s="54" customFormat="1" ht="29.25" customHeight="1" x14ac:dyDescent="0.25">
      <c r="A57" s="62">
        <v>19</v>
      </c>
      <c r="B57" s="54" t="s">
        <v>120</v>
      </c>
      <c r="C57" s="54" t="s">
        <v>119</v>
      </c>
      <c r="D57" s="54">
        <v>1</v>
      </c>
      <c r="F57" s="68" t="s">
        <v>349</v>
      </c>
      <c r="G57" s="54" t="s">
        <v>350</v>
      </c>
    </row>
    <row r="58" spans="1:7" s="58" customFormat="1" ht="35.25" customHeight="1" x14ac:dyDescent="0.25">
      <c r="A58" s="57">
        <f t="shared" ref="A58" si="18">A57+1</f>
        <v>20</v>
      </c>
      <c r="B58" s="58" t="s">
        <v>270</v>
      </c>
      <c r="C58" s="58" t="s">
        <v>118</v>
      </c>
      <c r="D58" s="58">
        <v>1</v>
      </c>
      <c r="F58" s="58" t="s">
        <v>279</v>
      </c>
      <c r="G58" s="58" t="s">
        <v>208</v>
      </c>
    </row>
    <row r="59" spans="1:7" s="54" customFormat="1" ht="29.25" customHeight="1" x14ac:dyDescent="0.25">
      <c r="A59" s="62">
        <f t="shared" si="0"/>
        <v>21</v>
      </c>
      <c r="B59" s="54" t="s">
        <v>188</v>
      </c>
      <c r="C59" s="54" t="s">
        <v>119</v>
      </c>
      <c r="D59" s="54">
        <v>1</v>
      </c>
      <c r="F59" s="70" t="s">
        <v>336</v>
      </c>
      <c r="G59" s="55" t="s">
        <v>208</v>
      </c>
    </row>
    <row r="60" spans="1:7" s="54" customFormat="1" ht="29.25" customHeight="1" x14ac:dyDescent="0.25">
      <c r="A60" s="62">
        <v>20</v>
      </c>
      <c r="B60" s="54" t="s">
        <v>256</v>
      </c>
      <c r="C60" s="54" t="s">
        <v>119</v>
      </c>
      <c r="D60" s="54">
        <v>1</v>
      </c>
      <c r="F60" s="70" t="s">
        <v>343</v>
      </c>
      <c r="G60" s="54" t="s">
        <v>344</v>
      </c>
    </row>
    <row r="61" spans="1:7" s="54" customFormat="1" ht="29.25" customHeight="1" x14ac:dyDescent="0.25">
      <c r="A61" s="57">
        <f t="shared" ref="A61" si="19">A60+1</f>
        <v>21</v>
      </c>
      <c r="B61" s="54" t="s">
        <v>256</v>
      </c>
      <c r="C61" s="54" t="s">
        <v>119</v>
      </c>
      <c r="D61" s="54">
        <v>1</v>
      </c>
      <c r="F61" s="69" t="s">
        <v>356</v>
      </c>
      <c r="G61" s="54" t="s">
        <v>355</v>
      </c>
    </row>
    <row r="62" spans="1:7" s="54" customFormat="1" ht="29.25" customHeight="1" x14ac:dyDescent="0.25">
      <c r="A62" s="62">
        <f t="shared" si="0"/>
        <v>22</v>
      </c>
      <c r="B62" s="54" t="s">
        <v>256</v>
      </c>
      <c r="C62" s="54" t="s">
        <v>119</v>
      </c>
      <c r="D62" s="54">
        <v>1</v>
      </c>
      <c r="F62" s="70" t="s">
        <v>341</v>
      </c>
      <c r="G62" s="54" t="s">
        <v>214</v>
      </c>
    </row>
    <row r="63" spans="1:7" s="54" customFormat="1" ht="29.25" customHeight="1" x14ac:dyDescent="0.25">
      <c r="A63" s="62">
        <v>21</v>
      </c>
      <c r="B63" s="54" t="s">
        <v>256</v>
      </c>
      <c r="C63" s="54" t="s">
        <v>119</v>
      </c>
      <c r="D63" s="54">
        <v>1</v>
      </c>
      <c r="F63" s="68" t="s">
        <v>349</v>
      </c>
      <c r="G63" s="54" t="s">
        <v>350</v>
      </c>
    </row>
    <row r="64" spans="1:7" s="54" customFormat="1" ht="29.25" customHeight="1" x14ac:dyDescent="0.25">
      <c r="A64" s="57">
        <f t="shared" ref="A64" si="20">A63+1</f>
        <v>22</v>
      </c>
      <c r="B64" s="54" t="s">
        <v>256</v>
      </c>
      <c r="C64" s="54" t="s">
        <v>119</v>
      </c>
      <c r="D64" s="54">
        <v>1</v>
      </c>
      <c r="F64" s="68" t="s">
        <v>349</v>
      </c>
      <c r="G64" s="54" t="s">
        <v>350</v>
      </c>
    </row>
    <row r="65" spans="1:7" s="54" customFormat="1" ht="29.25" customHeight="1" x14ac:dyDescent="0.25">
      <c r="A65" s="62">
        <f t="shared" si="0"/>
        <v>23</v>
      </c>
      <c r="B65" s="54" t="s">
        <v>256</v>
      </c>
      <c r="C65" s="54" t="s">
        <v>119</v>
      </c>
      <c r="D65" s="54">
        <v>1</v>
      </c>
      <c r="F65" s="68" t="s">
        <v>349</v>
      </c>
      <c r="G65" s="54" t="s">
        <v>350</v>
      </c>
    </row>
    <row r="66" spans="1:7" s="54" customFormat="1" ht="29.25" customHeight="1" x14ac:dyDescent="0.25">
      <c r="A66" s="62">
        <v>22</v>
      </c>
      <c r="B66" s="54" t="s">
        <v>256</v>
      </c>
      <c r="C66" s="54" t="s">
        <v>119</v>
      </c>
      <c r="D66" s="54">
        <v>1</v>
      </c>
      <c r="F66" s="68" t="s">
        <v>349</v>
      </c>
      <c r="G66" s="54" t="s">
        <v>350</v>
      </c>
    </row>
    <row r="67" spans="1:7" s="54" customFormat="1" ht="29.25" customHeight="1" x14ac:dyDescent="0.25">
      <c r="A67" s="57">
        <f t="shared" ref="A67" si="21">A66+1</f>
        <v>23</v>
      </c>
      <c r="B67" s="54" t="s">
        <v>256</v>
      </c>
      <c r="C67" s="54" t="s">
        <v>119</v>
      </c>
      <c r="D67" s="54">
        <v>1</v>
      </c>
      <c r="F67" s="68" t="s">
        <v>349</v>
      </c>
      <c r="G67" s="54" t="s">
        <v>350</v>
      </c>
    </row>
    <row r="68" spans="1:7" s="54" customFormat="1" ht="29.25" customHeight="1" x14ac:dyDescent="0.25">
      <c r="A68" s="62">
        <f t="shared" si="0"/>
        <v>24</v>
      </c>
      <c r="B68" s="54" t="s">
        <v>256</v>
      </c>
      <c r="C68" s="54" t="s">
        <v>119</v>
      </c>
      <c r="D68" s="54">
        <v>1</v>
      </c>
      <c r="F68" s="68" t="s">
        <v>349</v>
      </c>
      <c r="G68" s="54" t="s">
        <v>350</v>
      </c>
    </row>
    <row r="69" spans="1:7" s="58" customFormat="1" ht="35.25" customHeight="1" x14ac:dyDescent="0.25">
      <c r="A69" s="62">
        <v>23</v>
      </c>
      <c r="B69" s="58" t="s">
        <v>198</v>
      </c>
      <c r="C69" s="58" t="s">
        <v>118</v>
      </c>
      <c r="D69" s="58">
        <v>1</v>
      </c>
      <c r="F69" s="58" t="s">
        <v>287</v>
      </c>
      <c r="G69" s="58" t="s">
        <v>229</v>
      </c>
    </row>
    <row r="70" spans="1:7" s="58" customFormat="1" ht="35.25" customHeight="1" x14ac:dyDescent="0.25">
      <c r="A70" s="57">
        <f t="shared" ref="A70" si="22">A69+1</f>
        <v>24</v>
      </c>
      <c r="B70" s="58" t="s">
        <v>198</v>
      </c>
      <c r="C70" s="58" t="s">
        <v>118</v>
      </c>
      <c r="D70" s="58">
        <v>1</v>
      </c>
      <c r="F70" s="58" t="s">
        <v>289</v>
      </c>
      <c r="G70" s="58" t="s">
        <v>262</v>
      </c>
    </row>
    <row r="71" spans="1:7" s="54" customFormat="1" ht="29.25" customHeight="1" x14ac:dyDescent="0.25">
      <c r="A71" s="62">
        <f t="shared" si="0"/>
        <v>25</v>
      </c>
      <c r="B71" s="54" t="s">
        <v>199</v>
      </c>
      <c r="C71" s="54" t="s">
        <v>119</v>
      </c>
      <c r="D71" s="54">
        <v>1</v>
      </c>
      <c r="F71" s="70" t="s">
        <v>338</v>
      </c>
      <c r="G71" s="54" t="s">
        <v>215</v>
      </c>
    </row>
    <row r="72" spans="1:7" s="54" customFormat="1" ht="29.25" customHeight="1" x14ac:dyDescent="0.25">
      <c r="A72" s="62">
        <v>24</v>
      </c>
      <c r="B72" s="54" t="s">
        <v>199</v>
      </c>
      <c r="C72" s="54" t="s">
        <v>119</v>
      </c>
      <c r="D72" s="54">
        <v>1</v>
      </c>
      <c r="F72" s="69" t="s">
        <v>357</v>
      </c>
      <c r="G72" s="54" t="s">
        <v>262</v>
      </c>
    </row>
    <row r="73" spans="1:7" s="58" customFormat="1" ht="35.25" customHeight="1" x14ac:dyDescent="0.25">
      <c r="A73" s="57">
        <f t="shared" ref="A73" si="23">A72+1</f>
        <v>25</v>
      </c>
      <c r="B73" s="58" t="s">
        <v>50</v>
      </c>
      <c r="C73" s="58" t="s">
        <v>118</v>
      </c>
      <c r="D73" s="58">
        <v>1</v>
      </c>
      <c r="F73" s="58" t="s">
        <v>290</v>
      </c>
      <c r="G73" s="58" t="s">
        <v>291</v>
      </c>
    </row>
    <row r="74" spans="1:7" s="58" customFormat="1" ht="54.75" customHeight="1" x14ac:dyDescent="0.25">
      <c r="A74" s="62">
        <f t="shared" si="0"/>
        <v>26</v>
      </c>
      <c r="B74" s="58" t="s">
        <v>50</v>
      </c>
      <c r="C74" s="58" t="s">
        <v>118</v>
      </c>
      <c r="D74" s="58">
        <v>1</v>
      </c>
      <c r="F74" s="58" t="s">
        <v>279</v>
      </c>
      <c r="G74" s="58" t="s">
        <v>327</v>
      </c>
    </row>
    <row r="75" spans="1:7" s="58" customFormat="1" ht="35.25" customHeight="1" x14ac:dyDescent="0.25">
      <c r="A75" s="62">
        <v>25</v>
      </c>
      <c r="B75" s="58" t="s">
        <v>50</v>
      </c>
      <c r="C75" s="58" t="s">
        <v>118</v>
      </c>
      <c r="D75" s="58">
        <v>1</v>
      </c>
      <c r="F75" s="58" t="s">
        <v>318</v>
      </c>
      <c r="G75" s="58" t="s">
        <v>317</v>
      </c>
    </row>
    <row r="76" spans="1:7" s="58" customFormat="1" ht="35.25" customHeight="1" x14ac:dyDescent="0.25">
      <c r="A76" s="57">
        <f t="shared" ref="A76" si="24">A75+1</f>
        <v>26</v>
      </c>
      <c r="B76" s="58" t="s">
        <v>51</v>
      </c>
      <c r="C76" s="58" t="s">
        <v>118</v>
      </c>
      <c r="D76" s="58">
        <v>1</v>
      </c>
      <c r="F76" s="58" t="s">
        <v>279</v>
      </c>
      <c r="G76" s="58" t="s">
        <v>221</v>
      </c>
    </row>
    <row r="77" spans="1:7" s="58" customFormat="1" ht="35.25" customHeight="1" x14ac:dyDescent="0.25">
      <c r="A77" s="62">
        <f t="shared" si="0"/>
        <v>27</v>
      </c>
      <c r="B77" s="58" t="s">
        <v>52</v>
      </c>
      <c r="C77" s="58" t="s">
        <v>118</v>
      </c>
      <c r="D77" s="58">
        <v>1</v>
      </c>
      <c r="F77" s="58" t="s">
        <v>279</v>
      </c>
      <c r="G77" s="58" t="s">
        <v>226</v>
      </c>
    </row>
    <row r="78" spans="1:7" ht="35.25" customHeight="1" x14ac:dyDescent="0.25">
      <c r="A78" s="62">
        <v>26</v>
      </c>
      <c r="B78" s="58" t="s">
        <v>53</v>
      </c>
      <c r="C78" s="58" t="s">
        <v>118</v>
      </c>
      <c r="D78" s="58">
        <v>1</v>
      </c>
      <c r="E78" s="58"/>
      <c r="F78" s="58" t="s">
        <v>279</v>
      </c>
      <c r="G78" s="58" t="s">
        <v>241</v>
      </c>
    </row>
    <row r="79" spans="1:7" s="58" customFormat="1" ht="35.25" customHeight="1" x14ac:dyDescent="0.25">
      <c r="A79" s="57">
        <f t="shared" ref="A79" si="25">A78+1</f>
        <v>27</v>
      </c>
      <c r="B79" s="58" t="s">
        <v>53</v>
      </c>
      <c r="C79" s="58" t="s">
        <v>118</v>
      </c>
      <c r="D79" s="58">
        <v>1</v>
      </c>
      <c r="F79" s="58" t="s">
        <v>279</v>
      </c>
      <c r="G79" s="58" t="s">
        <v>218</v>
      </c>
    </row>
    <row r="80" spans="1:7" s="58" customFormat="1" ht="35.25" customHeight="1" x14ac:dyDescent="0.25">
      <c r="A80" s="62">
        <f t="shared" si="0"/>
        <v>28</v>
      </c>
      <c r="B80" s="58" t="s">
        <v>54</v>
      </c>
      <c r="C80" s="58" t="s">
        <v>118</v>
      </c>
      <c r="D80" s="58">
        <v>1</v>
      </c>
      <c r="F80" s="58" t="s">
        <v>279</v>
      </c>
      <c r="G80" s="58" t="s">
        <v>241</v>
      </c>
    </row>
    <row r="81" spans="1:7" s="58" customFormat="1" ht="35.25" customHeight="1" x14ac:dyDescent="0.25">
      <c r="A81" s="62">
        <v>27</v>
      </c>
      <c r="B81" s="58" t="s">
        <v>55</v>
      </c>
      <c r="C81" s="58" t="s">
        <v>118</v>
      </c>
      <c r="D81" s="58">
        <v>1</v>
      </c>
      <c r="F81" s="58" t="s">
        <v>279</v>
      </c>
      <c r="G81" s="58" t="s">
        <v>221</v>
      </c>
    </row>
    <row r="82" spans="1:7" s="58" customFormat="1" ht="35.25" customHeight="1" x14ac:dyDescent="0.25">
      <c r="A82" s="57">
        <f t="shared" ref="A82" si="26">A81+1</f>
        <v>28</v>
      </c>
      <c r="B82" s="58" t="s">
        <v>56</v>
      </c>
      <c r="C82" s="58" t="s">
        <v>118</v>
      </c>
      <c r="D82" s="58">
        <v>1</v>
      </c>
      <c r="F82" s="58" t="s">
        <v>279</v>
      </c>
      <c r="G82" s="58" t="s">
        <v>217</v>
      </c>
    </row>
    <row r="83" spans="1:7" s="58" customFormat="1" ht="35.25" customHeight="1" x14ac:dyDescent="0.25">
      <c r="A83" s="62">
        <f t="shared" si="0"/>
        <v>29</v>
      </c>
      <c r="B83" s="58" t="s">
        <v>57</v>
      </c>
      <c r="C83" s="58" t="s">
        <v>118</v>
      </c>
      <c r="D83" s="58">
        <v>1</v>
      </c>
      <c r="F83" s="58" t="s">
        <v>279</v>
      </c>
      <c r="G83" s="58" t="s">
        <v>292</v>
      </c>
    </row>
    <row r="84" spans="1:7" s="58" customFormat="1" ht="35.25" customHeight="1" x14ac:dyDescent="0.25">
      <c r="A84" s="62">
        <v>28</v>
      </c>
      <c r="B84" s="58" t="s">
        <v>58</v>
      </c>
      <c r="C84" s="58" t="s">
        <v>118</v>
      </c>
      <c r="D84" s="58">
        <v>1</v>
      </c>
      <c r="F84" s="58" t="s">
        <v>284</v>
      </c>
      <c r="G84" s="58" t="s">
        <v>274</v>
      </c>
    </row>
    <row r="85" spans="1:7" s="58" customFormat="1" ht="35.25" customHeight="1" x14ac:dyDescent="0.25">
      <c r="A85" s="57">
        <f t="shared" ref="A85" si="27">A84+1</f>
        <v>29</v>
      </c>
      <c r="B85" s="58" t="s">
        <v>59</v>
      </c>
      <c r="C85" s="58" t="s">
        <v>118</v>
      </c>
      <c r="D85" s="58">
        <v>1</v>
      </c>
      <c r="F85" s="58" t="s">
        <v>279</v>
      </c>
      <c r="G85" s="58" t="s">
        <v>218</v>
      </c>
    </row>
    <row r="86" spans="1:7" s="58" customFormat="1" ht="35.25" customHeight="1" x14ac:dyDescent="0.25">
      <c r="A86" s="62">
        <f t="shared" si="0"/>
        <v>30</v>
      </c>
      <c r="B86" s="58" t="s">
        <v>60</v>
      </c>
      <c r="C86" s="58" t="s">
        <v>118</v>
      </c>
      <c r="D86" s="58">
        <v>1</v>
      </c>
      <c r="F86" s="58" t="s">
        <v>295</v>
      </c>
      <c r="G86" s="58" t="s">
        <v>237</v>
      </c>
    </row>
    <row r="87" spans="1:7" s="58" customFormat="1" ht="35.25" customHeight="1" x14ac:dyDescent="0.25">
      <c r="A87" s="62">
        <v>29</v>
      </c>
      <c r="B87" s="58" t="s">
        <v>60</v>
      </c>
      <c r="C87" s="58" t="s">
        <v>118</v>
      </c>
      <c r="D87" s="58">
        <v>1</v>
      </c>
      <c r="F87" s="58" t="s">
        <v>295</v>
      </c>
      <c r="G87" s="58" t="s">
        <v>239</v>
      </c>
    </row>
    <row r="88" spans="1:7" s="58" customFormat="1" ht="35.25" customHeight="1" x14ac:dyDescent="0.25">
      <c r="A88" s="57">
        <f t="shared" ref="A88" si="28">A87+1</f>
        <v>30</v>
      </c>
      <c r="B88" s="58" t="s">
        <v>61</v>
      </c>
      <c r="C88" s="58" t="s">
        <v>118</v>
      </c>
      <c r="D88" s="58">
        <v>1</v>
      </c>
      <c r="F88" s="58" t="s">
        <v>279</v>
      </c>
      <c r="G88" s="58" t="s">
        <v>240</v>
      </c>
    </row>
    <row r="89" spans="1:7" s="58" customFormat="1" ht="35.25" customHeight="1" x14ac:dyDescent="0.25">
      <c r="A89" s="62">
        <f t="shared" si="0"/>
        <v>31</v>
      </c>
      <c r="B89" s="58" t="s">
        <v>61</v>
      </c>
      <c r="C89" s="58" t="s">
        <v>118</v>
      </c>
      <c r="D89" s="58">
        <v>1</v>
      </c>
      <c r="F89" s="58" t="s">
        <v>280</v>
      </c>
      <c r="G89" s="58" t="s">
        <v>237</v>
      </c>
    </row>
    <row r="90" spans="1:7" s="58" customFormat="1" ht="35.25" customHeight="1" x14ac:dyDescent="0.25">
      <c r="A90" s="62">
        <v>30</v>
      </c>
      <c r="B90" s="58" t="s">
        <v>62</v>
      </c>
      <c r="C90" s="58" t="s">
        <v>118</v>
      </c>
      <c r="D90" s="58">
        <v>1</v>
      </c>
      <c r="F90" s="58" t="s">
        <v>279</v>
      </c>
      <c r="G90" s="58" t="s">
        <v>226</v>
      </c>
    </row>
    <row r="91" spans="1:7" s="58" customFormat="1" ht="35.25" customHeight="1" x14ac:dyDescent="0.25">
      <c r="A91" s="57">
        <f t="shared" ref="A91" si="29">A90+1</f>
        <v>31</v>
      </c>
      <c r="B91" s="58" t="s">
        <v>63</v>
      </c>
      <c r="C91" s="58" t="s">
        <v>118</v>
      </c>
      <c r="D91" s="58">
        <v>1</v>
      </c>
      <c r="F91" s="58" t="s">
        <v>279</v>
      </c>
      <c r="G91" s="58" t="s">
        <v>226</v>
      </c>
    </row>
    <row r="92" spans="1:7" s="58" customFormat="1" ht="35.25" customHeight="1" x14ac:dyDescent="0.25">
      <c r="A92" s="62">
        <f t="shared" si="0"/>
        <v>32</v>
      </c>
      <c r="B92" s="58" t="s">
        <v>64</v>
      </c>
      <c r="C92" s="58" t="s">
        <v>118</v>
      </c>
      <c r="D92" s="58">
        <v>1</v>
      </c>
      <c r="F92" s="58" t="s">
        <v>295</v>
      </c>
      <c r="G92" s="58" t="s">
        <v>237</v>
      </c>
    </row>
    <row r="93" spans="1:7" s="58" customFormat="1" ht="35.25" customHeight="1" x14ac:dyDescent="0.25">
      <c r="A93" s="62">
        <v>31</v>
      </c>
      <c r="B93" s="58" t="s">
        <v>65</v>
      </c>
      <c r="C93" s="58" t="s">
        <v>118</v>
      </c>
      <c r="D93" s="58">
        <v>1</v>
      </c>
      <c r="F93" s="58" t="s">
        <v>279</v>
      </c>
      <c r="G93" s="58" t="s">
        <v>225</v>
      </c>
    </row>
    <row r="94" spans="1:7" s="58" customFormat="1" ht="35.25" customHeight="1" x14ac:dyDescent="0.25">
      <c r="A94" s="57">
        <f t="shared" ref="A94" si="30">A93+1</f>
        <v>32</v>
      </c>
      <c r="B94" s="58" t="s">
        <v>65</v>
      </c>
      <c r="C94" s="58" t="s">
        <v>118</v>
      </c>
      <c r="D94" s="58">
        <v>1</v>
      </c>
      <c r="F94" s="58" t="s">
        <v>294</v>
      </c>
      <c r="G94" s="60" t="s">
        <v>243</v>
      </c>
    </row>
    <row r="95" spans="1:7" s="58" customFormat="1" ht="35.25" customHeight="1" x14ac:dyDescent="0.25">
      <c r="A95" s="62">
        <f t="shared" si="0"/>
        <v>33</v>
      </c>
      <c r="B95" s="58" t="s">
        <v>65</v>
      </c>
      <c r="C95" s="58" t="s">
        <v>118</v>
      </c>
      <c r="D95" s="58">
        <v>1</v>
      </c>
      <c r="F95" s="58" t="s">
        <v>293</v>
      </c>
      <c r="G95" s="58" t="s">
        <v>232</v>
      </c>
    </row>
    <row r="96" spans="1:7" s="58" customFormat="1" ht="35.25" customHeight="1" x14ac:dyDescent="0.25">
      <c r="A96" s="62">
        <v>32</v>
      </c>
      <c r="B96" s="58" t="s">
        <v>66</v>
      </c>
      <c r="C96" s="58" t="s">
        <v>118</v>
      </c>
      <c r="D96" s="58">
        <v>1</v>
      </c>
      <c r="F96" s="58" t="s">
        <v>295</v>
      </c>
      <c r="G96" s="58" t="s">
        <v>239</v>
      </c>
    </row>
    <row r="97" spans="1:7" s="58" customFormat="1" ht="35.25" customHeight="1" x14ac:dyDescent="0.25">
      <c r="A97" s="57">
        <f t="shared" ref="A97" si="31">A96+1</f>
        <v>33</v>
      </c>
      <c r="B97" s="58" t="s">
        <v>66</v>
      </c>
      <c r="C97" s="58" t="s">
        <v>118</v>
      </c>
      <c r="D97" s="58">
        <v>1</v>
      </c>
      <c r="F97" s="58" t="s">
        <v>295</v>
      </c>
      <c r="G97" s="58" t="s">
        <v>296</v>
      </c>
    </row>
    <row r="98" spans="1:7" s="58" customFormat="1" ht="35.25" customHeight="1" x14ac:dyDescent="0.25">
      <c r="A98" s="62">
        <f t="shared" si="0"/>
        <v>34</v>
      </c>
      <c r="B98" s="58" t="s">
        <v>196</v>
      </c>
      <c r="C98" s="58" t="s">
        <v>118</v>
      </c>
      <c r="D98" s="58">
        <v>1</v>
      </c>
      <c r="F98" s="58" t="s">
        <v>299</v>
      </c>
      <c r="G98" s="58" t="s">
        <v>248</v>
      </c>
    </row>
    <row r="99" spans="1:7" s="58" customFormat="1" ht="35.25" customHeight="1" x14ac:dyDescent="0.25">
      <c r="A99" s="62">
        <v>33</v>
      </c>
      <c r="B99" s="58" t="s">
        <v>196</v>
      </c>
      <c r="C99" s="58" t="s">
        <v>118</v>
      </c>
      <c r="D99" s="58">
        <v>1</v>
      </c>
      <c r="F99" s="58" t="s">
        <v>279</v>
      </c>
      <c r="G99" s="58" t="s">
        <v>241</v>
      </c>
    </row>
    <row r="100" spans="1:7" s="58" customFormat="1" ht="35.25" customHeight="1" x14ac:dyDescent="0.25">
      <c r="A100" s="57">
        <f t="shared" ref="A100" si="32">A99+1</f>
        <v>34</v>
      </c>
      <c r="B100" s="58" t="s">
        <v>196</v>
      </c>
      <c r="C100" s="58" t="s">
        <v>118</v>
      </c>
      <c r="D100" s="58">
        <v>1</v>
      </c>
      <c r="F100" s="58" t="s">
        <v>295</v>
      </c>
      <c r="G100" s="58" t="s">
        <v>237</v>
      </c>
    </row>
    <row r="101" spans="1:7" s="63" customFormat="1" ht="35.25" customHeight="1" x14ac:dyDescent="0.25">
      <c r="A101" s="62">
        <f t="shared" si="0"/>
        <v>35</v>
      </c>
      <c r="B101" s="63" t="s">
        <v>196</v>
      </c>
      <c r="C101" s="63" t="s">
        <v>118</v>
      </c>
      <c r="D101" s="63">
        <v>1</v>
      </c>
      <c r="F101" s="63" t="s">
        <v>295</v>
      </c>
      <c r="G101" s="63" t="s">
        <v>298</v>
      </c>
    </row>
    <row r="102" spans="1:7" s="60" customFormat="1" ht="35.25" customHeight="1" x14ac:dyDescent="0.25">
      <c r="A102" s="62">
        <v>34</v>
      </c>
      <c r="B102" s="60" t="s">
        <v>196</v>
      </c>
      <c r="C102" s="60" t="s">
        <v>118</v>
      </c>
      <c r="D102" s="60">
        <v>1</v>
      </c>
      <c r="F102" s="60" t="s">
        <v>295</v>
      </c>
      <c r="G102" s="60" t="s">
        <v>297</v>
      </c>
    </row>
    <row r="103" spans="1:7" s="64" customFormat="1" ht="35.25" customHeight="1" x14ac:dyDescent="0.25">
      <c r="A103" s="57">
        <f t="shared" ref="A103" si="33">A102+1</f>
        <v>35</v>
      </c>
      <c r="B103" s="64" t="s">
        <v>67</v>
      </c>
      <c r="C103" s="64" t="s">
        <v>118</v>
      </c>
      <c r="D103" s="64">
        <v>1</v>
      </c>
      <c r="F103" s="64" t="s">
        <v>281</v>
      </c>
      <c r="G103" s="64" t="s">
        <v>236</v>
      </c>
    </row>
    <row r="104" spans="1:7" s="58" customFormat="1" ht="35.25" customHeight="1" x14ac:dyDescent="0.25">
      <c r="A104" s="62">
        <f t="shared" si="0"/>
        <v>36</v>
      </c>
      <c r="B104" s="60" t="s">
        <v>311</v>
      </c>
      <c r="C104" s="58" t="s">
        <v>118</v>
      </c>
      <c r="D104" s="58">
        <v>1</v>
      </c>
      <c r="F104" s="58" t="s">
        <v>312</v>
      </c>
      <c r="G104" s="58" t="s">
        <v>313</v>
      </c>
    </row>
    <row r="105" spans="1:7" s="58" customFormat="1" ht="35.25" customHeight="1" x14ac:dyDescent="0.25">
      <c r="A105" s="62">
        <v>35</v>
      </c>
      <c r="B105" s="60" t="s">
        <v>314</v>
      </c>
      <c r="C105" s="58" t="s">
        <v>118</v>
      </c>
      <c r="D105" s="58">
        <v>1</v>
      </c>
      <c r="F105" s="58" t="s">
        <v>312</v>
      </c>
      <c r="G105" s="58" t="s">
        <v>313</v>
      </c>
    </row>
    <row r="106" spans="1:7" s="58" customFormat="1" ht="35.25" customHeight="1" x14ac:dyDescent="0.25">
      <c r="A106" s="57">
        <f t="shared" ref="A106" si="34">A105+1</f>
        <v>36</v>
      </c>
      <c r="B106" s="60" t="s">
        <v>315</v>
      </c>
      <c r="C106" s="58" t="s">
        <v>118</v>
      </c>
      <c r="D106" s="58">
        <v>1</v>
      </c>
      <c r="F106" s="58" t="s">
        <v>312</v>
      </c>
      <c r="G106" s="58" t="s">
        <v>313</v>
      </c>
    </row>
    <row r="107" spans="1:7" s="58" customFormat="1" ht="35.25" customHeight="1" x14ac:dyDescent="0.25">
      <c r="A107" s="62">
        <f t="shared" si="0"/>
        <v>37</v>
      </c>
      <c r="B107" s="58" t="s">
        <v>68</v>
      </c>
      <c r="C107" s="58" t="s">
        <v>118</v>
      </c>
      <c r="D107" s="58">
        <v>1</v>
      </c>
      <c r="F107" s="58" t="s">
        <v>284</v>
      </c>
      <c r="G107" s="60" t="s">
        <v>300</v>
      </c>
    </row>
    <row r="108" spans="1:7" s="58" customFormat="1" ht="35.25" customHeight="1" x14ac:dyDescent="0.25">
      <c r="A108" s="62">
        <v>36</v>
      </c>
      <c r="B108" s="58" t="s">
        <v>183</v>
      </c>
      <c r="C108" s="58" t="s">
        <v>118</v>
      </c>
      <c r="D108" s="58">
        <v>1</v>
      </c>
      <c r="F108" s="58" t="s">
        <v>301</v>
      </c>
      <c r="G108" s="58" t="s">
        <v>245</v>
      </c>
    </row>
    <row r="109" spans="1:7" s="58" customFormat="1" ht="35.25" customHeight="1" x14ac:dyDescent="0.25">
      <c r="A109" s="57">
        <f t="shared" ref="A109" si="35">A108+1</f>
        <v>37</v>
      </c>
      <c r="B109" s="58" t="s">
        <v>70</v>
      </c>
      <c r="C109" s="58" t="s">
        <v>118</v>
      </c>
      <c r="D109" s="58">
        <v>1</v>
      </c>
      <c r="F109" s="58" t="s">
        <v>279</v>
      </c>
      <c r="G109" s="58" t="s">
        <v>207</v>
      </c>
    </row>
    <row r="110" spans="1:7" s="58" customFormat="1" ht="35.25" customHeight="1" x14ac:dyDescent="0.25">
      <c r="A110" s="62">
        <f t="shared" si="0"/>
        <v>38</v>
      </c>
      <c r="B110" s="58" t="s">
        <v>70</v>
      </c>
      <c r="C110" s="58" t="s">
        <v>118</v>
      </c>
      <c r="D110" s="58">
        <v>1</v>
      </c>
      <c r="F110" s="58" t="s">
        <v>284</v>
      </c>
      <c r="G110" s="60" t="s">
        <v>300</v>
      </c>
    </row>
    <row r="111" spans="1:7" s="58" customFormat="1" ht="69.75" customHeight="1" x14ac:dyDescent="0.25">
      <c r="A111" s="62">
        <v>37</v>
      </c>
      <c r="B111" s="58" t="s">
        <v>277</v>
      </c>
      <c r="C111" s="58" t="s">
        <v>118</v>
      </c>
      <c r="D111" s="58">
        <v>1</v>
      </c>
      <c r="F111" s="58" t="s">
        <v>279</v>
      </c>
      <c r="G111" s="58" t="s">
        <v>276</v>
      </c>
    </row>
    <row r="112" spans="1:7" s="58" customFormat="1" ht="35.25" customHeight="1" x14ac:dyDescent="0.25">
      <c r="A112" s="57">
        <f t="shared" ref="A112" si="36">A111+1</f>
        <v>38</v>
      </c>
      <c r="B112" s="58" t="s">
        <v>255</v>
      </c>
      <c r="C112" s="58" t="s">
        <v>118</v>
      </c>
      <c r="D112" s="58">
        <v>1</v>
      </c>
      <c r="F112" s="58" t="s">
        <v>279</v>
      </c>
      <c r="G112" s="58" t="s">
        <v>214</v>
      </c>
    </row>
    <row r="113" spans="1:7" s="58" customFormat="1" ht="35.25" customHeight="1" x14ac:dyDescent="0.25">
      <c r="A113" s="62">
        <f t="shared" si="0"/>
        <v>39</v>
      </c>
      <c r="B113" s="58" t="s">
        <v>73</v>
      </c>
      <c r="C113" s="58" t="s">
        <v>118</v>
      </c>
      <c r="D113" s="58">
        <v>1</v>
      </c>
      <c r="F113" s="58" t="s">
        <v>293</v>
      </c>
      <c r="G113" s="58" t="s">
        <v>232</v>
      </c>
    </row>
    <row r="114" spans="1:7" s="58" customFormat="1" ht="35.25" customHeight="1" x14ac:dyDescent="0.25">
      <c r="A114" s="62">
        <v>38</v>
      </c>
      <c r="B114" s="58" t="s">
        <v>182</v>
      </c>
      <c r="C114" s="58" t="s">
        <v>118</v>
      </c>
      <c r="D114" s="58">
        <v>1</v>
      </c>
      <c r="F114" s="58" t="s">
        <v>279</v>
      </c>
      <c r="G114" s="58" t="s">
        <v>211</v>
      </c>
    </row>
    <row r="115" spans="1:7" s="58" customFormat="1" ht="35.25" customHeight="1" x14ac:dyDescent="0.25">
      <c r="A115" s="57">
        <f t="shared" ref="A115" si="37">A114+1</f>
        <v>39</v>
      </c>
      <c r="B115" s="58" t="s">
        <v>182</v>
      </c>
      <c r="C115" s="58" t="s">
        <v>118</v>
      </c>
      <c r="D115" s="58">
        <v>1</v>
      </c>
      <c r="F115" s="58" t="s">
        <v>279</v>
      </c>
      <c r="G115" s="58" t="s">
        <v>302</v>
      </c>
    </row>
    <row r="116" spans="1:7" s="58" customFormat="1" ht="35.25" customHeight="1" x14ac:dyDescent="0.25">
      <c r="A116" s="62">
        <f t="shared" si="0"/>
        <v>40</v>
      </c>
      <c r="B116" s="58" t="s">
        <v>182</v>
      </c>
      <c r="C116" s="58" t="s">
        <v>118</v>
      </c>
      <c r="D116" s="58">
        <v>1</v>
      </c>
      <c r="F116" s="58" t="s">
        <v>289</v>
      </c>
      <c r="G116" s="58" t="s">
        <v>261</v>
      </c>
    </row>
    <row r="117" spans="1:7" s="58" customFormat="1" ht="35.25" customHeight="1" x14ac:dyDescent="0.25">
      <c r="A117" s="62">
        <v>39</v>
      </c>
      <c r="B117" s="58" t="s">
        <v>76</v>
      </c>
      <c r="C117" s="58" t="s">
        <v>118</v>
      </c>
      <c r="D117" s="58">
        <v>1</v>
      </c>
      <c r="F117" s="58" t="s">
        <v>284</v>
      </c>
      <c r="G117" s="60" t="s">
        <v>300</v>
      </c>
    </row>
    <row r="118" spans="1:7" s="58" customFormat="1" ht="35.25" customHeight="1" x14ac:dyDescent="0.25">
      <c r="A118" s="57">
        <f t="shared" ref="A118:A179" si="38">A117+1</f>
        <v>40</v>
      </c>
      <c r="B118" s="58" t="s">
        <v>77</v>
      </c>
      <c r="C118" s="58" t="s">
        <v>118</v>
      </c>
      <c r="D118" s="58">
        <v>1</v>
      </c>
      <c r="F118" s="58" t="s">
        <v>303</v>
      </c>
      <c r="G118" s="58" t="s">
        <v>210</v>
      </c>
    </row>
    <row r="119" spans="1:7" s="58" customFormat="1" ht="35.25" customHeight="1" x14ac:dyDescent="0.25">
      <c r="A119" s="62">
        <f t="shared" si="38"/>
        <v>41</v>
      </c>
      <c r="B119" s="58" t="s">
        <v>78</v>
      </c>
      <c r="C119" s="58" t="s">
        <v>118</v>
      </c>
      <c r="D119" s="58">
        <v>1</v>
      </c>
      <c r="F119" s="58" t="s">
        <v>299</v>
      </c>
      <c r="G119" s="58" t="s">
        <v>247</v>
      </c>
    </row>
    <row r="120" spans="1:7" s="58" customFormat="1" ht="35.25" customHeight="1" x14ac:dyDescent="0.25">
      <c r="A120" s="62">
        <v>40</v>
      </c>
      <c r="B120" s="58" t="s">
        <v>78</v>
      </c>
      <c r="C120" s="58" t="s">
        <v>118</v>
      </c>
      <c r="D120" s="58">
        <v>1</v>
      </c>
      <c r="F120" s="58" t="s">
        <v>299</v>
      </c>
      <c r="G120" s="58" t="s">
        <v>248</v>
      </c>
    </row>
    <row r="121" spans="1:7" s="58" customFormat="1" ht="35.25" customHeight="1" x14ac:dyDescent="0.25">
      <c r="A121" s="57">
        <f t="shared" ref="A121" si="39">A120+1</f>
        <v>41</v>
      </c>
      <c r="B121" s="58" t="s">
        <v>78</v>
      </c>
      <c r="C121" s="58" t="s">
        <v>118</v>
      </c>
      <c r="D121" s="58">
        <v>1</v>
      </c>
      <c r="F121" s="58" t="s">
        <v>279</v>
      </c>
      <c r="G121" s="58" t="s">
        <v>251</v>
      </c>
    </row>
    <row r="122" spans="1:7" s="58" customFormat="1" ht="35.25" customHeight="1" x14ac:dyDescent="0.25">
      <c r="A122" s="62">
        <f t="shared" si="38"/>
        <v>42</v>
      </c>
      <c r="B122" s="58" t="s">
        <v>78</v>
      </c>
      <c r="C122" s="58" t="s">
        <v>118</v>
      </c>
      <c r="D122" s="58">
        <v>1</v>
      </c>
      <c r="F122" s="58" t="s">
        <v>280</v>
      </c>
      <c r="G122" s="58" t="s">
        <v>250</v>
      </c>
    </row>
    <row r="123" spans="1:7" ht="35.25" customHeight="1" x14ac:dyDescent="0.25">
      <c r="A123" s="62">
        <v>41</v>
      </c>
      <c r="B123" s="58" t="s">
        <v>78</v>
      </c>
      <c r="C123" s="58" t="s">
        <v>118</v>
      </c>
      <c r="D123" s="58">
        <v>1</v>
      </c>
      <c r="E123" s="58"/>
      <c r="F123" s="58" t="s">
        <v>304</v>
      </c>
      <c r="G123" s="58" t="s">
        <v>249</v>
      </c>
    </row>
    <row r="124" spans="1:7" s="58" customFormat="1" ht="35.25" customHeight="1" x14ac:dyDescent="0.25">
      <c r="A124" s="57">
        <f t="shared" ref="A124" si="40">A123+1</f>
        <v>42</v>
      </c>
      <c r="B124" s="58" t="s">
        <v>79</v>
      </c>
      <c r="C124" s="58" t="s">
        <v>118</v>
      </c>
      <c r="D124" s="58">
        <v>1</v>
      </c>
      <c r="F124" s="58" t="s">
        <v>284</v>
      </c>
      <c r="G124" s="58" t="s">
        <v>274</v>
      </c>
    </row>
    <row r="125" spans="1:7" s="58" customFormat="1" ht="35.25" customHeight="1" x14ac:dyDescent="0.25">
      <c r="A125" s="62">
        <f t="shared" si="38"/>
        <v>43</v>
      </c>
      <c r="B125" s="58" t="s">
        <v>79</v>
      </c>
      <c r="C125" s="58" t="s">
        <v>118</v>
      </c>
      <c r="D125" s="58">
        <v>1</v>
      </c>
      <c r="F125" s="58" t="s">
        <v>279</v>
      </c>
      <c r="G125" s="58" t="s">
        <v>254</v>
      </c>
    </row>
    <row r="126" spans="1:7" s="58" customFormat="1" ht="35.25" customHeight="1" x14ac:dyDescent="0.25">
      <c r="A126" s="62">
        <v>42</v>
      </c>
      <c r="B126" s="58" t="s">
        <v>79</v>
      </c>
      <c r="C126" s="58" t="s">
        <v>118</v>
      </c>
      <c r="D126" s="58">
        <v>1</v>
      </c>
      <c r="F126" s="58" t="s">
        <v>279</v>
      </c>
      <c r="G126" s="58" t="s">
        <v>305</v>
      </c>
    </row>
    <row r="127" spans="1:7" s="58" customFormat="1" ht="35.25" customHeight="1" x14ac:dyDescent="0.25">
      <c r="A127" s="57">
        <f t="shared" ref="A127" si="41">A126+1</f>
        <v>43</v>
      </c>
      <c r="B127" s="58" t="s">
        <v>80</v>
      </c>
      <c r="C127" s="58" t="s">
        <v>118</v>
      </c>
      <c r="D127" s="58">
        <v>1</v>
      </c>
      <c r="F127" s="58" t="s">
        <v>279</v>
      </c>
      <c r="G127" s="58" t="s">
        <v>221</v>
      </c>
    </row>
    <row r="128" spans="1:7" s="58" customFormat="1" ht="35.25" customHeight="1" x14ac:dyDescent="0.25">
      <c r="A128" s="62">
        <f t="shared" si="38"/>
        <v>44</v>
      </c>
      <c r="B128" s="58" t="s">
        <v>80</v>
      </c>
      <c r="C128" s="58" t="s">
        <v>118</v>
      </c>
      <c r="D128" s="58">
        <v>1</v>
      </c>
      <c r="F128" s="58" t="s">
        <v>279</v>
      </c>
      <c r="G128" s="58" t="s">
        <v>241</v>
      </c>
    </row>
    <row r="129" spans="1:7" s="58" customFormat="1" ht="35.25" customHeight="1" x14ac:dyDescent="0.25">
      <c r="A129" s="62">
        <v>43</v>
      </c>
      <c r="B129" s="58" t="s">
        <v>189</v>
      </c>
      <c r="C129" s="58" t="s">
        <v>118</v>
      </c>
      <c r="D129" s="58">
        <v>1</v>
      </c>
      <c r="F129" s="58" t="s">
        <v>279</v>
      </c>
      <c r="G129" s="58" t="s">
        <v>208</v>
      </c>
    </row>
    <row r="130" spans="1:7" s="58" customFormat="1" ht="35.25" customHeight="1" x14ac:dyDescent="0.25">
      <c r="A130" s="57">
        <f t="shared" ref="A130" si="42">A129+1</f>
        <v>44</v>
      </c>
      <c r="B130" s="58" t="s">
        <v>82</v>
      </c>
      <c r="C130" s="58" t="s">
        <v>118</v>
      </c>
      <c r="D130" s="58">
        <v>1</v>
      </c>
      <c r="F130" s="58" t="s">
        <v>280</v>
      </c>
      <c r="G130" s="58" t="s">
        <v>237</v>
      </c>
    </row>
    <row r="131" spans="1:7" s="58" customFormat="1" ht="35.25" customHeight="1" x14ac:dyDescent="0.25">
      <c r="A131" s="62">
        <f t="shared" si="38"/>
        <v>45</v>
      </c>
      <c r="B131" s="58" t="s">
        <v>82</v>
      </c>
      <c r="C131" s="58" t="s">
        <v>118</v>
      </c>
      <c r="D131" s="58">
        <v>1</v>
      </c>
      <c r="F131" s="58" t="s">
        <v>280</v>
      </c>
      <c r="G131" s="58" t="s">
        <v>227</v>
      </c>
    </row>
    <row r="132" spans="1:7" s="58" customFormat="1" ht="35.25" customHeight="1" x14ac:dyDescent="0.25">
      <c r="A132" s="62">
        <v>44</v>
      </c>
      <c r="B132" s="58" t="s">
        <v>83</v>
      </c>
      <c r="C132" s="58" t="s">
        <v>118</v>
      </c>
      <c r="D132" s="58">
        <v>1</v>
      </c>
      <c r="F132" s="58" t="s">
        <v>284</v>
      </c>
      <c r="G132" s="60" t="s">
        <v>274</v>
      </c>
    </row>
    <row r="133" spans="1:7" s="58" customFormat="1" ht="35.25" customHeight="1" x14ac:dyDescent="0.25">
      <c r="A133" s="57">
        <f t="shared" ref="A133" si="43">A132+1</f>
        <v>45</v>
      </c>
      <c r="B133" s="58" t="s">
        <v>83</v>
      </c>
      <c r="C133" s="58" t="s">
        <v>118</v>
      </c>
      <c r="D133" s="58">
        <v>1</v>
      </c>
      <c r="F133" s="58" t="s">
        <v>279</v>
      </c>
      <c r="G133" s="58" t="s">
        <v>257</v>
      </c>
    </row>
    <row r="134" spans="1:7" s="58" customFormat="1" ht="35.25" customHeight="1" x14ac:dyDescent="0.25">
      <c r="A134" s="62">
        <f t="shared" si="38"/>
        <v>46</v>
      </c>
      <c r="B134" s="58" t="s">
        <v>84</v>
      </c>
      <c r="C134" s="58" t="s">
        <v>118</v>
      </c>
      <c r="D134" s="58">
        <v>1</v>
      </c>
      <c r="F134" s="58" t="s">
        <v>279</v>
      </c>
      <c r="G134" s="58" t="s">
        <v>253</v>
      </c>
    </row>
    <row r="135" spans="1:7" s="58" customFormat="1" ht="35.25" customHeight="1" x14ac:dyDescent="0.25">
      <c r="A135" s="62">
        <v>45</v>
      </c>
      <c r="B135" s="58" t="s">
        <v>84</v>
      </c>
      <c r="C135" s="58" t="s">
        <v>118</v>
      </c>
      <c r="D135" s="58">
        <v>1</v>
      </c>
      <c r="F135" s="59" t="s">
        <v>326</v>
      </c>
      <c r="G135" s="58" t="s">
        <v>231</v>
      </c>
    </row>
    <row r="136" spans="1:7" s="58" customFormat="1" ht="35.25" customHeight="1" x14ac:dyDescent="0.25">
      <c r="A136" s="57">
        <f t="shared" ref="A136" si="44">A135+1</f>
        <v>46</v>
      </c>
      <c r="B136" s="58" t="s">
        <v>85</v>
      </c>
      <c r="C136" s="58" t="s">
        <v>118</v>
      </c>
      <c r="D136" s="58">
        <v>1</v>
      </c>
      <c r="F136" s="58" t="s">
        <v>280</v>
      </c>
      <c r="G136" s="58" t="s">
        <v>237</v>
      </c>
    </row>
    <row r="137" spans="1:7" s="58" customFormat="1" ht="35.25" customHeight="1" x14ac:dyDescent="0.25">
      <c r="A137" s="62">
        <f t="shared" si="38"/>
        <v>47</v>
      </c>
      <c r="B137" s="58" t="s">
        <v>86</v>
      </c>
      <c r="C137" s="58" t="s">
        <v>118</v>
      </c>
      <c r="D137" s="58">
        <v>1</v>
      </c>
      <c r="F137" s="58" t="s">
        <v>287</v>
      </c>
      <c r="G137" s="58" t="s">
        <v>229</v>
      </c>
    </row>
    <row r="138" spans="1:7" s="58" customFormat="1" ht="35.25" customHeight="1" x14ac:dyDescent="0.25">
      <c r="A138" s="62">
        <v>46</v>
      </c>
      <c r="B138" s="58" t="s">
        <v>86</v>
      </c>
      <c r="C138" s="58" t="s">
        <v>118</v>
      </c>
      <c r="D138" s="58">
        <v>1</v>
      </c>
      <c r="F138" s="58" t="s">
        <v>289</v>
      </c>
      <c r="G138" s="58" t="s">
        <v>261</v>
      </c>
    </row>
    <row r="139" spans="1:7" s="58" customFormat="1" ht="35.25" customHeight="1" x14ac:dyDescent="0.25">
      <c r="A139" s="57">
        <f t="shared" ref="A139" si="45">A138+1</f>
        <v>47</v>
      </c>
      <c r="B139" s="58" t="s">
        <v>184</v>
      </c>
      <c r="C139" s="58" t="s">
        <v>118</v>
      </c>
      <c r="D139" s="58">
        <v>1</v>
      </c>
      <c r="F139" s="58" t="s">
        <v>279</v>
      </c>
      <c r="G139" s="58" t="s">
        <v>226</v>
      </c>
    </row>
    <row r="140" spans="1:7" s="58" customFormat="1" ht="53.25" customHeight="1" x14ac:dyDescent="0.25">
      <c r="A140" s="62">
        <f t="shared" si="38"/>
        <v>48</v>
      </c>
      <c r="B140" s="58" t="s">
        <v>87</v>
      </c>
      <c r="C140" s="58" t="s">
        <v>118</v>
      </c>
      <c r="D140" s="58">
        <v>1</v>
      </c>
      <c r="F140" s="58" t="s">
        <v>279</v>
      </c>
      <c r="G140" s="58" t="s">
        <v>271</v>
      </c>
    </row>
    <row r="141" spans="1:7" s="58" customFormat="1" ht="35.25" customHeight="1" x14ac:dyDescent="0.25">
      <c r="A141" s="62">
        <v>47</v>
      </c>
      <c r="B141" s="58" t="s">
        <v>88</v>
      </c>
      <c r="C141" s="58" t="s">
        <v>118</v>
      </c>
      <c r="D141" s="58">
        <v>1</v>
      </c>
      <c r="F141" s="61" t="s">
        <v>324</v>
      </c>
      <c r="G141" s="58" t="s">
        <v>258</v>
      </c>
    </row>
    <row r="142" spans="1:7" s="58" customFormat="1" ht="49.5" customHeight="1" x14ac:dyDescent="0.25">
      <c r="A142" s="57">
        <f t="shared" ref="A142" si="46">A141+1</f>
        <v>48</v>
      </c>
      <c r="B142" s="58" t="s">
        <v>88</v>
      </c>
      <c r="C142" s="58" t="s">
        <v>118</v>
      </c>
      <c r="D142" s="58">
        <v>1</v>
      </c>
      <c r="F142" s="58" t="s">
        <v>279</v>
      </c>
      <c r="G142" s="58" t="s">
        <v>327</v>
      </c>
    </row>
    <row r="143" spans="1:7" s="58" customFormat="1" ht="42" customHeight="1" x14ac:dyDescent="0.25">
      <c r="A143" s="62">
        <f t="shared" si="38"/>
        <v>49</v>
      </c>
      <c r="B143" s="58" t="s">
        <v>88</v>
      </c>
      <c r="C143" s="58" t="s">
        <v>118</v>
      </c>
      <c r="D143" s="58">
        <v>1</v>
      </c>
      <c r="F143" s="58" t="s">
        <v>279</v>
      </c>
      <c r="G143" s="58" t="s">
        <v>285</v>
      </c>
    </row>
    <row r="144" spans="1:7" s="58" customFormat="1" ht="56.25" customHeight="1" x14ac:dyDescent="0.25">
      <c r="A144" s="62">
        <v>48</v>
      </c>
      <c r="B144" s="58" t="s">
        <v>88</v>
      </c>
      <c r="C144" s="58" t="s">
        <v>118</v>
      </c>
      <c r="D144" s="58">
        <v>1</v>
      </c>
      <c r="F144" s="59" t="s">
        <v>326</v>
      </c>
      <c r="G144" s="58" t="s">
        <v>230</v>
      </c>
    </row>
    <row r="145" spans="1:7" s="58" customFormat="1" ht="43.5" customHeight="1" x14ac:dyDescent="0.25">
      <c r="A145" s="57">
        <f t="shared" ref="A145" si="47">A144+1</f>
        <v>49</v>
      </c>
      <c r="B145" s="58" t="s">
        <v>88</v>
      </c>
      <c r="C145" s="58" t="s">
        <v>118</v>
      </c>
      <c r="D145" s="58">
        <v>1</v>
      </c>
      <c r="F145" s="61" t="s">
        <v>324</v>
      </c>
      <c r="G145" s="58" t="s">
        <v>220</v>
      </c>
    </row>
    <row r="146" spans="1:7" s="58" customFormat="1" ht="35.25" customHeight="1" x14ac:dyDescent="0.25">
      <c r="A146" s="62">
        <f t="shared" si="38"/>
        <v>50</v>
      </c>
      <c r="B146" s="58" t="s">
        <v>89</v>
      </c>
      <c r="C146" s="58" t="s">
        <v>118</v>
      </c>
      <c r="D146" s="58">
        <v>1</v>
      </c>
      <c r="F146" s="61" t="s">
        <v>324</v>
      </c>
      <c r="G146" s="58" t="s">
        <v>244</v>
      </c>
    </row>
    <row r="147" spans="1:7" s="58" customFormat="1" ht="35.25" customHeight="1" x14ac:dyDescent="0.25">
      <c r="A147" s="62">
        <v>49</v>
      </c>
      <c r="B147" s="58" t="s">
        <v>89</v>
      </c>
      <c r="C147" s="58" t="s">
        <v>118</v>
      </c>
      <c r="D147" s="58">
        <v>1</v>
      </c>
      <c r="F147" s="61" t="s">
        <v>324</v>
      </c>
      <c r="G147" s="58" t="s">
        <v>258</v>
      </c>
    </row>
    <row r="148" spans="1:7" s="58" customFormat="1" ht="35.25" customHeight="1" x14ac:dyDescent="0.25">
      <c r="A148" s="57">
        <f t="shared" ref="A148" si="48">A147+1</f>
        <v>50</v>
      </c>
      <c r="B148" s="58" t="s">
        <v>190</v>
      </c>
      <c r="C148" s="58" t="s">
        <v>118</v>
      </c>
      <c r="D148" s="58">
        <v>1</v>
      </c>
      <c r="F148" s="58" t="s">
        <v>279</v>
      </c>
      <c r="G148" s="58" t="s">
        <v>208</v>
      </c>
    </row>
    <row r="149" spans="1:7" s="58" customFormat="1" ht="35.25" customHeight="1" x14ac:dyDescent="0.25">
      <c r="A149" s="62">
        <f t="shared" si="38"/>
        <v>51</v>
      </c>
      <c r="B149" s="58" t="s">
        <v>185</v>
      </c>
      <c r="C149" s="58" t="s">
        <v>118</v>
      </c>
      <c r="D149" s="58">
        <v>1</v>
      </c>
      <c r="F149" s="58" t="s">
        <v>279</v>
      </c>
      <c r="G149" s="58" t="s">
        <v>214</v>
      </c>
    </row>
    <row r="150" spans="1:7" s="58" customFormat="1" ht="35.25" customHeight="1" x14ac:dyDescent="0.25">
      <c r="A150" s="62">
        <v>50</v>
      </c>
      <c r="B150" s="58" t="s">
        <v>92</v>
      </c>
      <c r="C150" s="58" t="s">
        <v>118</v>
      </c>
      <c r="D150" s="58">
        <v>1</v>
      </c>
      <c r="F150" s="58" t="s">
        <v>279</v>
      </c>
      <c r="G150" s="58" t="s">
        <v>240</v>
      </c>
    </row>
    <row r="151" spans="1:7" s="58" customFormat="1" ht="35.25" customHeight="1" x14ac:dyDescent="0.25">
      <c r="A151" s="57">
        <f t="shared" ref="A151" si="49">A150+1</f>
        <v>51</v>
      </c>
      <c r="B151" s="58" t="s">
        <v>93</v>
      </c>
      <c r="C151" s="58" t="s">
        <v>118</v>
      </c>
      <c r="D151" s="58">
        <v>1</v>
      </c>
      <c r="F151" s="58" t="s">
        <v>279</v>
      </c>
      <c r="G151" s="58" t="s">
        <v>306</v>
      </c>
    </row>
    <row r="152" spans="1:7" s="58" customFormat="1" ht="35.25" customHeight="1" x14ac:dyDescent="0.25">
      <c r="A152" s="62">
        <f t="shared" si="38"/>
        <v>52</v>
      </c>
      <c r="B152" s="58" t="s">
        <v>93</v>
      </c>
      <c r="C152" s="58" t="s">
        <v>118</v>
      </c>
      <c r="D152" s="58">
        <v>1</v>
      </c>
      <c r="F152" s="58" t="s">
        <v>284</v>
      </c>
      <c r="G152" s="58" t="s">
        <v>300</v>
      </c>
    </row>
    <row r="153" spans="1:7" s="58" customFormat="1" ht="35.25" customHeight="1" x14ac:dyDescent="0.25">
      <c r="A153" s="62">
        <v>51</v>
      </c>
      <c r="B153" s="58" t="s">
        <v>94</v>
      </c>
      <c r="C153" s="58" t="s">
        <v>118</v>
      </c>
      <c r="D153" s="58">
        <v>1</v>
      </c>
      <c r="F153" s="58" t="s">
        <v>331</v>
      </c>
      <c r="G153" s="58" t="s">
        <v>244</v>
      </c>
    </row>
    <row r="154" spans="1:7" s="58" customFormat="1" ht="35.25" customHeight="1" x14ac:dyDescent="0.25">
      <c r="A154" s="57">
        <f t="shared" ref="A154" si="50">A153+1</f>
        <v>52</v>
      </c>
      <c r="B154" s="58" t="s">
        <v>94</v>
      </c>
      <c r="C154" s="58" t="s">
        <v>118</v>
      </c>
      <c r="D154" s="58">
        <v>1</v>
      </c>
      <c r="F154" s="58" t="s">
        <v>332</v>
      </c>
      <c r="G154" s="58" t="s">
        <v>224</v>
      </c>
    </row>
    <row r="155" spans="1:7" s="58" customFormat="1" ht="35.25" customHeight="1" x14ac:dyDescent="0.25">
      <c r="A155" s="62">
        <f t="shared" si="38"/>
        <v>53</v>
      </c>
      <c r="B155" s="58" t="s">
        <v>94</v>
      </c>
      <c r="C155" s="58" t="s">
        <v>118</v>
      </c>
      <c r="D155" s="58">
        <v>1</v>
      </c>
      <c r="F155" s="61" t="s">
        <v>324</v>
      </c>
      <c r="G155" s="58" t="s">
        <v>258</v>
      </c>
    </row>
    <row r="156" spans="1:7" s="58" customFormat="1" ht="35.25" customHeight="1" x14ac:dyDescent="0.25">
      <c r="A156" s="62">
        <v>52</v>
      </c>
      <c r="B156" s="58" t="s">
        <v>328</v>
      </c>
      <c r="C156" s="58" t="s">
        <v>118</v>
      </c>
      <c r="D156" s="58">
        <v>1</v>
      </c>
      <c r="F156" s="58" t="s">
        <v>279</v>
      </c>
      <c r="G156" s="58" t="s">
        <v>244</v>
      </c>
    </row>
    <row r="157" spans="1:7" s="58" customFormat="1" ht="35.25" customHeight="1" x14ac:dyDescent="0.25">
      <c r="A157" s="57">
        <f t="shared" ref="A157" si="51">A156+1</f>
        <v>53</v>
      </c>
      <c r="B157" s="58" t="s">
        <v>95</v>
      </c>
      <c r="C157" s="58" t="s">
        <v>118</v>
      </c>
      <c r="D157" s="58">
        <v>1</v>
      </c>
      <c r="F157" s="58" t="s">
        <v>279</v>
      </c>
      <c r="G157" s="58" t="s">
        <v>327</v>
      </c>
    </row>
    <row r="158" spans="1:7" s="58" customFormat="1" ht="35.25" customHeight="1" x14ac:dyDescent="0.25">
      <c r="A158" s="62">
        <f t="shared" si="38"/>
        <v>54</v>
      </c>
      <c r="B158" s="58" t="s">
        <v>95</v>
      </c>
      <c r="C158" s="58" t="s">
        <v>118</v>
      </c>
      <c r="D158" s="58">
        <v>1</v>
      </c>
      <c r="F158" s="58" t="s">
        <v>279</v>
      </c>
      <c r="G158" s="58" t="s">
        <v>244</v>
      </c>
    </row>
    <row r="159" spans="1:7" s="58" customFormat="1" ht="35.25" customHeight="1" x14ac:dyDescent="0.25">
      <c r="A159" s="62">
        <v>53</v>
      </c>
      <c r="B159" s="58" t="s">
        <v>95</v>
      </c>
      <c r="C159" s="58" t="s">
        <v>118</v>
      </c>
      <c r="D159" s="58">
        <v>1</v>
      </c>
      <c r="F159" s="58" t="s">
        <v>279</v>
      </c>
      <c r="G159" s="58" t="s">
        <v>285</v>
      </c>
    </row>
    <row r="160" spans="1:7" s="58" customFormat="1" ht="43.5" customHeight="1" x14ac:dyDescent="0.25">
      <c r="A160" s="57">
        <f t="shared" ref="A160" si="52">A159+1</f>
        <v>54</v>
      </c>
      <c r="B160" s="58" t="s">
        <v>95</v>
      </c>
      <c r="C160" s="58" t="s">
        <v>118</v>
      </c>
      <c r="D160" s="58">
        <v>1</v>
      </c>
      <c r="F160" s="59" t="s">
        <v>326</v>
      </c>
      <c r="G160" s="58" t="s">
        <v>230</v>
      </c>
    </row>
    <row r="161" spans="1:7" s="58" customFormat="1" ht="35.25" customHeight="1" x14ac:dyDescent="0.25">
      <c r="A161" s="62">
        <f t="shared" si="38"/>
        <v>55</v>
      </c>
      <c r="B161" s="58" t="s">
        <v>95</v>
      </c>
      <c r="C161" s="58" t="s">
        <v>118</v>
      </c>
      <c r="D161" s="58">
        <v>1</v>
      </c>
      <c r="F161" s="59"/>
      <c r="G161" s="58" t="s">
        <v>220</v>
      </c>
    </row>
    <row r="162" spans="1:7" s="58" customFormat="1" ht="35.25" customHeight="1" x14ac:dyDescent="0.25">
      <c r="A162" s="62">
        <v>54</v>
      </c>
      <c r="B162" s="58" t="s">
        <v>95</v>
      </c>
      <c r="C162" s="58" t="s">
        <v>118</v>
      </c>
      <c r="D162" s="58">
        <v>1</v>
      </c>
      <c r="F162" s="58" t="s">
        <v>333</v>
      </c>
      <c r="G162" s="58" t="s">
        <v>247</v>
      </c>
    </row>
    <row r="163" spans="1:7" s="58" customFormat="1" ht="35.25" customHeight="1" x14ac:dyDescent="0.25">
      <c r="A163" s="57">
        <f t="shared" ref="A163" si="53">A162+1</f>
        <v>55</v>
      </c>
      <c r="B163" s="58" t="s">
        <v>95</v>
      </c>
      <c r="C163" s="58" t="s">
        <v>118</v>
      </c>
      <c r="D163" s="58">
        <v>1</v>
      </c>
      <c r="F163" s="61" t="s">
        <v>324</v>
      </c>
      <c r="G163" s="58" t="s">
        <v>258</v>
      </c>
    </row>
    <row r="164" spans="1:7" s="58" customFormat="1" ht="35.25" customHeight="1" x14ac:dyDescent="0.25">
      <c r="A164" s="62">
        <f t="shared" si="38"/>
        <v>56</v>
      </c>
      <c r="B164" s="58" t="s">
        <v>96</v>
      </c>
      <c r="C164" s="58" t="s">
        <v>118</v>
      </c>
      <c r="D164" s="58">
        <v>1</v>
      </c>
      <c r="F164" s="58" t="s">
        <v>293</v>
      </c>
      <c r="G164" s="58" t="s">
        <v>232</v>
      </c>
    </row>
    <row r="165" spans="1:7" s="58" customFormat="1" ht="35.25" customHeight="1" x14ac:dyDescent="0.25">
      <c r="A165" s="62">
        <v>55</v>
      </c>
      <c r="B165" s="58" t="s">
        <v>97</v>
      </c>
      <c r="C165" s="58" t="s">
        <v>118</v>
      </c>
      <c r="D165" s="58">
        <v>1</v>
      </c>
      <c r="F165" s="58" t="s">
        <v>279</v>
      </c>
      <c r="G165" s="58" t="s">
        <v>282</v>
      </c>
    </row>
    <row r="166" spans="1:7" s="58" customFormat="1" ht="35.25" customHeight="1" x14ac:dyDescent="0.25">
      <c r="A166" s="57">
        <f t="shared" ref="A166" si="54">A165+1</f>
        <v>56</v>
      </c>
      <c r="B166" s="58" t="s">
        <v>98</v>
      </c>
      <c r="C166" s="58" t="s">
        <v>118</v>
      </c>
      <c r="D166" s="58">
        <v>1</v>
      </c>
      <c r="F166" s="58" t="s">
        <v>279</v>
      </c>
      <c r="G166" s="58" t="s">
        <v>246</v>
      </c>
    </row>
    <row r="167" spans="1:7" s="58" customFormat="1" ht="35.25" customHeight="1" x14ac:dyDescent="0.25">
      <c r="A167" s="62">
        <f t="shared" si="38"/>
        <v>57</v>
      </c>
      <c r="B167" s="58" t="s">
        <v>99</v>
      </c>
      <c r="C167" s="58" t="s">
        <v>118</v>
      </c>
      <c r="D167" s="58">
        <v>1</v>
      </c>
      <c r="F167" s="58" t="s">
        <v>279</v>
      </c>
      <c r="G167" s="58" t="s">
        <v>307</v>
      </c>
    </row>
    <row r="168" spans="1:7" s="54" customFormat="1" ht="29.25" customHeight="1" x14ac:dyDescent="0.25">
      <c r="A168" s="62">
        <v>56</v>
      </c>
      <c r="B168" s="54" t="s">
        <v>272</v>
      </c>
      <c r="C168" s="54" t="s">
        <v>119</v>
      </c>
      <c r="D168" s="54">
        <v>1</v>
      </c>
      <c r="F168" s="70" t="s">
        <v>342</v>
      </c>
      <c r="G168" s="54" t="s">
        <v>273</v>
      </c>
    </row>
    <row r="169" spans="1:7" s="58" customFormat="1" ht="74.25" customHeight="1" x14ac:dyDescent="0.25">
      <c r="A169" s="57">
        <f t="shared" ref="A169" si="55">A168+1</f>
        <v>57</v>
      </c>
      <c r="B169" s="58" t="s">
        <v>186</v>
      </c>
      <c r="C169" s="58" t="s">
        <v>118</v>
      </c>
      <c r="D169" s="58">
        <v>1</v>
      </c>
      <c r="F169" s="58" t="s">
        <v>279</v>
      </c>
      <c r="G169" s="58" t="s">
        <v>276</v>
      </c>
    </row>
    <row r="170" spans="1:7" s="58" customFormat="1" ht="35.25" customHeight="1" x14ac:dyDescent="0.25">
      <c r="A170" s="62">
        <f t="shared" si="38"/>
        <v>58</v>
      </c>
      <c r="B170" s="58" t="s">
        <v>266</v>
      </c>
      <c r="C170" s="58" t="s">
        <v>118</v>
      </c>
      <c r="D170" s="58">
        <v>1</v>
      </c>
      <c r="F170" s="58" t="s">
        <v>279</v>
      </c>
      <c r="G170" s="58" t="s">
        <v>208</v>
      </c>
    </row>
    <row r="171" spans="1:7" s="58" customFormat="1" ht="35.25" customHeight="1" x14ac:dyDescent="0.25">
      <c r="A171" s="62">
        <v>57</v>
      </c>
      <c r="B171" s="58" t="s">
        <v>101</v>
      </c>
      <c r="C171" s="58" t="s">
        <v>118</v>
      </c>
      <c r="D171" s="58">
        <v>1</v>
      </c>
      <c r="F171" s="58" t="s">
        <v>301</v>
      </c>
      <c r="G171" s="58" t="s">
        <v>233</v>
      </c>
    </row>
    <row r="172" spans="1:7" s="58" customFormat="1" ht="35.25" customHeight="1" x14ac:dyDescent="0.25">
      <c r="A172" s="57">
        <f t="shared" ref="A172" si="56">A171+1</f>
        <v>58</v>
      </c>
      <c r="B172" s="58" t="s">
        <v>101</v>
      </c>
      <c r="C172" s="58" t="s">
        <v>118</v>
      </c>
      <c r="D172" s="58">
        <v>1</v>
      </c>
      <c r="F172" s="58" t="s">
        <v>319</v>
      </c>
      <c r="G172" s="58" t="s">
        <v>234</v>
      </c>
    </row>
    <row r="173" spans="1:7" s="58" customFormat="1" ht="35.25" customHeight="1" x14ac:dyDescent="0.25">
      <c r="A173" s="62">
        <f t="shared" si="38"/>
        <v>59</v>
      </c>
      <c r="B173" s="58" t="s">
        <v>101</v>
      </c>
      <c r="C173" s="58" t="s">
        <v>118</v>
      </c>
      <c r="D173" s="58">
        <v>1</v>
      </c>
      <c r="F173" s="58" t="s">
        <v>279</v>
      </c>
      <c r="G173" s="58" t="s">
        <v>254</v>
      </c>
    </row>
    <row r="174" spans="1:7" s="58" customFormat="1" ht="35.25" customHeight="1" x14ac:dyDescent="0.25">
      <c r="A174" s="62">
        <v>58</v>
      </c>
      <c r="B174" s="58" t="s">
        <v>101</v>
      </c>
      <c r="C174" s="58" t="s">
        <v>118</v>
      </c>
      <c r="D174" s="58">
        <v>1</v>
      </c>
      <c r="F174" s="58" t="s">
        <v>283</v>
      </c>
      <c r="G174" s="58" t="s">
        <v>228</v>
      </c>
    </row>
    <row r="175" spans="1:7" s="58" customFormat="1" ht="35.25" customHeight="1" x14ac:dyDescent="0.25">
      <c r="A175" s="57">
        <f t="shared" ref="A175" si="57">A174+1</f>
        <v>59</v>
      </c>
      <c r="B175" s="58" t="s">
        <v>102</v>
      </c>
      <c r="C175" s="58" t="s">
        <v>118</v>
      </c>
      <c r="D175" s="58">
        <v>1</v>
      </c>
      <c r="F175" s="58" t="s">
        <v>284</v>
      </c>
      <c r="G175" s="60" t="s">
        <v>300</v>
      </c>
    </row>
    <row r="176" spans="1:7" s="58" customFormat="1" ht="35.25" customHeight="1" x14ac:dyDescent="0.25">
      <c r="A176" s="62">
        <f t="shared" si="38"/>
        <v>60</v>
      </c>
      <c r="B176" s="58" t="s">
        <v>195</v>
      </c>
      <c r="C176" s="58" t="s">
        <v>118</v>
      </c>
      <c r="D176" s="58">
        <v>1</v>
      </c>
      <c r="F176" s="58" t="s">
        <v>309</v>
      </c>
      <c r="G176" s="58" t="s">
        <v>308</v>
      </c>
    </row>
    <row r="177" spans="1:7" s="58" customFormat="1" ht="35.25" customHeight="1" x14ac:dyDescent="0.25">
      <c r="A177" s="62">
        <v>59</v>
      </c>
      <c r="B177" s="58" t="s">
        <v>103</v>
      </c>
      <c r="C177" s="58" t="s">
        <v>118</v>
      </c>
      <c r="D177" s="58">
        <v>1</v>
      </c>
      <c r="F177" s="58" t="s">
        <v>279</v>
      </c>
      <c r="G177" s="58" t="s">
        <v>254</v>
      </c>
    </row>
    <row r="178" spans="1:7" s="58" customFormat="1" ht="35.25" customHeight="1" x14ac:dyDescent="0.25">
      <c r="A178" s="57">
        <f t="shared" ref="A178" si="58">A177+1</f>
        <v>60</v>
      </c>
      <c r="B178" s="58" t="s">
        <v>104</v>
      </c>
      <c r="C178" s="58" t="s">
        <v>118</v>
      </c>
      <c r="D178" s="58">
        <v>1</v>
      </c>
      <c r="F178" s="58" t="s">
        <v>284</v>
      </c>
      <c r="G178" s="60" t="s">
        <v>300</v>
      </c>
    </row>
    <row r="179" spans="1:7" s="58" customFormat="1" ht="35.25" customHeight="1" x14ac:dyDescent="0.25">
      <c r="A179" s="62">
        <f t="shared" si="38"/>
        <v>61</v>
      </c>
      <c r="B179" s="58" t="s">
        <v>105</v>
      </c>
      <c r="C179" s="58" t="s">
        <v>118</v>
      </c>
      <c r="D179" s="58">
        <v>1</v>
      </c>
      <c r="F179" s="58" t="s">
        <v>279</v>
      </c>
      <c r="G179" s="58" t="s">
        <v>208</v>
      </c>
    </row>
    <row r="180" spans="1:7" s="58" customFormat="1" ht="35.25" customHeight="1" x14ac:dyDescent="0.25">
      <c r="A180" s="62">
        <v>60</v>
      </c>
      <c r="B180" s="58" t="s">
        <v>106</v>
      </c>
      <c r="C180" s="58" t="s">
        <v>118</v>
      </c>
      <c r="D180" s="58">
        <v>1</v>
      </c>
      <c r="F180" s="58" t="s">
        <v>280</v>
      </c>
      <c r="G180" s="58" t="s">
        <v>237</v>
      </c>
    </row>
    <row r="181" spans="1:7" s="58" customFormat="1" ht="35.25" customHeight="1" x14ac:dyDescent="0.25">
      <c r="A181" s="57">
        <f t="shared" ref="A181:A200" si="59">A180+1</f>
        <v>61</v>
      </c>
      <c r="B181" s="58" t="s">
        <v>106</v>
      </c>
      <c r="C181" s="58" t="s">
        <v>118</v>
      </c>
      <c r="D181" s="58">
        <v>1</v>
      </c>
      <c r="F181" s="58" t="s">
        <v>310</v>
      </c>
      <c r="G181" s="58" t="s">
        <v>238</v>
      </c>
    </row>
    <row r="182" spans="1:7" s="58" customFormat="1" ht="35.25" customHeight="1" x14ac:dyDescent="0.25">
      <c r="A182" s="62">
        <f t="shared" si="59"/>
        <v>62</v>
      </c>
      <c r="B182" s="58" t="s">
        <v>107</v>
      </c>
      <c r="C182" s="58" t="s">
        <v>118</v>
      </c>
      <c r="D182" s="58">
        <v>1</v>
      </c>
      <c r="F182" s="58" t="s">
        <v>280</v>
      </c>
      <c r="G182" s="58" t="s">
        <v>237</v>
      </c>
    </row>
    <row r="183" spans="1:7" s="58" customFormat="1" ht="35.25" customHeight="1" x14ac:dyDescent="0.25">
      <c r="A183" s="62">
        <v>61</v>
      </c>
      <c r="B183" s="58" t="s">
        <v>107</v>
      </c>
      <c r="C183" s="58" t="s">
        <v>118</v>
      </c>
      <c r="D183" s="58">
        <v>1</v>
      </c>
      <c r="F183" s="58" t="s">
        <v>310</v>
      </c>
      <c r="G183" s="58" t="s">
        <v>238</v>
      </c>
    </row>
    <row r="184" spans="1:7" s="58" customFormat="1" ht="35.25" customHeight="1" x14ac:dyDescent="0.25">
      <c r="A184" s="57">
        <f t="shared" ref="A184" si="60">A183+1</f>
        <v>62</v>
      </c>
      <c r="B184" s="58" t="s">
        <v>108</v>
      </c>
      <c r="C184" s="58" t="s">
        <v>118</v>
      </c>
      <c r="D184" s="58">
        <v>1</v>
      </c>
      <c r="F184" s="58" t="s">
        <v>280</v>
      </c>
      <c r="G184" s="58" t="s">
        <v>237</v>
      </c>
    </row>
    <row r="185" spans="1:7" s="58" customFormat="1" ht="35.25" customHeight="1" x14ac:dyDescent="0.25">
      <c r="A185" s="62">
        <f t="shared" si="59"/>
        <v>63</v>
      </c>
      <c r="B185" s="58" t="s">
        <v>108</v>
      </c>
      <c r="C185" s="58" t="s">
        <v>118</v>
      </c>
      <c r="D185" s="58">
        <v>1</v>
      </c>
      <c r="F185" s="58" t="s">
        <v>310</v>
      </c>
      <c r="G185" s="58" t="s">
        <v>239</v>
      </c>
    </row>
    <row r="186" spans="1:7" s="58" customFormat="1" ht="35.25" customHeight="1" x14ac:dyDescent="0.25">
      <c r="A186" s="62">
        <v>62</v>
      </c>
      <c r="B186" s="58" t="s">
        <v>109</v>
      </c>
      <c r="C186" s="58" t="s">
        <v>118</v>
      </c>
      <c r="D186" s="58">
        <v>1</v>
      </c>
      <c r="F186" s="58" t="s">
        <v>301</v>
      </c>
      <c r="G186" s="58" t="s">
        <v>316</v>
      </c>
    </row>
    <row r="187" spans="1:7" s="58" customFormat="1" ht="35.25" customHeight="1" x14ac:dyDescent="0.25">
      <c r="A187" s="57">
        <f t="shared" ref="A187" si="61">A186+1</f>
        <v>63</v>
      </c>
      <c r="B187" s="58" t="s">
        <v>109</v>
      </c>
      <c r="C187" s="58" t="s">
        <v>118</v>
      </c>
      <c r="D187" s="58">
        <v>1</v>
      </c>
      <c r="F187" s="58" t="s">
        <v>279</v>
      </c>
      <c r="G187" s="58" t="s">
        <v>254</v>
      </c>
    </row>
    <row r="188" spans="1:7" s="58" customFormat="1" ht="35.25" customHeight="1" x14ac:dyDescent="0.25">
      <c r="A188" s="62">
        <f t="shared" si="59"/>
        <v>64</v>
      </c>
      <c r="B188" s="58" t="s">
        <v>193</v>
      </c>
      <c r="C188" s="58" t="s">
        <v>118</v>
      </c>
      <c r="D188" s="58">
        <v>1</v>
      </c>
      <c r="F188" s="61" t="s">
        <v>324</v>
      </c>
      <c r="G188" s="58" t="s">
        <v>258</v>
      </c>
    </row>
    <row r="189" spans="1:7" s="58" customFormat="1" ht="38.25" customHeight="1" x14ac:dyDescent="0.25">
      <c r="A189" s="62">
        <v>63</v>
      </c>
      <c r="B189" s="58" t="s">
        <v>193</v>
      </c>
      <c r="C189" s="58" t="s">
        <v>118</v>
      </c>
      <c r="D189" s="58">
        <v>1</v>
      </c>
      <c r="F189" s="59" t="s">
        <v>326</v>
      </c>
      <c r="G189" s="58" t="s">
        <v>230</v>
      </c>
    </row>
    <row r="190" spans="1:7" s="58" customFormat="1" ht="35.25" customHeight="1" x14ac:dyDescent="0.25">
      <c r="A190" s="57">
        <f t="shared" ref="A190" si="62">A189+1</f>
        <v>64</v>
      </c>
      <c r="B190" s="58" t="s">
        <v>193</v>
      </c>
      <c r="C190" s="58" t="s">
        <v>118</v>
      </c>
      <c r="D190" s="58">
        <v>1</v>
      </c>
      <c r="F190" s="61" t="s">
        <v>324</v>
      </c>
      <c r="G190" s="58" t="s">
        <v>220</v>
      </c>
    </row>
    <row r="191" spans="1:7" s="58" customFormat="1" ht="35.25" customHeight="1" x14ac:dyDescent="0.25">
      <c r="A191" s="62">
        <f t="shared" si="59"/>
        <v>65</v>
      </c>
      <c r="B191" s="58" t="s">
        <v>110</v>
      </c>
      <c r="C191" s="58" t="s">
        <v>118</v>
      </c>
      <c r="D191" s="58">
        <v>1</v>
      </c>
      <c r="F191" s="58" t="s">
        <v>279</v>
      </c>
      <c r="G191" s="58" t="s">
        <v>269</v>
      </c>
    </row>
    <row r="192" spans="1:7" s="58" customFormat="1" ht="102" customHeight="1" x14ac:dyDescent="0.25">
      <c r="A192" s="62">
        <v>64</v>
      </c>
      <c r="B192" s="58" t="s">
        <v>200</v>
      </c>
      <c r="C192" s="58" t="s">
        <v>118</v>
      </c>
      <c r="D192" s="58">
        <v>1</v>
      </c>
      <c r="F192" s="58" t="s">
        <v>279</v>
      </c>
      <c r="G192" s="58" t="s">
        <v>217</v>
      </c>
    </row>
    <row r="193" spans="1:8" s="58" customFormat="1" ht="35.25" customHeight="1" x14ac:dyDescent="0.25">
      <c r="A193" s="57">
        <f t="shared" ref="A193" si="63">A192+1</f>
        <v>65</v>
      </c>
      <c r="B193" s="58" t="s">
        <v>113</v>
      </c>
      <c r="C193" s="58" t="s">
        <v>118</v>
      </c>
      <c r="D193" s="58">
        <v>1</v>
      </c>
      <c r="F193" s="58" t="s">
        <v>279</v>
      </c>
      <c r="G193" s="58" t="s">
        <v>226</v>
      </c>
    </row>
    <row r="194" spans="1:8" s="58" customFormat="1" ht="35.25" customHeight="1" x14ac:dyDescent="0.25">
      <c r="A194" s="62">
        <f t="shared" si="59"/>
        <v>66</v>
      </c>
      <c r="B194" s="58" t="s">
        <v>265</v>
      </c>
      <c r="C194" s="58" t="s">
        <v>118</v>
      </c>
      <c r="D194" s="58">
        <v>1</v>
      </c>
      <c r="F194" s="58" t="s">
        <v>279</v>
      </c>
      <c r="G194" s="58" t="s">
        <v>208</v>
      </c>
    </row>
    <row r="195" spans="1:8" s="58" customFormat="1" ht="36" customHeight="1" x14ac:dyDescent="0.25">
      <c r="A195" s="62">
        <v>65</v>
      </c>
      <c r="B195" s="58" t="s">
        <v>115</v>
      </c>
      <c r="C195" s="58" t="s">
        <v>118</v>
      </c>
      <c r="D195" s="58">
        <v>1</v>
      </c>
      <c r="F195" s="58" t="s">
        <v>279</v>
      </c>
      <c r="G195" s="58" t="s">
        <v>330</v>
      </c>
    </row>
    <row r="196" spans="1:8" s="58" customFormat="1" ht="35.25" customHeight="1" x14ac:dyDescent="0.25">
      <c r="A196" s="57">
        <f t="shared" ref="A196" si="64">A195+1</f>
        <v>66</v>
      </c>
      <c r="B196" s="58" t="s">
        <v>116</v>
      </c>
      <c r="C196" s="58" t="s">
        <v>118</v>
      </c>
      <c r="D196" s="58">
        <v>1</v>
      </c>
      <c r="F196" s="58" t="s">
        <v>321</v>
      </c>
      <c r="G196" s="60" t="s">
        <v>232</v>
      </c>
    </row>
    <row r="197" spans="1:8" s="58" customFormat="1" ht="35.25" customHeight="1" x14ac:dyDescent="0.25">
      <c r="A197" s="62">
        <f t="shared" si="59"/>
        <v>67</v>
      </c>
      <c r="B197" s="58" t="s">
        <v>117</v>
      </c>
      <c r="C197" s="58" t="s">
        <v>118</v>
      </c>
      <c r="D197" s="58">
        <v>1</v>
      </c>
      <c r="F197" s="58" t="s">
        <v>320</v>
      </c>
      <c r="G197" s="58" t="s">
        <v>242</v>
      </c>
    </row>
    <row r="198" spans="1:8" s="54" customFormat="1" ht="29.25" customHeight="1" x14ac:dyDescent="0.25">
      <c r="A198" s="62">
        <v>66</v>
      </c>
      <c r="B198" s="54" t="s">
        <v>259</v>
      </c>
      <c r="C198" s="54" t="s">
        <v>119</v>
      </c>
      <c r="D198" s="54">
        <v>1</v>
      </c>
      <c r="F198" s="70" t="s">
        <v>337</v>
      </c>
      <c r="G198" s="55" t="s">
        <v>260</v>
      </c>
      <c r="H198" s="71"/>
    </row>
    <row r="199" spans="1:8" s="58" customFormat="1" ht="35.25" customHeight="1" x14ac:dyDescent="0.25">
      <c r="A199" s="57">
        <f t="shared" ref="A199" si="65">A198+1</f>
        <v>67</v>
      </c>
      <c r="B199" s="58" t="s">
        <v>268</v>
      </c>
      <c r="C199" s="58" t="s">
        <v>118</v>
      </c>
      <c r="D199" s="58">
        <v>1</v>
      </c>
      <c r="F199" s="58" t="s">
        <v>321</v>
      </c>
      <c r="G199" s="58" t="s">
        <v>232</v>
      </c>
    </row>
    <row r="200" spans="1:8" s="58" customFormat="1" ht="35.25" customHeight="1" x14ac:dyDescent="0.25">
      <c r="A200" s="62">
        <f t="shared" si="59"/>
        <v>68</v>
      </c>
      <c r="B200" s="58" t="s">
        <v>278</v>
      </c>
      <c r="C200" s="58" t="s">
        <v>118</v>
      </c>
      <c r="D200" s="58">
        <v>1</v>
      </c>
      <c r="F200" s="58" t="s">
        <v>279</v>
      </c>
      <c r="G200" s="58" t="s">
        <v>329</v>
      </c>
    </row>
    <row r="201" spans="1:8" ht="24.75" customHeight="1" x14ac:dyDescent="0.25">
      <c r="A201" s="53"/>
      <c r="G201" s="56"/>
      <c r="H201" s="51"/>
    </row>
    <row r="202" spans="1:8" ht="13.5" customHeight="1" x14ac:dyDescent="0.25">
      <c r="H202" s="50"/>
    </row>
    <row r="203" spans="1:8" ht="20.25" customHeight="1" x14ac:dyDescent="0.25">
      <c r="H203" s="51"/>
    </row>
    <row r="210" spans="4:4" x14ac:dyDescent="0.25">
      <c r="D210" s="48">
        <f>SUM(D3:D209)</f>
        <v>199</v>
      </c>
    </row>
  </sheetData>
  <hyperlinks>
    <hyperlink ref="F10" r:id="rId1" display="mailto:dorota.wronowska@uwm.edu.pl" xr:uid="{DABD4B2E-731E-4DC2-B1FE-3F65C50F5361}"/>
    <hyperlink ref="F25" r:id="rId2" display="mailto:dorota.wronowska@uwm.edu.pl" xr:uid="{5EBDB710-2C62-474C-A10F-13D4ECD65D99}"/>
    <hyperlink ref="F26" r:id="rId3" display="mailto:dorota.wronowska@uwm.edu.pl" xr:uid="{B9789CF9-3AEE-4654-B709-721E2BA600CD}"/>
    <hyperlink ref="F59" r:id="rId4" display="mailto:dorota.wronowska@uwm.edu.pl" xr:uid="{1D7A8DF8-BFED-4278-8A72-128FF51DD940}"/>
    <hyperlink ref="F198" r:id="rId5" display="mailto:andrzej.gozdz@uwm.edu.pl" xr:uid="{192FE9BA-799B-440D-A144-EBFEC8106892}"/>
    <hyperlink ref="F71" r:id="rId6" display="mailto:malgorzata.daniow@uwm.edu.pl" xr:uid="{A28C28AB-DAAC-4019-B1B8-2B12ECDC4D56}"/>
    <hyperlink ref="F28" r:id="rId7" display="mailto:adriana.faras-bak@uwm.edu.pl" xr:uid="{CC99E469-B306-41FE-A755-3BA9F8BF8C83}"/>
    <hyperlink ref="F50" r:id="rId8" display="mailto:marzena.hermanska@uwm.edu.pl" xr:uid="{7EF870F6-1C55-4AC7-84CD-A963C69752B0}"/>
    <hyperlink ref="F27" r:id="rId9" display="mailto:agnieszka.idzikowska@uwm.edu.pl" xr:uid="{0EDD4439-B141-40D4-B9EC-C33A96EE7788}"/>
    <hyperlink ref="F62" r:id="rId10" display="mailto:andrzej.gorzynski@uwm.edu.pl" xr:uid="{A96E7F45-B046-4674-9A01-204D65A9E537}"/>
    <hyperlink ref="F168" r:id="rId11" display="mailto:izaran@uwm.edu.pl" xr:uid="{EA92C86F-BAF9-4521-B33C-602584DCF24F}"/>
    <hyperlink ref="F51" r:id="rId12" display="mailto:biuro@uwmfm.pl" xr:uid="{BB21F24A-965C-48BE-9C8C-C9766B011541}"/>
    <hyperlink ref="F60" r:id="rId13" display="mailto:biuro@uwmfm.pl" xr:uid="{12924575-8BF0-44D7-B4ED-159B260CBF3C}"/>
    <hyperlink ref="F18" r:id="rId14" display="mailto:eliza.jodko@uwm.edu.pl" xr:uid="{FEFC6998-234F-41AE-A429-26BE1E8A157F}"/>
    <hyperlink ref="F20" r:id="rId15" xr:uid="{65AEB994-7D2B-4AA3-BBFB-97FA1EF270AD}"/>
    <hyperlink ref="F49" r:id="rId16" display="mailto:dagmara.naworska@uwm.edu.pl" xr:uid="{4DF0811D-112D-4A50-A0D3-83281A5FC5EB}"/>
    <hyperlink ref="F24" r:id="rId17" display="mailto:jasma@uwm.edu.pl" xr:uid="{F11E8760-1BE3-49D5-BFBA-C202993C1822}"/>
    <hyperlink ref="F21" r:id="rId18" display="mailto:jwn@uwm.edu.pl" xr:uid="{F7826B9A-9F31-4C80-A7E9-FD318767582C}"/>
    <hyperlink ref="F22" r:id="rId19" display="mailto:kazimierz.konowalski@uwm.edu.pl" xr:uid="{AF1A2AB5-B096-4CBB-AACD-9C104C9B3A2E}"/>
    <hyperlink ref="F48" r:id="rId20" display="mailto:marek.siudak@uwm.edu.pl" xr:uid="{40FB5C83-6205-408C-AFE4-EB8FE86CBC9F}"/>
    <hyperlink ref="F53" r:id="rId21" display="mailto:sylwia.kaczynska@uwm.edu.pl" xr:uid="{3BFCCD02-377A-4F28-AC71-06AF3A681DB9}"/>
    <hyperlink ref="F54" r:id="rId22" display="mailto:sylwia.kaczynska@uwm.edu.pl" xr:uid="{5106B6F5-5C5D-41DA-8C6B-1756A6DA7089}"/>
    <hyperlink ref="F55" r:id="rId23" display="mailto:sylwia.kaczynska@uwm.edu.pl" xr:uid="{F3A5047E-E35F-4E21-8980-1D7631E9FD95}"/>
    <hyperlink ref="F56" r:id="rId24" display="mailto:sylwia.kaczynska@uwm.edu.pl" xr:uid="{C83B329F-8570-46F0-84D7-BA06180E1D1C}"/>
    <hyperlink ref="F57" r:id="rId25" display="mailto:sylwia.kaczynska@uwm.edu.pl" xr:uid="{B20F42B4-83F4-46F2-A141-FCE8DB224C64}"/>
    <hyperlink ref="F63" r:id="rId26" display="mailto:sylwia.kaczynska@uwm.edu.pl" xr:uid="{F91C9C5A-586B-453C-8DBF-FE2CE652A66C}"/>
    <hyperlink ref="F64" r:id="rId27" display="mailto:sylwia.kaczynska@uwm.edu.pl" xr:uid="{3CA675FD-31A1-469B-8D4A-E57ABC422C92}"/>
    <hyperlink ref="F65" r:id="rId28" display="mailto:sylwia.kaczynska@uwm.edu.pl" xr:uid="{6CC0A0ED-1FA0-45D3-907B-B490B11277DD}"/>
    <hyperlink ref="F66" r:id="rId29" xr:uid="{CBB1DBE8-E3C8-470C-93BA-6C262AA99D14}"/>
    <hyperlink ref="F68" r:id="rId30" display="mailto:sylwia.kaczynska@uwm.edu.pl" xr:uid="{432880D4-DB1D-40A9-80B1-C4F22A5ABB64}"/>
    <hyperlink ref="F67" r:id="rId31" display="mailto:sylwia.kaczynska@uwm.edu.pl" xr:uid="{D60E45C3-74B9-4A7B-89C2-093B7095F25E}"/>
    <hyperlink ref="F5" r:id="rId32" xr:uid="{374F9FBD-D2F2-4EC7-8F2C-E8128D8E8F2B}"/>
    <hyperlink ref="F3" r:id="rId33" display="mailto:e.mierzejewska@uwm.edu.pl" xr:uid="{047CF423-2BE1-4804-8E7D-1E3F339887BD}"/>
    <hyperlink ref="F52" r:id="rId34" xr:uid="{FFFBD2E6-AFAA-4DE9-8D50-64B1786389BD}"/>
    <hyperlink ref="F61" r:id="rId35" xr:uid="{7726A770-8330-4843-A919-1A8E26686566}"/>
    <hyperlink ref="F72" r:id="rId36" xr:uid="{72D525F1-C241-468F-BE82-BDC04212CC71}"/>
    <hyperlink ref="F19" r:id="rId37" xr:uid="{10516208-0FD2-4834-9386-E36107031FA4}"/>
  </hyperlinks>
  <pageMargins left="0.23622047244094491" right="0.23622047244094491" top="0.74803149606299213" bottom="0.74803149606299213" header="0.31496062992125984" footer="0.31496062992125984"/>
  <pageSetup paperSize="8" scale="65" orientation="landscape" r:id="rId38"/>
  <tableParts count="1">
    <tablePart r:id="rId3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11A7B-42B5-453E-A8F1-98CBC16FEB04}">
  <dimension ref="A1:F119"/>
  <sheetViews>
    <sheetView tabSelected="1" topLeftCell="A94" workbookViewId="0">
      <selection activeCell="I110" sqref="I110"/>
    </sheetView>
  </sheetViews>
  <sheetFormatPr defaultRowHeight="15" x14ac:dyDescent="0.25"/>
  <cols>
    <col min="1" max="1" width="6.28515625" style="2" customWidth="1"/>
    <col min="2" max="2" width="51.42578125" style="1" customWidth="1"/>
    <col min="3" max="3" width="16.7109375" customWidth="1"/>
    <col min="4" max="4" width="10.28515625" style="2" customWidth="1"/>
    <col min="5" max="5" width="18.5703125" customWidth="1"/>
    <col min="6" max="6" width="19.5703125" customWidth="1"/>
  </cols>
  <sheetData>
    <row r="1" spans="1:6" ht="15.75" x14ac:dyDescent="0.25">
      <c r="A1" s="89"/>
      <c r="B1" s="93" t="s">
        <v>368</v>
      </c>
      <c r="C1" s="90"/>
      <c r="D1" s="91"/>
      <c r="E1" s="90"/>
      <c r="F1" s="92"/>
    </row>
    <row r="2" spans="1:6" ht="38.25" customHeight="1" x14ac:dyDescent="0.25">
      <c r="A2" s="86" t="s">
        <v>6</v>
      </c>
      <c r="B2" s="87" t="s">
        <v>7</v>
      </c>
      <c r="C2" s="87" t="s">
        <v>10</v>
      </c>
      <c r="D2" s="86" t="s">
        <v>363</v>
      </c>
      <c r="E2" s="86" t="s">
        <v>364</v>
      </c>
      <c r="F2" s="86" t="s">
        <v>365</v>
      </c>
    </row>
    <row r="3" spans="1:6" x14ac:dyDescent="0.25">
      <c r="A3" s="5">
        <v>1</v>
      </c>
      <c r="B3" s="7" t="s">
        <v>26</v>
      </c>
      <c r="C3" s="8" t="s">
        <v>118</v>
      </c>
      <c r="D3" s="5">
        <v>1</v>
      </c>
      <c r="E3" s="8"/>
      <c r="F3" s="8"/>
    </row>
    <row r="4" spans="1:6" x14ac:dyDescent="0.25">
      <c r="A4" s="5">
        <v>2</v>
      </c>
      <c r="B4" s="7" t="s">
        <v>28</v>
      </c>
      <c r="C4" s="8" t="s">
        <v>118</v>
      </c>
      <c r="D4" s="5">
        <v>1</v>
      </c>
      <c r="E4" s="8"/>
      <c r="F4" s="8"/>
    </row>
    <row r="5" spans="1:6" ht="14.25" customHeight="1" x14ac:dyDescent="0.25">
      <c r="A5" s="5">
        <v>3</v>
      </c>
      <c r="B5" s="7" t="s">
        <v>29</v>
      </c>
      <c r="C5" s="8" t="s">
        <v>118</v>
      </c>
      <c r="D5" s="5">
        <v>1</v>
      </c>
      <c r="E5" s="8"/>
      <c r="F5" s="8"/>
    </row>
    <row r="6" spans="1:6" ht="45" x14ac:dyDescent="0.25">
      <c r="A6" s="5">
        <v>4</v>
      </c>
      <c r="B6" s="7" t="s">
        <v>187</v>
      </c>
      <c r="C6" s="8" t="s">
        <v>118</v>
      </c>
      <c r="D6" s="5">
        <v>2</v>
      </c>
      <c r="E6" s="8"/>
      <c r="F6" s="8"/>
    </row>
    <row r="7" spans="1:6" x14ac:dyDescent="0.25">
      <c r="A7" s="5">
        <v>6</v>
      </c>
      <c r="B7" s="7" t="s">
        <v>31</v>
      </c>
      <c r="C7" s="8" t="s">
        <v>118</v>
      </c>
      <c r="D7" s="5">
        <v>1</v>
      </c>
      <c r="E7" s="8"/>
      <c r="F7" s="8"/>
    </row>
    <row r="8" spans="1:6" x14ac:dyDescent="0.25">
      <c r="A8" s="5">
        <v>7</v>
      </c>
      <c r="B8" s="7" t="s">
        <v>194</v>
      </c>
      <c r="C8" s="8" t="s">
        <v>118</v>
      </c>
      <c r="D8" s="5">
        <v>1</v>
      </c>
      <c r="E8" s="8"/>
      <c r="F8" s="8"/>
    </row>
    <row r="9" spans="1:6" x14ac:dyDescent="0.25">
      <c r="A9" s="5">
        <v>8</v>
      </c>
      <c r="B9" s="7" t="s">
        <v>275</v>
      </c>
      <c r="C9" s="8" t="s">
        <v>118</v>
      </c>
      <c r="D9" s="5">
        <v>1</v>
      </c>
      <c r="E9" s="8"/>
      <c r="F9" s="8"/>
    </row>
    <row r="10" spans="1:6" x14ac:dyDescent="0.25">
      <c r="A10" s="5">
        <v>9</v>
      </c>
      <c r="B10" s="7" t="s">
        <v>32</v>
      </c>
      <c r="C10" s="8" t="s">
        <v>118</v>
      </c>
      <c r="D10" s="5">
        <v>1</v>
      </c>
      <c r="E10" s="8"/>
      <c r="F10" s="8"/>
    </row>
    <row r="11" spans="1:6" ht="30" x14ac:dyDescent="0.25">
      <c r="A11" s="5">
        <v>10</v>
      </c>
      <c r="B11" s="7" t="s">
        <v>33</v>
      </c>
      <c r="C11" s="8" t="s">
        <v>118</v>
      </c>
      <c r="D11" s="5">
        <v>1</v>
      </c>
      <c r="E11" s="8"/>
      <c r="F11" s="8"/>
    </row>
    <row r="12" spans="1:6" x14ac:dyDescent="0.25">
      <c r="A12" s="5">
        <v>11</v>
      </c>
      <c r="B12" s="7" t="s">
        <v>192</v>
      </c>
      <c r="C12" s="8" t="s">
        <v>118</v>
      </c>
      <c r="D12" s="5">
        <v>1</v>
      </c>
      <c r="E12" s="8"/>
      <c r="F12" s="8"/>
    </row>
    <row r="13" spans="1:6" x14ac:dyDescent="0.25">
      <c r="A13" s="5">
        <v>12</v>
      </c>
      <c r="B13" s="7" t="s">
        <v>35</v>
      </c>
      <c r="C13" s="8" t="s">
        <v>118</v>
      </c>
      <c r="D13" s="5">
        <v>1</v>
      </c>
      <c r="E13" s="8"/>
      <c r="F13" s="8"/>
    </row>
    <row r="14" spans="1:6" x14ac:dyDescent="0.25">
      <c r="A14" s="5">
        <v>13</v>
      </c>
      <c r="B14" s="7" t="s">
        <v>264</v>
      </c>
      <c r="C14" s="8" t="s">
        <v>118</v>
      </c>
      <c r="D14" s="5">
        <v>4</v>
      </c>
      <c r="E14" s="8"/>
      <c r="F14" s="8"/>
    </row>
    <row r="15" spans="1:6" x14ac:dyDescent="0.25">
      <c r="A15" s="5">
        <v>16</v>
      </c>
      <c r="B15" s="7" t="s">
        <v>38</v>
      </c>
      <c r="C15" s="8" t="s">
        <v>118</v>
      </c>
      <c r="D15" s="5">
        <v>1</v>
      </c>
      <c r="E15" s="8"/>
      <c r="F15" s="8"/>
    </row>
    <row r="16" spans="1:6" x14ac:dyDescent="0.25">
      <c r="A16" s="5">
        <v>17</v>
      </c>
      <c r="B16" s="7" t="s">
        <v>39</v>
      </c>
      <c r="C16" s="8" t="s">
        <v>118</v>
      </c>
      <c r="D16" s="5">
        <v>1</v>
      </c>
      <c r="E16" s="8"/>
      <c r="F16" s="8"/>
    </row>
    <row r="17" spans="1:6" x14ac:dyDescent="0.25">
      <c r="A17" s="5">
        <v>18</v>
      </c>
      <c r="B17" s="7" t="s">
        <v>40</v>
      </c>
      <c r="C17" s="8" t="s">
        <v>118</v>
      </c>
      <c r="D17" s="5">
        <v>1</v>
      </c>
      <c r="E17" s="8"/>
      <c r="F17" s="8"/>
    </row>
    <row r="18" spans="1:6" x14ac:dyDescent="0.25">
      <c r="A18" s="5">
        <v>19</v>
      </c>
      <c r="B18" s="7" t="s">
        <v>41</v>
      </c>
      <c r="C18" s="8" t="s">
        <v>118</v>
      </c>
      <c r="D18" s="5">
        <v>1</v>
      </c>
      <c r="E18" s="8"/>
      <c r="F18" s="8"/>
    </row>
    <row r="19" spans="1:6" x14ac:dyDescent="0.25">
      <c r="A19" s="5">
        <v>20</v>
      </c>
      <c r="B19" s="7" t="s">
        <v>42</v>
      </c>
      <c r="C19" s="8" t="s">
        <v>118</v>
      </c>
      <c r="D19" s="5">
        <v>1</v>
      </c>
      <c r="E19" s="8"/>
      <c r="F19" s="8"/>
    </row>
    <row r="20" spans="1:6" x14ac:dyDescent="0.25">
      <c r="A20" s="5">
        <v>21</v>
      </c>
      <c r="B20" s="7" t="s">
        <v>362</v>
      </c>
      <c r="C20" s="8" t="s">
        <v>118</v>
      </c>
      <c r="D20" s="5">
        <v>3</v>
      </c>
      <c r="E20" s="8"/>
      <c r="F20" s="8"/>
    </row>
    <row r="21" spans="1:6" x14ac:dyDescent="0.25">
      <c r="A21" s="5">
        <v>24</v>
      </c>
      <c r="B21" s="7" t="s">
        <v>43</v>
      </c>
      <c r="C21" s="8" t="s">
        <v>118</v>
      </c>
      <c r="D21" s="5">
        <v>2</v>
      </c>
      <c r="E21" s="8"/>
      <c r="F21" s="8"/>
    </row>
    <row r="22" spans="1:6" x14ac:dyDescent="0.25">
      <c r="A22" s="5">
        <v>26</v>
      </c>
      <c r="B22" s="7" t="s">
        <v>44</v>
      </c>
      <c r="C22" s="8" t="s">
        <v>118</v>
      </c>
      <c r="D22" s="5">
        <v>5</v>
      </c>
      <c r="E22" s="8"/>
      <c r="F22" s="8"/>
    </row>
    <row r="23" spans="1:6" x14ac:dyDescent="0.25">
      <c r="A23" s="5">
        <v>31</v>
      </c>
      <c r="B23" s="7" t="s">
        <v>45</v>
      </c>
      <c r="C23" s="8" t="s">
        <v>118</v>
      </c>
      <c r="D23" s="5">
        <v>2</v>
      </c>
      <c r="E23" s="8"/>
      <c r="F23" s="8"/>
    </row>
    <row r="24" spans="1:6" x14ac:dyDescent="0.25">
      <c r="A24" s="5">
        <v>33</v>
      </c>
      <c r="B24" s="7" t="s">
        <v>46</v>
      </c>
      <c r="C24" s="8" t="s">
        <v>118</v>
      </c>
      <c r="D24" s="5">
        <v>1</v>
      </c>
      <c r="E24" s="8"/>
      <c r="F24" s="8"/>
    </row>
    <row r="25" spans="1:6" x14ac:dyDescent="0.25">
      <c r="A25" s="5">
        <v>34</v>
      </c>
      <c r="B25" s="7" t="s">
        <v>270</v>
      </c>
      <c r="C25" s="8" t="s">
        <v>118</v>
      </c>
      <c r="D25" s="5">
        <v>1</v>
      </c>
      <c r="E25" s="8"/>
      <c r="F25" s="8"/>
    </row>
    <row r="26" spans="1:6" x14ac:dyDescent="0.25">
      <c r="A26" s="5">
        <v>35</v>
      </c>
      <c r="B26" s="7" t="s">
        <v>198</v>
      </c>
      <c r="C26" s="8" t="s">
        <v>118</v>
      </c>
      <c r="D26" s="5">
        <v>1</v>
      </c>
      <c r="E26" s="8"/>
      <c r="F26" s="8"/>
    </row>
    <row r="27" spans="1:6" x14ac:dyDescent="0.25">
      <c r="A27" s="5">
        <v>36</v>
      </c>
      <c r="B27" s="7" t="s">
        <v>50</v>
      </c>
      <c r="C27" s="8" t="s">
        <v>118</v>
      </c>
      <c r="D27" s="5">
        <v>1</v>
      </c>
      <c r="E27" s="8"/>
      <c r="F27" s="8"/>
    </row>
    <row r="28" spans="1:6" x14ac:dyDescent="0.25">
      <c r="A28" s="5">
        <v>37</v>
      </c>
      <c r="B28" s="7" t="s">
        <v>51</v>
      </c>
      <c r="C28" s="8" t="s">
        <v>118</v>
      </c>
      <c r="D28" s="5">
        <v>1</v>
      </c>
      <c r="E28" s="8"/>
      <c r="F28" s="8"/>
    </row>
    <row r="29" spans="1:6" x14ac:dyDescent="0.25">
      <c r="A29" s="5">
        <v>38</v>
      </c>
      <c r="B29" s="7" t="s">
        <v>52</v>
      </c>
      <c r="C29" s="8" t="s">
        <v>118</v>
      </c>
      <c r="D29" s="5">
        <v>1</v>
      </c>
      <c r="E29" s="8"/>
      <c r="F29" s="8"/>
    </row>
    <row r="30" spans="1:6" x14ac:dyDescent="0.25">
      <c r="A30" s="5">
        <v>39</v>
      </c>
      <c r="B30" s="7" t="s">
        <v>360</v>
      </c>
      <c r="C30" s="8" t="s">
        <v>118</v>
      </c>
      <c r="D30" s="5">
        <v>1</v>
      </c>
      <c r="E30" s="8"/>
      <c r="F30" s="8"/>
    </row>
    <row r="31" spans="1:6" x14ac:dyDescent="0.25">
      <c r="A31" s="5">
        <v>40</v>
      </c>
      <c r="B31" s="7" t="s">
        <v>53</v>
      </c>
      <c r="C31" s="8" t="s">
        <v>118</v>
      </c>
      <c r="D31" s="5">
        <v>2</v>
      </c>
      <c r="E31" s="8"/>
      <c r="F31" s="8"/>
    </row>
    <row r="32" spans="1:6" x14ac:dyDescent="0.25">
      <c r="A32" s="5">
        <v>42</v>
      </c>
      <c r="B32" s="7" t="s">
        <v>54</v>
      </c>
      <c r="C32" s="8" t="s">
        <v>118</v>
      </c>
      <c r="D32" s="5">
        <v>1</v>
      </c>
      <c r="E32" s="8"/>
      <c r="F32" s="8"/>
    </row>
    <row r="33" spans="1:6" x14ac:dyDescent="0.25">
      <c r="A33" s="5">
        <v>43</v>
      </c>
      <c r="B33" s="7" t="s">
        <v>55</v>
      </c>
      <c r="C33" s="8" t="s">
        <v>118</v>
      </c>
      <c r="D33" s="5">
        <v>1</v>
      </c>
      <c r="E33" s="8"/>
      <c r="F33" s="8"/>
    </row>
    <row r="34" spans="1:6" x14ac:dyDescent="0.25">
      <c r="A34" s="5">
        <v>44</v>
      </c>
      <c r="B34" s="7" t="s">
        <v>56</v>
      </c>
      <c r="C34" s="8" t="s">
        <v>118</v>
      </c>
      <c r="D34" s="5">
        <v>1</v>
      </c>
      <c r="E34" s="8"/>
      <c r="F34" s="8"/>
    </row>
    <row r="35" spans="1:6" ht="30" x14ac:dyDescent="0.25">
      <c r="A35" s="5">
        <v>45</v>
      </c>
      <c r="B35" s="7" t="s">
        <v>57</v>
      </c>
      <c r="C35" s="8" t="s">
        <v>118</v>
      </c>
      <c r="D35" s="5">
        <v>1</v>
      </c>
      <c r="E35" s="8"/>
      <c r="F35" s="8"/>
    </row>
    <row r="36" spans="1:6" x14ac:dyDescent="0.25">
      <c r="A36" s="5">
        <v>46</v>
      </c>
      <c r="B36" s="7" t="s">
        <v>58</v>
      </c>
      <c r="C36" s="8" t="s">
        <v>118</v>
      </c>
      <c r="D36" s="5">
        <v>1</v>
      </c>
      <c r="E36" s="8"/>
      <c r="F36" s="8"/>
    </row>
    <row r="37" spans="1:6" x14ac:dyDescent="0.25">
      <c r="A37" s="5">
        <v>47</v>
      </c>
      <c r="B37" s="7" t="s">
        <v>59</v>
      </c>
      <c r="C37" s="8" t="s">
        <v>118</v>
      </c>
      <c r="D37" s="5">
        <v>1</v>
      </c>
      <c r="E37" s="8"/>
      <c r="F37" s="8"/>
    </row>
    <row r="38" spans="1:6" x14ac:dyDescent="0.25">
      <c r="A38" s="5">
        <v>48</v>
      </c>
      <c r="B38" s="7" t="s">
        <v>60</v>
      </c>
      <c r="C38" s="8" t="s">
        <v>118</v>
      </c>
      <c r="D38" s="5">
        <v>2</v>
      </c>
      <c r="E38" s="8"/>
      <c r="F38" s="8"/>
    </row>
    <row r="39" spans="1:6" x14ac:dyDescent="0.25">
      <c r="A39" s="5">
        <v>50</v>
      </c>
      <c r="B39" s="7" t="s">
        <v>61</v>
      </c>
      <c r="C39" s="8" t="s">
        <v>118</v>
      </c>
      <c r="D39" s="5">
        <v>2</v>
      </c>
      <c r="E39" s="8"/>
      <c r="F39" s="8"/>
    </row>
    <row r="40" spans="1:6" x14ac:dyDescent="0.25">
      <c r="A40" s="5">
        <v>52</v>
      </c>
      <c r="B40" s="7" t="s">
        <v>62</v>
      </c>
      <c r="C40" s="8" t="s">
        <v>118</v>
      </c>
      <c r="D40" s="5">
        <v>1</v>
      </c>
      <c r="E40" s="8"/>
      <c r="F40" s="8"/>
    </row>
    <row r="41" spans="1:6" x14ac:dyDescent="0.25">
      <c r="A41" s="5">
        <v>53</v>
      </c>
      <c r="B41" s="7" t="s">
        <v>63</v>
      </c>
      <c r="C41" s="8" t="s">
        <v>118</v>
      </c>
      <c r="D41" s="5">
        <v>1</v>
      </c>
      <c r="E41" s="8"/>
      <c r="F41" s="8"/>
    </row>
    <row r="42" spans="1:6" x14ac:dyDescent="0.25">
      <c r="A42" s="5">
        <v>54</v>
      </c>
      <c r="B42" s="7" t="s">
        <v>64</v>
      </c>
      <c r="C42" s="8" t="s">
        <v>118</v>
      </c>
      <c r="D42" s="5">
        <v>1</v>
      </c>
      <c r="E42" s="8"/>
      <c r="F42" s="8"/>
    </row>
    <row r="43" spans="1:6" x14ac:dyDescent="0.25">
      <c r="A43" s="5">
        <v>55</v>
      </c>
      <c r="B43" s="7" t="s">
        <v>65</v>
      </c>
      <c r="C43" s="8" t="s">
        <v>118</v>
      </c>
      <c r="D43" s="5">
        <v>3</v>
      </c>
      <c r="E43" s="8"/>
      <c r="F43" s="8"/>
    </row>
    <row r="44" spans="1:6" x14ac:dyDescent="0.25">
      <c r="A44" s="5">
        <v>58</v>
      </c>
      <c r="B44" s="7" t="s">
        <v>66</v>
      </c>
      <c r="C44" s="8" t="s">
        <v>118</v>
      </c>
      <c r="D44" s="5">
        <v>3</v>
      </c>
      <c r="E44" s="8"/>
      <c r="F44" s="8"/>
    </row>
    <row r="45" spans="1:6" x14ac:dyDescent="0.25">
      <c r="A45" s="5">
        <v>61</v>
      </c>
      <c r="B45" s="7" t="s">
        <v>196</v>
      </c>
      <c r="C45" s="8" t="s">
        <v>118</v>
      </c>
      <c r="D45" s="5">
        <v>5</v>
      </c>
      <c r="E45" s="8"/>
      <c r="F45" s="8"/>
    </row>
    <row r="46" spans="1:6" x14ac:dyDescent="0.25">
      <c r="A46" s="5">
        <v>66</v>
      </c>
      <c r="B46" s="7" t="s">
        <v>67</v>
      </c>
      <c r="C46" s="8" t="s">
        <v>118</v>
      </c>
      <c r="D46" s="5">
        <v>1</v>
      </c>
      <c r="E46" s="8"/>
      <c r="F46" s="8"/>
    </row>
    <row r="47" spans="1:6" x14ac:dyDescent="0.25">
      <c r="A47" s="5">
        <v>67</v>
      </c>
      <c r="B47" s="7" t="s">
        <v>311</v>
      </c>
      <c r="C47" s="8" t="s">
        <v>118</v>
      </c>
      <c r="D47" s="5">
        <v>1</v>
      </c>
      <c r="E47" s="8"/>
      <c r="F47" s="8"/>
    </row>
    <row r="48" spans="1:6" x14ac:dyDescent="0.25">
      <c r="A48" s="5">
        <v>68</v>
      </c>
      <c r="B48" s="7" t="s">
        <v>314</v>
      </c>
      <c r="C48" s="8" t="s">
        <v>118</v>
      </c>
      <c r="D48" s="5">
        <v>1</v>
      </c>
      <c r="E48" s="8"/>
      <c r="F48" s="8"/>
    </row>
    <row r="49" spans="1:6" x14ac:dyDescent="0.25">
      <c r="A49" s="5">
        <v>69</v>
      </c>
      <c r="B49" s="7" t="s">
        <v>266</v>
      </c>
      <c r="C49" s="8" t="s">
        <v>118</v>
      </c>
      <c r="D49" s="5">
        <v>1</v>
      </c>
      <c r="E49" s="8"/>
      <c r="F49" s="8"/>
    </row>
    <row r="50" spans="1:6" x14ac:dyDescent="0.25">
      <c r="A50" s="5">
        <v>70</v>
      </c>
      <c r="B50" s="7" t="s">
        <v>68</v>
      </c>
      <c r="C50" s="8" t="s">
        <v>118</v>
      </c>
      <c r="D50" s="5">
        <v>1</v>
      </c>
      <c r="E50" s="8"/>
      <c r="F50" s="8"/>
    </row>
    <row r="51" spans="1:6" x14ac:dyDescent="0.25">
      <c r="A51" s="5">
        <v>71</v>
      </c>
      <c r="B51" s="7" t="s">
        <v>183</v>
      </c>
      <c r="C51" s="8" t="s">
        <v>118</v>
      </c>
      <c r="D51" s="5">
        <v>1</v>
      </c>
      <c r="E51" s="8"/>
      <c r="F51" s="8"/>
    </row>
    <row r="52" spans="1:6" x14ac:dyDescent="0.25">
      <c r="A52" s="5">
        <v>72</v>
      </c>
      <c r="B52" s="7" t="s">
        <v>70</v>
      </c>
      <c r="C52" s="8" t="s">
        <v>118</v>
      </c>
      <c r="D52" s="5">
        <v>1</v>
      </c>
      <c r="E52" s="8"/>
      <c r="F52" s="8"/>
    </row>
    <row r="53" spans="1:6" x14ac:dyDescent="0.25">
      <c r="A53" s="5">
        <v>74</v>
      </c>
      <c r="B53" s="7" t="s">
        <v>277</v>
      </c>
      <c r="C53" s="8" t="s">
        <v>118</v>
      </c>
      <c r="D53" s="5">
        <v>1</v>
      </c>
      <c r="E53" s="8"/>
      <c r="F53" s="8"/>
    </row>
    <row r="54" spans="1:6" ht="60" x14ac:dyDescent="0.25">
      <c r="A54" s="5">
        <v>75</v>
      </c>
      <c r="B54" s="7" t="s">
        <v>255</v>
      </c>
      <c r="C54" s="8" t="s">
        <v>118</v>
      </c>
      <c r="D54" s="5">
        <v>1</v>
      </c>
      <c r="E54" s="8"/>
      <c r="F54" s="8"/>
    </row>
    <row r="55" spans="1:6" x14ac:dyDescent="0.25">
      <c r="A55" s="5">
        <v>76</v>
      </c>
      <c r="B55" s="7" t="s">
        <v>73</v>
      </c>
      <c r="C55" s="8" t="s">
        <v>118</v>
      </c>
      <c r="D55" s="5">
        <v>1</v>
      </c>
      <c r="E55" s="8"/>
      <c r="F55" s="8"/>
    </row>
    <row r="56" spans="1:6" ht="30" x14ac:dyDescent="0.25">
      <c r="A56" s="5">
        <v>79</v>
      </c>
      <c r="B56" s="7" t="s">
        <v>358</v>
      </c>
      <c r="C56" s="8" t="s">
        <v>118</v>
      </c>
      <c r="D56" s="5">
        <v>2</v>
      </c>
      <c r="E56" s="8"/>
      <c r="F56" s="8"/>
    </row>
    <row r="57" spans="1:6" x14ac:dyDescent="0.25">
      <c r="A57" s="5">
        <v>80</v>
      </c>
      <c r="B57" s="7" t="s">
        <v>366</v>
      </c>
      <c r="C57" s="8" t="s">
        <v>118</v>
      </c>
      <c r="D57" s="5">
        <v>1</v>
      </c>
      <c r="E57" s="8"/>
      <c r="F57" s="8"/>
    </row>
    <row r="58" spans="1:6" x14ac:dyDescent="0.25">
      <c r="A58" s="5">
        <v>81</v>
      </c>
      <c r="B58" s="7" t="s">
        <v>315</v>
      </c>
      <c r="C58" s="8" t="s">
        <v>118</v>
      </c>
      <c r="D58" s="5">
        <v>1</v>
      </c>
      <c r="E58" s="8"/>
      <c r="F58" s="8"/>
    </row>
    <row r="59" spans="1:6" x14ac:dyDescent="0.25">
      <c r="A59" s="5">
        <v>82</v>
      </c>
      <c r="B59" s="7" t="s">
        <v>77</v>
      </c>
      <c r="C59" s="8" t="s">
        <v>118</v>
      </c>
      <c r="D59" s="5">
        <v>1</v>
      </c>
      <c r="E59" s="8"/>
      <c r="F59" s="8"/>
    </row>
    <row r="60" spans="1:6" x14ac:dyDescent="0.25">
      <c r="A60" s="5">
        <v>83</v>
      </c>
      <c r="B60" s="7" t="s">
        <v>78</v>
      </c>
      <c r="C60" s="8" t="s">
        <v>118</v>
      </c>
      <c r="D60" s="5">
        <v>5</v>
      </c>
      <c r="E60" s="8"/>
      <c r="F60" s="8"/>
    </row>
    <row r="61" spans="1:6" x14ac:dyDescent="0.25">
      <c r="A61" s="5">
        <v>88</v>
      </c>
      <c r="B61" s="7" t="s">
        <v>79</v>
      </c>
      <c r="C61" s="8" t="s">
        <v>118</v>
      </c>
      <c r="D61" s="5">
        <v>2</v>
      </c>
      <c r="E61" s="8"/>
      <c r="F61" s="8"/>
    </row>
    <row r="62" spans="1:6" x14ac:dyDescent="0.25">
      <c r="A62" s="5">
        <v>91</v>
      </c>
      <c r="B62" s="7" t="s">
        <v>80</v>
      </c>
      <c r="C62" s="8" t="s">
        <v>118</v>
      </c>
      <c r="D62" s="5">
        <v>3</v>
      </c>
      <c r="E62" s="8"/>
      <c r="F62" s="8"/>
    </row>
    <row r="63" spans="1:6" x14ac:dyDescent="0.25">
      <c r="A63" s="5">
        <v>94</v>
      </c>
      <c r="B63" s="7" t="s">
        <v>189</v>
      </c>
      <c r="C63" s="8" t="s">
        <v>118</v>
      </c>
      <c r="D63" s="5">
        <v>1</v>
      </c>
      <c r="E63" s="8"/>
      <c r="F63" s="8"/>
    </row>
    <row r="64" spans="1:6" x14ac:dyDescent="0.25">
      <c r="A64" s="5">
        <v>95</v>
      </c>
      <c r="B64" s="7" t="s">
        <v>82</v>
      </c>
      <c r="C64" s="8" t="s">
        <v>118</v>
      </c>
      <c r="D64" s="5">
        <v>2</v>
      </c>
      <c r="E64" s="8"/>
      <c r="F64" s="8"/>
    </row>
    <row r="65" spans="1:6" x14ac:dyDescent="0.25">
      <c r="A65" s="5">
        <v>97</v>
      </c>
      <c r="B65" s="7" t="s">
        <v>83</v>
      </c>
      <c r="C65" s="8" t="s">
        <v>118</v>
      </c>
      <c r="D65" s="5">
        <v>1</v>
      </c>
      <c r="E65" s="8"/>
      <c r="F65" s="8"/>
    </row>
    <row r="66" spans="1:6" x14ac:dyDescent="0.25">
      <c r="A66" s="5">
        <v>99</v>
      </c>
      <c r="B66" s="7" t="s">
        <v>84</v>
      </c>
      <c r="C66" s="8" t="s">
        <v>118</v>
      </c>
      <c r="D66" s="5">
        <v>2</v>
      </c>
      <c r="E66" s="8"/>
      <c r="F66" s="8"/>
    </row>
    <row r="67" spans="1:6" x14ac:dyDescent="0.25">
      <c r="A67" s="5">
        <v>101</v>
      </c>
      <c r="B67" s="7" t="s">
        <v>85</v>
      </c>
      <c r="C67" s="8" t="s">
        <v>118</v>
      </c>
      <c r="D67" s="5">
        <v>1</v>
      </c>
      <c r="E67" s="8"/>
      <c r="F67" s="8"/>
    </row>
    <row r="68" spans="1:6" x14ac:dyDescent="0.25">
      <c r="A68" s="5">
        <v>102</v>
      </c>
      <c r="B68" s="7" t="s">
        <v>86</v>
      </c>
      <c r="C68" s="8" t="s">
        <v>118</v>
      </c>
      <c r="D68" s="5">
        <v>2</v>
      </c>
      <c r="E68" s="8"/>
      <c r="F68" s="8"/>
    </row>
    <row r="69" spans="1:6" x14ac:dyDescent="0.25">
      <c r="A69" s="5">
        <v>104</v>
      </c>
      <c r="B69" s="7" t="s">
        <v>184</v>
      </c>
      <c r="C69" s="8" t="s">
        <v>118</v>
      </c>
      <c r="D69" s="5">
        <v>1</v>
      </c>
      <c r="E69" s="8"/>
      <c r="F69" s="8"/>
    </row>
    <row r="70" spans="1:6" x14ac:dyDescent="0.25">
      <c r="A70" s="5">
        <v>105</v>
      </c>
      <c r="B70" s="7" t="s">
        <v>87</v>
      </c>
      <c r="C70" s="8" t="s">
        <v>118</v>
      </c>
      <c r="D70" s="5">
        <v>1</v>
      </c>
      <c r="E70" s="8"/>
      <c r="F70" s="8"/>
    </row>
    <row r="71" spans="1:6" x14ac:dyDescent="0.25">
      <c r="A71" s="5">
        <v>106</v>
      </c>
      <c r="B71" s="7" t="s">
        <v>88</v>
      </c>
      <c r="C71" s="8" t="s">
        <v>118</v>
      </c>
      <c r="D71" s="5">
        <v>4</v>
      </c>
      <c r="E71" s="8"/>
      <c r="F71" s="8"/>
    </row>
    <row r="72" spans="1:6" x14ac:dyDescent="0.25">
      <c r="A72" s="5">
        <v>110</v>
      </c>
      <c r="B72" s="7" t="s">
        <v>89</v>
      </c>
      <c r="C72" s="8" t="s">
        <v>118</v>
      </c>
      <c r="D72" s="5">
        <v>1</v>
      </c>
      <c r="E72" s="8"/>
      <c r="F72" s="8"/>
    </row>
    <row r="73" spans="1:6" ht="30" x14ac:dyDescent="0.25">
      <c r="A73" s="5">
        <v>111</v>
      </c>
      <c r="B73" s="7" t="s">
        <v>190</v>
      </c>
      <c r="C73" s="8" t="s">
        <v>118</v>
      </c>
      <c r="D73" s="5">
        <v>1</v>
      </c>
      <c r="E73" s="8"/>
      <c r="F73" s="8"/>
    </row>
    <row r="74" spans="1:6" x14ac:dyDescent="0.25">
      <c r="A74" s="5">
        <v>112</v>
      </c>
      <c r="B74" s="7" t="s">
        <v>185</v>
      </c>
      <c r="C74" s="8" t="s">
        <v>118</v>
      </c>
      <c r="D74" s="5">
        <v>1</v>
      </c>
      <c r="E74" s="8"/>
      <c r="F74" s="8"/>
    </row>
    <row r="75" spans="1:6" x14ac:dyDescent="0.25">
      <c r="A75" s="5">
        <v>113</v>
      </c>
      <c r="B75" s="7" t="s">
        <v>92</v>
      </c>
      <c r="C75" s="8" t="s">
        <v>118</v>
      </c>
      <c r="D75" s="5">
        <v>1</v>
      </c>
      <c r="E75" s="8"/>
      <c r="F75" s="8"/>
    </row>
    <row r="76" spans="1:6" x14ac:dyDescent="0.25">
      <c r="A76" s="5">
        <v>114</v>
      </c>
      <c r="B76" s="7" t="s">
        <v>93</v>
      </c>
      <c r="C76" s="8" t="s">
        <v>118</v>
      </c>
      <c r="D76" s="5">
        <v>2</v>
      </c>
      <c r="E76" s="8"/>
      <c r="F76" s="8"/>
    </row>
    <row r="77" spans="1:6" x14ac:dyDescent="0.25">
      <c r="A77" s="5">
        <v>116</v>
      </c>
      <c r="B77" s="7" t="s">
        <v>94</v>
      </c>
      <c r="C77" s="8" t="s">
        <v>118</v>
      </c>
      <c r="D77" s="5">
        <v>3</v>
      </c>
      <c r="E77" s="8"/>
      <c r="F77" s="8"/>
    </row>
    <row r="78" spans="1:6" ht="30" x14ac:dyDescent="0.25">
      <c r="A78" s="5">
        <v>119</v>
      </c>
      <c r="B78" s="7" t="s">
        <v>328</v>
      </c>
      <c r="C78" s="8" t="s">
        <v>118</v>
      </c>
      <c r="D78" s="5">
        <v>1</v>
      </c>
      <c r="E78" s="8"/>
      <c r="F78" s="8"/>
    </row>
    <row r="79" spans="1:6" x14ac:dyDescent="0.25">
      <c r="A79" s="5">
        <v>120</v>
      </c>
      <c r="B79" s="7" t="s">
        <v>95</v>
      </c>
      <c r="C79" s="8" t="s">
        <v>118</v>
      </c>
      <c r="D79" s="5">
        <v>5</v>
      </c>
      <c r="E79" s="8"/>
      <c r="F79" s="8"/>
    </row>
    <row r="80" spans="1:6" x14ac:dyDescent="0.25">
      <c r="A80" s="5">
        <v>125</v>
      </c>
      <c r="B80" s="7" t="s">
        <v>96</v>
      </c>
      <c r="C80" s="8" t="s">
        <v>118</v>
      </c>
      <c r="D80" s="5">
        <v>1</v>
      </c>
      <c r="E80" s="8"/>
      <c r="F80" s="8"/>
    </row>
    <row r="81" spans="1:6" ht="45" x14ac:dyDescent="0.25">
      <c r="A81" s="5">
        <v>126</v>
      </c>
      <c r="B81" s="7" t="s">
        <v>97</v>
      </c>
      <c r="C81" s="8" t="s">
        <v>118</v>
      </c>
      <c r="D81" s="5">
        <v>1</v>
      </c>
      <c r="E81" s="8"/>
      <c r="F81" s="8"/>
    </row>
    <row r="82" spans="1:6" x14ac:dyDescent="0.25">
      <c r="A82" s="5">
        <v>127</v>
      </c>
      <c r="B82" s="7" t="s">
        <v>98</v>
      </c>
      <c r="C82" s="8" t="s">
        <v>118</v>
      </c>
      <c r="D82" s="5">
        <v>1</v>
      </c>
      <c r="E82" s="8"/>
      <c r="F82" s="8"/>
    </row>
    <row r="83" spans="1:6" x14ac:dyDescent="0.25">
      <c r="A83" s="5">
        <v>128</v>
      </c>
      <c r="B83" s="7" t="s">
        <v>99</v>
      </c>
      <c r="C83" s="8" t="s">
        <v>118</v>
      </c>
      <c r="D83" s="5">
        <v>1</v>
      </c>
      <c r="E83" s="8"/>
      <c r="F83" s="8"/>
    </row>
    <row r="84" spans="1:6" x14ac:dyDescent="0.25">
      <c r="A84" s="5">
        <v>129</v>
      </c>
      <c r="B84" s="7" t="s">
        <v>186</v>
      </c>
      <c r="C84" s="8" t="s">
        <v>118</v>
      </c>
      <c r="D84" s="5">
        <v>1</v>
      </c>
      <c r="E84" s="8"/>
      <c r="F84" s="8"/>
    </row>
    <row r="85" spans="1:6" x14ac:dyDescent="0.25">
      <c r="A85" s="5">
        <v>130</v>
      </c>
      <c r="B85" s="7" t="s">
        <v>101</v>
      </c>
      <c r="C85" s="8" t="s">
        <v>118</v>
      </c>
      <c r="D85" s="5">
        <v>4</v>
      </c>
      <c r="E85" s="8"/>
      <c r="F85" s="8"/>
    </row>
    <row r="86" spans="1:6" x14ac:dyDescent="0.25">
      <c r="A86" s="5">
        <v>134</v>
      </c>
      <c r="B86" s="7" t="s">
        <v>102</v>
      </c>
      <c r="C86" s="8" t="s">
        <v>118</v>
      </c>
      <c r="D86" s="5">
        <v>1</v>
      </c>
      <c r="E86" s="8"/>
      <c r="F86" s="8"/>
    </row>
    <row r="87" spans="1:6" x14ac:dyDescent="0.25">
      <c r="A87" s="5">
        <v>135</v>
      </c>
      <c r="B87" s="7" t="s">
        <v>195</v>
      </c>
      <c r="C87" s="8" t="s">
        <v>118</v>
      </c>
      <c r="D87" s="5">
        <v>1</v>
      </c>
      <c r="E87" s="8"/>
      <c r="F87" s="8"/>
    </row>
    <row r="88" spans="1:6" x14ac:dyDescent="0.25">
      <c r="A88" s="5">
        <v>136</v>
      </c>
      <c r="B88" s="7" t="s">
        <v>103</v>
      </c>
      <c r="C88" s="8" t="s">
        <v>118</v>
      </c>
      <c r="D88" s="5">
        <v>1</v>
      </c>
      <c r="E88" s="8"/>
      <c r="F88" s="8"/>
    </row>
    <row r="89" spans="1:6" x14ac:dyDescent="0.25">
      <c r="A89" s="5">
        <v>137</v>
      </c>
      <c r="B89" s="7" t="s">
        <v>104</v>
      </c>
      <c r="C89" s="8" t="s">
        <v>118</v>
      </c>
      <c r="D89" s="5">
        <v>1</v>
      </c>
      <c r="E89" s="8"/>
      <c r="F89" s="8"/>
    </row>
    <row r="90" spans="1:6" x14ac:dyDescent="0.25">
      <c r="A90" s="5">
        <v>138</v>
      </c>
      <c r="B90" s="7" t="s">
        <v>359</v>
      </c>
      <c r="C90" s="8" t="s">
        <v>118</v>
      </c>
      <c r="D90" s="5">
        <v>1</v>
      </c>
      <c r="E90" s="8"/>
      <c r="F90" s="8"/>
    </row>
    <row r="91" spans="1:6" x14ac:dyDescent="0.25">
      <c r="A91" s="5">
        <v>139</v>
      </c>
      <c r="B91" s="7" t="s">
        <v>106</v>
      </c>
      <c r="C91" s="8" t="s">
        <v>118</v>
      </c>
      <c r="D91" s="5">
        <v>2</v>
      </c>
      <c r="E91" s="8"/>
      <c r="F91" s="8"/>
    </row>
    <row r="92" spans="1:6" x14ac:dyDescent="0.25">
      <c r="A92" s="5">
        <v>141</v>
      </c>
      <c r="B92" s="7" t="s">
        <v>107</v>
      </c>
      <c r="C92" s="8" t="s">
        <v>118</v>
      </c>
      <c r="D92" s="5">
        <v>2</v>
      </c>
      <c r="E92" s="8"/>
      <c r="F92" s="8"/>
    </row>
    <row r="93" spans="1:6" x14ac:dyDescent="0.25">
      <c r="A93" s="5">
        <v>143</v>
      </c>
      <c r="B93" s="7" t="s">
        <v>108</v>
      </c>
      <c r="C93" s="8" t="s">
        <v>118</v>
      </c>
      <c r="D93" s="5">
        <v>2</v>
      </c>
      <c r="E93" s="8"/>
      <c r="F93" s="8"/>
    </row>
    <row r="94" spans="1:6" x14ac:dyDescent="0.25">
      <c r="A94" s="5">
        <v>145</v>
      </c>
      <c r="B94" s="7" t="s">
        <v>109</v>
      </c>
      <c r="C94" s="8" t="s">
        <v>118</v>
      </c>
      <c r="D94" s="5">
        <v>2</v>
      </c>
      <c r="E94" s="8"/>
      <c r="F94" s="8"/>
    </row>
    <row r="95" spans="1:6" x14ac:dyDescent="0.25">
      <c r="A95" s="5">
        <v>147</v>
      </c>
      <c r="B95" s="7" t="s">
        <v>193</v>
      </c>
      <c r="C95" s="8" t="s">
        <v>118</v>
      </c>
      <c r="D95" s="5">
        <v>2</v>
      </c>
      <c r="E95" s="8"/>
      <c r="F95" s="8"/>
    </row>
    <row r="96" spans="1:6" x14ac:dyDescent="0.25">
      <c r="A96" s="5">
        <v>149</v>
      </c>
      <c r="B96" s="7" t="s">
        <v>110</v>
      </c>
      <c r="C96" s="8" t="s">
        <v>118</v>
      </c>
      <c r="D96" s="5">
        <v>1</v>
      </c>
      <c r="E96" s="8"/>
      <c r="F96" s="8"/>
    </row>
    <row r="97" spans="1:6" ht="135" x14ac:dyDescent="0.25">
      <c r="A97" s="5">
        <v>150</v>
      </c>
      <c r="B97" s="7" t="s">
        <v>200</v>
      </c>
      <c r="C97" s="8" t="s">
        <v>118</v>
      </c>
      <c r="D97" s="5">
        <v>1</v>
      </c>
      <c r="E97" s="8"/>
      <c r="F97" s="8"/>
    </row>
    <row r="98" spans="1:6" x14ac:dyDescent="0.25">
      <c r="A98" s="5">
        <v>151</v>
      </c>
      <c r="B98" s="7" t="s">
        <v>113</v>
      </c>
      <c r="C98" s="8" t="s">
        <v>118</v>
      </c>
      <c r="D98" s="5">
        <v>1</v>
      </c>
      <c r="E98" s="8"/>
      <c r="F98" s="8"/>
    </row>
    <row r="99" spans="1:6" ht="30" x14ac:dyDescent="0.25">
      <c r="A99" s="5">
        <v>152</v>
      </c>
      <c r="B99" s="7" t="s">
        <v>265</v>
      </c>
      <c r="C99" s="8" t="s">
        <v>118</v>
      </c>
      <c r="D99" s="5">
        <v>1</v>
      </c>
      <c r="E99" s="8"/>
      <c r="F99" s="8"/>
    </row>
    <row r="100" spans="1:6" x14ac:dyDescent="0.25">
      <c r="A100" s="5">
        <v>153</v>
      </c>
      <c r="B100" s="7" t="s">
        <v>115</v>
      </c>
      <c r="C100" s="8" t="s">
        <v>118</v>
      </c>
      <c r="D100" s="5">
        <v>1</v>
      </c>
      <c r="E100" s="8"/>
      <c r="F100" s="8"/>
    </row>
    <row r="101" spans="1:6" ht="45" x14ac:dyDescent="0.25">
      <c r="A101" s="5">
        <v>154</v>
      </c>
      <c r="B101" s="7" t="s">
        <v>116</v>
      </c>
      <c r="C101" s="8" t="s">
        <v>118</v>
      </c>
      <c r="D101" s="5">
        <v>1</v>
      </c>
      <c r="E101" s="8"/>
      <c r="F101" s="8"/>
    </row>
    <row r="102" spans="1:6" x14ac:dyDescent="0.25">
      <c r="A102" s="5">
        <v>155</v>
      </c>
      <c r="B102" s="7" t="s">
        <v>117</v>
      </c>
      <c r="C102" s="8" t="s">
        <v>118</v>
      </c>
      <c r="D102" s="5">
        <v>1</v>
      </c>
      <c r="E102" s="8"/>
      <c r="F102" s="8"/>
    </row>
    <row r="103" spans="1:6" x14ac:dyDescent="0.25">
      <c r="A103" s="5">
        <v>156</v>
      </c>
      <c r="B103" s="7" t="s">
        <v>361</v>
      </c>
      <c r="C103" s="8" t="s">
        <v>118</v>
      </c>
      <c r="D103" s="5">
        <v>1</v>
      </c>
      <c r="E103" s="8"/>
      <c r="F103" s="8"/>
    </row>
    <row r="104" spans="1:6" x14ac:dyDescent="0.25">
      <c r="A104" s="5">
        <v>157</v>
      </c>
      <c r="B104" s="7" t="s">
        <v>268</v>
      </c>
      <c r="C104" s="8" t="s">
        <v>118</v>
      </c>
      <c r="D104" s="5">
        <v>1</v>
      </c>
      <c r="E104" s="8"/>
      <c r="F104" s="8"/>
    </row>
    <row r="105" spans="1:6" x14ac:dyDescent="0.25">
      <c r="A105" s="5">
        <v>158</v>
      </c>
      <c r="B105" s="7" t="s">
        <v>181</v>
      </c>
      <c r="C105" s="8" t="s">
        <v>119</v>
      </c>
      <c r="D105" s="5">
        <v>1</v>
      </c>
      <c r="E105" s="8"/>
      <c r="F105" s="8"/>
    </row>
    <row r="106" spans="1:6" x14ac:dyDescent="0.25">
      <c r="A106" s="5">
        <v>159</v>
      </c>
      <c r="B106" s="7" t="s">
        <v>27</v>
      </c>
      <c r="C106" s="8" t="s">
        <v>119</v>
      </c>
      <c r="D106" s="5">
        <v>1</v>
      </c>
      <c r="E106" s="8"/>
      <c r="F106" s="8"/>
    </row>
    <row r="107" spans="1:6" ht="45" x14ac:dyDescent="0.25">
      <c r="A107" s="5">
        <v>160</v>
      </c>
      <c r="B107" s="7" t="s">
        <v>197</v>
      </c>
      <c r="C107" s="8" t="s">
        <v>119</v>
      </c>
      <c r="D107" s="5">
        <v>1</v>
      </c>
      <c r="E107" s="8"/>
      <c r="F107" s="8"/>
    </row>
    <row r="108" spans="1:6" x14ac:dyDescent="0.25">
      <c r="A108" s="5">
        <v>161</v>
      </c>
      <c r="B108" s="7" t="s">
        <v>36</v>
      </c>
      <c r="C108" s="8" t="s">
        <v>119</v>
      </c>
      <c r="D108" s="5">
        <v>6</v>
      </c>
      <c r="E108" s="8"/>
      <c r="F108" s="8"/>
    </row>
    <row r="109" spans="1:6" x14ac:dyDescent="0.25">
      <c r="A109" s="5">
        <v>167</v>
      </c>
      <c r="B109" s="7" t="s">
        <v>131</v>
      </c>
      <c r="C109" s="8" t="s">
        <v>119</v>
      </c>
      <c r="D109" s="5">
        <v>4</v>
      </c>
      <c r="E109" s="8"/>
      <c r="F109" s="8"/>
    </row>
    <row r="110" spans="1:6" x14ac:dyDescent="0.25">
      <c r="A110" s="5">
        <v>171</v>
      </c>
      <c r="B110" s="7" t="s">
        <v>120</v>
      </c>
      <c r="C110" s="8" t="s">
        <v>119</v>
      </c>
      <c r="D110" s="5">
        <v>7</v>
      </c>
      <c r="E110" s="8"/>
      <c r="F110" s="8"/>
    </row>
    <row r="111" spans="1:6" x14ac:dyDescent="0.25">
      <c r="A111" s="5">
        <v>178</v>
      </c>
      <c r="B111" s="7" t="s">
        <v>188</v>
      </c>
      <c r="C111" s="8" t="s">
        <v>119</v>
      </c>
      <c r="D111" s="5">
        <v>1</v>
      </c>
      <c r="E111" s="8"/>
      <c r="F111" s="8"/>
    </row>
    <row r="112" spans="1:6" x14ac:dyDescent="0.25">
      <c r="A112" s="5">
        <v>179</v>
      </c>
      <c r="B112" s="7" t="s">
        <v>256</v>
      </c>
      <c r="C112" s="8" t="s">
        <v>119</v>
      </c>
      <c r="D112" s="5">
        <v>7</v>
      </c>
      <c r="E112" s="8"/>
      <c r="F112" s="8"/>
    </row>
    <row r="113" spans="1:6" x14ac:dyDescent="0.25">
      <c r="A113" s="5">
        <v>187</v>
      </c>
      <c r="B113" s="7" t="s">
        <v>198</v>
      </c>
      <c r="C113" s="8" t="s">
        <v>119</v>
      </c>
      <c r="D113" s="5">
        <v>2</v>
      </c>
      <c r="E113" s="8"/>
      <c r="F113" s="8"/>
    </row>
    <row r="114" spans="1:6" x14ac:dyDescent="0.25">
      <c r="A114" s="5">
        <v>188</v>
      </c>
      <c r="B114" s="7" t="s">
        <v>272</v>
      </c>
      <c r="C114" s="8" t="s">
        <v>119</v>
      </c>
      <c r="D114" s="5">
        <v>1</v>
      </c>
      <c r="E114" s="8"/>
      <c r="F114" s="8"/>
    </row>
    <row r="115" spans="1:6" ht="30" x14ac:dyDescent="0.25">
      <c r="A115" s="5">
        <v>189</v>
      </c>
      <c r="B115" s="7" t="s">
        <v>259</v>
      </c>
      <c r="C115" s="8" t="s">
        <v>119</v>
      </c>
      <c r="D115" s="5">
        <v>1</v>
      </c>
      <c r="E115" s="8"/>
      <c r="F115" s="8"/>
    </row>
    <row r="116" spans="1:6" x14ac:dyDescent="0.25">
      <c r="A116" s="5">
        <v>190</v>
      </c>
      <c r="B116" s="7" t="s">
        <v>44</v>
      </c>
      <c r="C116" s="8" t="s">
        <v>119</v>
      </c>
      <c r="D116" s="5">
        <v>1</v>
      </c>
      <c r="E116" s="8"/>
      <c r="F116" s="8"/>
    </row>
    <row r="117" spans="1:6" x14ac:dyDescent="0.25">
      <c r="A117" s="5">
        <v>192</v>
      </c>
      <c r="B117" s="7" t="s">
        <v>86</v>
      </c>
      <c r="C117" s="8" t="s">
        <v>119</v>
      </c>
      <c r="D117" s="5">
        <v>1</v>
      </c>
      <c r="E117" s="8"/>
      <c r="F117" s="8"/>
    </row>
    <row r="118" spans="1:6" x14ac:dyDescent="0.25">
      <c r="A118" s="5">
        <v>193</v>
      </c>
      <c r="B118" s="7" t="s">
        <v>367</v>
      </c>
      <c r="C118" s="8" t="s">
        <v>118</v>
      </c>
      <c r="D118" s="5">
        <v>1</v>
      </c>
      <c r="E118" s="8"/>
      <c r="F118" s="8"/>
    </row>
    <row r="119" spans="1:6" x14ac:dyDescent="0.25">
      <c r="A119" s="94" t="s">
        <v>369</v>
      </c>
      <c r="B119" s="95"/>
      <c r="C119" s="95"/>
      <c r="D119" s="95"/>
      <c r="E119" s="95"/>
      <c r="F119" s="88"/>
    </row>
  </sheetData>
  <autoFilter ref="A2:F118" xr:uid="{DA211A7B-42B5-453E-A8F1-98CBC16FEB04}"/>
  <mergeCells count="1">
    <mergeCell ref="A119:E119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EA442-6405-4A9E-86D1-E6874DD827D5}">
  <sheetPr codeName="Arkusz6"/>
  <dimension ref="A1:C5"/>
  <sheetViews>
    <sheetView workbookViewId="0">
      <selection activeCell="A12" sqref="A12"/>
    </sheetView>
  </sheetViews>
  <sheetFormatPr defaultRowHeight="15" x14ac:dyDescent="0.25"/>
  <cols>
    <col min="1" max="1" width="36.42578125" customWidth="1"/>
    <col min="3" max="3" width="31" customWidth="1"/>
  </cols>
  <sheetData>
    <row r="1" spans="1:3" x14ac:dyDescent="0.25">
      <c r="A1" t="s">
        <v>150</v>
      </c>
      <c r="B1" t="s">
        <v>149</v>
      </c>
      <c r="C1" t="s">
        <v>153</v>
      </c>
    </row>
    <row r="2" spans="1:3" x14ac:dyDescent="0.25">
      <c r="A2" t="s">
        <v>71</v>
      </c>
      <c r="B2">
        <v>1351.9</v>
      </c>
      <c r="C2" t="s">
        <v>178</v>
      </c>
    </row>
    <row r="3" spans="1:3" x14ac:dyDescent="0.25">
      <c r="A3" t="s">
        <v>36</v>
      </c>
      <c r="B3">
        <v>2143.7600000000002</v>
      </c>
      <c r="C3" t="s">
        <v>178</v>
      </c>
    </row>
    <row r="4" spans="1:3" x14ac:dyDescent="0.25">
      <c r="A4" t="s">
        <v>36</v>
      </c>
      <c r="B4">
        <v>2143.7600000000002</v>
      </c>
      <c r="C4" t="s">
        <v>178</v>
      </c>
    </row>
    <row r="5" spans="1:3" x14ac:dyDescent="0.25">
      <c r="A5" t="s">
        <v>30</v>
      </c>
      <c r="B5">
        <v>604.08000000000004</v>
      </c>
      <c r="C5" t="s">
        <v>178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475BD-36FD-4571-93F3-AA00E38A2976}">
  <sheetPr codeName="Arkusz7"/>
  <dimension ref="A3:B111"/>
  <sheetViews>
    <sheetView topLeftCell="A2" workbookViewId="0">
      <selection activeCell="A6" sqref="A6"/>
    </sheetView>
  </sheetViews>
  <sheetFormatPr defaultRowHeight="15" x14ac:dyDescent="0.25"/>
  <cols>
    <col min="1" max="1" width="39.28515625" style="1" bestFit="1" customWidth="1"/>
    <col min="2" max="2" width="11.7109375" bestFit="1" customWidth="1"/>
  </cols>
  <sheetData>
    <row r="3" spans="1:2" x14ac:dyDescent="0.25">
      <c r="A3" s="38" t="s">
        <v>151</v>
      </c>
      <c r="B3" t="s">
        <v>154</v>
      </c>
    </row>
    <row r="4" spans="1:2" x14ac:dyDescent="0.25">
      <c r="A4" s="10" t="s">
        <v>159</v>
      </c>
      <c r="B4" s="20">
        <v>8915.64</v>
      </c>
    </row>
    <row r="5" spans="1:2" x14ac:dyDescent="0.25">
      <c r="A5" s="10" t="s">
        <v>161</v>
      </c>
      <c r="B5" s="20">
        <v>5754.38</v>
      </c>
    </row>
    <row r="6" spans="1:2" x14ac:dyDescent="0.25">
      <c r="A6" s="10" t="s">
        <v>166</v>
      </c>
      <c r="B6" s="20">
        <v>5749.9199999999992</v>
      </c>
    </row>
    <row r="7" spans="1:2" x14ac:dyDescent="0.25">
      <c r="A7" s="10" t="s">
        <v>160</v>
      </c>
      <c r="B7" s="20">
        <v>5499.88</v>
      </c>
    </row>
    <row r="8" spans="1:2" x14ac:dyDescent="0.25">
      <c r="A8" s="10" t="s">
        <v>178</v>
      </c>
      <c r="B8" s="20">
        <v>4099.74</v>
      </c>
    </row>
    <row r="9" spans="1:2" x14ac:dyDescent="0.25">
      <c r="A9" s="10" t="s">
        <v>170</v>
      </c>
      <c r="B9" s="20">
        <v>2830.8</v>
      </c>
    </row>
    <row r="10" spans="1:2" x14ac:dyDescent="0.25">
      <c r="A10" s="10" t="s">
        <v>169</v>
      </c>
      <c r="B10" s="20">
        <v>2584</v>
      </c>
    </row>
    <row r="11" spans="1:2" x14ac:dyDescent="0.25">
      <c r="A11" s="10" t="s">
        <v>175</v>
      </c>
      <c r="B11" s="20">
        <v>2556.64</v>
      </c>
    </row>
    <row r="12" spans="1:2" x14ac:dyDescent="0.25">
      <c r="A12" s="10" t="s">
        <v>158</v>
      </c>
      <c r="B12" s="20">
        <v>2556.64</v>
      </c>
    </row>
    <row r="13" spans="1:2" x14ac:dyDescent="0.25">
      <c r="A13" s="10" t="s">
        <v>157</v>
      </c>
      <c r="B13" s="20">
        <v>2513.36</v>
      </c>
    </row>
    <row r="14" spans="1:2" x14ac:dyDescent="0.25">
      <c r="A14" s="10" t="s">
        <v>176</v>
      </c>
      <c r="B14" s="20">
        <v>2365.12</v>
      </c>
    </row>
    <row r="15" spans="1:2" x14ac:dyDescent="0.25">
      <c r="A15" s="10" t="s">
        <v>180</v>
      </c>
      <c r="B15" s="20">
        <v>2143.7600000000002</v>
      </c>
    </row>
    <row r="16" spans="1:2" x14ac:dyDescent="0.25">
      <c r="A16" s="10" t="s">
        <v>177</v>
      </c>
      <c r="B16" s="20">
        <v>2143.7600000000002</v>
      </c>
    </row>
    <row r="17" spans="1:2" x14ac:dyDescent="0.25">
      <c r="A17" s="10" t="s">
        <v>174</v>
      </c>
      <c r="B17" s="20">
        <v>2143.7600000000002</v>
      </c>
    </row>
    <row r="18" spans="1:2" x14ac:dyDescent="0.25">
      <c r="A18" s="10" t="s">
        <v>172</v>
      </c>
      <c r="B18" s="20">
        <v>2142.44</v>
      </c>
    </row>
    <row r="19" spans="1:2" x14ac:dyDescent="0.25">
      <c r="A19" s="10" t="s">
        <v>156</v>
      </c>
      <c r="B19" s="20">
        <v>1552.43</v>
      </c>
    </row>
    <row r="20" spans="1:2" x14ac:dyDescent="0.25">
      <c r="A20" s="10" t="s">
        <v>167</v>
      </c>
      <c r="B20" s="20">
        <v>993.84999999999991</v>
      </c>
    </row>
    <row r="21" spans="1:2" x14ac:dyDescent="0.25">
      <c r="A21" s="10" t="s">
        <v>164</v>
      </c>
      <c r="B21" s="20">
        <v>901.54</v>
      </c>
    </row>
    <row r="22" spans="1:2" x14ac:dyDescent="0.25">
      <c r="A22" s="10" t="s">
        <v>162</v>
      </c>
      <c r="B22" s="20">
        <v>827.16</v>
      </c>
    </row>
    <row r="23" spans="1:2" x14ac:dyDescent="0.25">
      <c r="A23" s="10" t="s">
        <v>165</v>
      </c>
      <c r="B23" s="20">
        <v>687.04</v>
      </c>
    </row>
    <row r="24" spans="1:2" x14ac:dyDescent="0.25">
      <c r="A24" s="10" t="s">
        <v>168</v>
      </c>
      <c r="B24" s="20">
        <v>687.04</v>
      </c>
    </row>
    <row r="25" spans="1:2" x14ac:dyDescent="0.25">
      <c r="A25" s="10" t="s">
        <v>171</v>
      </c>
      <c r="B25" s="20">
        <v>217.8</v>
      </c>
    </row>
    <row r="26" spans="1:2" x14ac:dyDescent="0.25">
      <c r="A26" s="10" t="s">
        <v>173</v>
      </c>
      <c r="B26" s="20">
        <v>167.2</v>
      </c>
    </row>
    <row r="27" spans="1:2" x14ac:dyDescent="0.25">
      <c r="A27" s="10" t="s">
        <v>155</v>
      </c>
      <c r="B27" s="20">
        <v>88</v>
      </c>
    </row>
    <row r="28" spans="1:2" x14ac:dyDescent="0.25">
      <c r="A28" s="47" t="s">
        <v>152</v>
      </c>
      <c r="B28">
        <v>60121.9</v>
      </c>
    </row>
    <row r="29" spans="1:2" x14ac:dyDescent="0.25">
      <c r="A29"/>
    </row>
    <row r="30" spans="1:2" x14ac:dyDescent="0.25">
      <c r="A30"/>
    </row>
    <row r="31" spans="1:2" x14ac:dyDescent="0.25">
      <c r="A31"/>
    </row>
    <row r="32" spans="1:2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</sheetData>
  <pageMargins left="0.7" right="0.7" top="0.75" bottom="0.75" header="0.3" footer="0.3"/>
  <pageSetup paperSize="9" orientation="portrait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D9F3E-3512-46C3-B1F8-BA0EAAFA6B86}">
  <sheetPr codeName="Arkusz8" filterMode="1"/>
  <dimension ref="A1:Q68"/>
  <sheetViews>
    <sheetView workbookViewId="0">
      <selection activeCell="E78" sqref="E78"/>
    </sheetView>
  </sheetViews>
  <sheetFormatPr defaultRowHeight="15" x14ac:dyDescent="0.25"/>
  <cols>
    <col min="1" max="1" width="31.7109375" customWidth="1"/>
    <col min="2" max="2" width="16.85546875" customWidth="1"/>
    <col min="3" max="3" width="22.28515625" customWidth="1"/>
    <col min="5" max="5" width="11.42578125" customWidth="1"/>
    <col min="9" max="9" width="18" customWidth="1"/>
    <col min="14" max="14" width="14.7109375" customWidth="1"/>
    <col min="15" max="15" width="15.85546875" customWidth="1"/>
    <col min="17" max="17" width="18.5703125" customWidth="1"/>
  </cols>
  <sheetData>
    <row r="1" spans="1:17" x14ac:dyDescent="0.25">
      <c r="A1" s="40" t="s">
        <v>150</v>
      </c>
      <c r="B1" s="2" t="s">
        <v>149</v>
      </c>
      <c r="C1" s="2" t="s">
        <v>153</v>
      </c>
    </row>
    <row r="2" spans="1:17" ht="12.75" hidden="1" customHeight="1" x14ac:dyDescent="0.25">
      <c r="A2" s="1" t="s">
        <v>90</v>
      </c>
      <c r="B2" s="43">
        <v>396</v>
      </c>
      <c r="C2" s="1" t="s">
        <v>161</v>
      </c>
    </row>
    <row r="3" spans="1:17" ht="12.75" hidden="1" customHeight="1" x14ac:dyDescent="0.25">
      <c r="A3" s="1" t="s">
        <v>83</v>
      </c>
      <c r="B3" s="43">
        <v>191.4</v>
      </c>
      <c r="C3" s="1" t="s">
        <v>166</v>
      </c>
    </row>
    <row r="4" spans="1:17" s="10" customFormat="1" ht="12.75" hidden="1" customHeight="1" x14ac:dyDescent="0.25">
      <c r="A4" s="1" t="s">
        <v>81</v>
      </c>
      <c r="B4" s="43">
        <v>402.72</v>
      </c>
      <c r="C4" s="1" t="s">
        <v>161</v>
      </c>
    </row>
    <row r="5" spans="1:17" s="40" customFormat="1" ht="16.5" hidden="1" customHeight="1" x14ac:dyDescent="0.25">
      <c r="A5" s="1" t="s">
        <v>77</v>
      </c>
      <c r="B5" s="43">
        <v>214.5</v>
      </c>
      <c r="C5" s="1" t="s">
        <v>164</v>
      </c>
      <c r="D5" s="2"/>
      <c r="E5" s="2"/>
      <c r="F5" s="2"/>
      <c r="G5" s="2"/>
      <c r="H5" s="2"/>
      <c r="I5" s="2"/>
      <c r="J5" s="2"/>
      <c r="K5" s="2"/>
      <c r="L5" s="41"/>
      <c r="M5" s="2"/>
      <c r="N5" s="2"/>
      <c r="O5" s="2"/>
      <c r="P5" s="2"/>
      <c r="Q5" s="2"/>
    </row>
    <row r="6" spans="1:17" s="40" customFormat="1" ht="33" hidden="1" customHeight="1" x14ac:dyDescent="0.25">
      <c r="A6" s="1" t="s">
        <v>26</v>
      </c>
      <c r="B6" s="43">
        <v>88</v>
      </c>
      <c r="C6" s="1" t="s">
        <v>155</v>
      </c>
    </row>
    <row r="7" spans="1:17" s="43" customFormat="1" hidden="1" x14ac:dyDescent="0.25">
      <c r="A7" s="1" t="s">
        <v>27</v>
      </c>
      <c r="B7" s="43">
        <v>369.6</v>
      </c>
      <c r="C7" s="39" t="s">
        <v>157</v>
      </c>
    </row>
    <row r="8" spans="1:17" s="1" customFormat="1" ht="51.75" hidden="1" customHeight="1" x14ac:dyDescent="0.25">
      <c r="A8" s="1" t="s">
        <v>30</v>
      </c>
      <c r="B8" s="43">
        <v>604.08000000000004</v>
      </c>
      <c r="C8" s="1" t="s">
        <v>178</v>
      </c>
    </row>
    <row r="9" spans="1:17" s="1" customFormat="1" ht="42.75" hidden="1" customHeight="1" x14ac:dyDescent="0.25">
      <c r="A9" s="1" t="s">
        <v>30</v>
      </c>
      <c r="B9" s="43">
        <v>604.08000000000004</v>
      </c>
      <c r="C9" s="1" t="s">
        <v>161</v>
      </c>
    </row>
    <row r="10" spans="1:17" s="1" customFormat="1" ht="39" hidden="1" customHeight="1" x14ac:dyDescent="0.25">
      <c r="A10" s="1" t="s">
        <v>33</v>
      </c>
      <c r="B10" s="43">
        <v>422.4</v>
      </c>
      <c r="C10" s="1" t="s">
        <v>167</v>
      </c>
    </row>
    <row r="11" spans="1:17" s="1" customFormat="1" ht="21.75" hidden="1" customHeight="1" x14ac:dyDescent="0.25">
      <c r="A11" s="1" t="s">
        <v>34</v>
      </c>
      <c r="B11" s="43">
        <v>74.760000000000005</v>
      </c>
      <c r="C11" s="1" t="s">
        <v>162</v>
      </c>
    </row>
    <row r="12" spans="1:17" s="1" customFormat="1" ht="29.25" customHeight="1" x14ac:dyDescent="0.25">
      <c r="A12" s="1" t="s">
        <v>36</v>
      </c>
      <c r="B12" s="43">
        <v>2143.7600000000002</v>
      </c>
      <c r="C12" s="1" t="s">
        <v>180</v>
      </c>
    </row>
    <row r="13" spans="1:17" s="1" customFormat="1" ht="9.75" customHeight="1" x14ac:dyDescent="0.25">
      <c r="A13" s="1" t="s">
        <v>36</v>
      </c>
      <c r="B13" s="43">
        <v>2143.7600000000002</v>
      </c>
      <c r="C13" s="1" t="s">
        <v>157</v>
      </c>
    </row>
    <row r="14" spans="1:17" s="1" customFormat="1" ht="9.75" customHeight="1" x14ac:dyDescent="0.25">
      <c r="A14" s="1" t="s">
        <v>36</v>
      </c>
      <c r="B14" s="43">
        <v>2143.7600000000002</v>
      </c>
      <c r="C14" s="1" t="s">
        <v>170</v>
      </c>
    </row>
    <row r="15" spans="1:17" s="1" customFormat="1" ht="9.75" customHeight="1" x14ac:dyDescent="0.25">
      <c r="A15" s="1" t="s">
        <v>36</v>
      </c>
      <c r="B15" s="43">
        <v>2143.7600000000002</v>
      </c>
      <c r="C15" s="1" t="s">
        <v>174</v>
      </c>
    </row>
    <row r="16" spans="1:17" s="1" customFormat="1" ht="9.75" customHeight="1" x14ac:dyDescent="0.25">
      <c r="A16" s="1" t="s">
        <v>36</v>
      </c>
      <c r="B16" s="43">
        <v>2143.7600000000002</v>
      </c>
      <c r="C16" s="1" t="s">
        <v>163</v>
      </c>
    </row>
    <row r="17" spans="1:3" s="1" customFormat="1" ht="9.75" customHeight="1" x14ac:dyDescent="0.25">
      <c r="A17" s="1" t="s">
        <v>36</v>
      </c>
      <c r="B17" s="43">
        <v>2143.7600000000002</v>
      </c>
      <c r="C17" s="1" t="s">
        <v>178</v>
      </c>
    </row>
    <row r="18" spans="1:3" s="1" customFormat="1" ht="9.75" customHeight="1" x14ac:dyDescent="0.25">
      <c r="A18" s="1" t="s">
        <v>36</v>
      </c>
      <c r="B18" s="43">
        <v>2143.7600000000002</v>
      </c>
      <c r="C18" s="1" t="s">
        <v>161</v>
      </c>
    </row>
    <row r="19" spans="1:3" ht="9.75" customHeight="1" x14ac:dyDescent="0.25">
      <c r="A19" s="1" t="s">
        <v>37</v>
      </c>
      <c r="B19" s="43">
        <v>2407.92</v>
      </c>
      <c r="C19" s="1" t="s">
        <v>159</v>
      </c>
    </row>
    <row r="20" spans="1:3" ht="9.75" hidden="1" customHeight="1" x14ac:dyDescent="0.25">
      <c r="A20" s="1" t="s">
        <v>131</v>
      </c>
      <c r="B20" s="43">
        <v>1077.23</v>
      </c>
      <c r="C20" s="1" t="s">
        <v>156</v>
      </c>
    </row>
    <row r="21" spans="1:3" ht="9.75" hidden="1" customHeight="1" x14ac:dyDescent="0.25">
      <c r="A21" s="1" t="s">
        <v>39</v>
      </c>
      <c r="B21" s="43">
        <v>217.8</v>
      </c>
      <c r="C21" s="1" t="s">
        <v>171</v>
      </c>
    </row>
    <row r="22" spans="1:3" ht="9.75" hidden="1" customHeight="1" x14ac:dyDescent="0.25">
      <c r="A22" s="1" t="s">
        <v>40</v>
      </c>
      <c r="B22" s="43">
        <v>217.8</v>
      </c>
      <c r="C22" s="1" t="s">
        <v>166</v>
      </c>
    </row>
    <row r="23" spans="1:3" ht="9.75" hidden="1" customHeight="1" x14ac:dyDescent="0.25">
      <c r="A23" s="1" t="s">
        <v>42</v>
      </c>
      <c r="B23" s="43">
        <v>475.2</v>
      </c>
      <c r="C23" s="1" t="s">
        <v>156</v>
      </c>
    </row>
    <row r="24" spans="1:3" ht="9.75" hidden="1" customHeight="1" x14ac:dyDescent="0.25">
      <c r="A24" s="1" t="s">
        <v>44</v>
      </c>
      <c r="B24" s="43">
        <v>264</v>
      </c>
      <c r="C24" s="1" t="s">
        <v>159</v>
      </c>
    </row>
    <row r="25" spans="1:3" ht="9.75" hidden="1" customHeight="1" x14ac:dyDescent="0.25">
      <c r="A25" s="1" t="s">
        <v>46</v>
      </c>
      <c r="B25" s="43">
        <v>687.04</v>
      </c>
      <c r="C25" s="1" t="s">
        <v>170</v>
      </c>
    </row>
    <row r="26" spans="1:3" ht="9.75" hidden="1" customHeight="1" x14ac:dyDescent="0.25">
      <c r="A26" s="1" t="s">
        <v>46</v>
      </c>
      <c r="B26" s="43">
        <v>687.04</v>
      </c>
      <c r="C26" s="1" t="s">
        <v>159</v>
      </c>
    </row>
    <row r="27" spans="1:3" ht="9.75" hidden="1" customHeight="1" x14ac:dyDescent="0.25">
      <c r="A27" s="1" t="s">
        <v>46</v>
      </c>
      <c r="B27" s="43">
        <v>687.04</v>
      </c>
      <c r="C27" s="1" t="s">
        <v>168</v>
      </c>
    </row>
    <row r="28" spans="1:3" ht="9.75" hidden="1" customHeight="1" x14ac:dyDescent="0.25">
      <c r="A28" s="1" t="s">
        <v>46</v>
      </c>
      <c r="B28" s="43">
        <v>687.04</v>
      </c>
      <c r="C28" s="1" t="s">
        <v>172</v>
      </c>
    </row>
    <row r="29" spans="1:3" ht="9.75" hidden="1" customHeight="1" x14ac:dyDescent="0.25">
      <c r="A29" s="1" t="s">
        <v>46</v>
      </c>
      <c r="B29" s="43">
        <v>687.04</v>
      </c>
      <c r="C29" s="1" t="s">
        <v>165</v>
      </c>
    </row>
    <row r="30" spans="1:3" ht="9.75" hidden="1" customHeight="1" x14ac:dyDescent="0.25">
      <c r="A30" s="1" t="s">
        <v>46</v>
      </c>
      <c r="B30" s="43">
        <v>687.04</v>
      </c>
      <c r="C30" s="1" t="s">
        <v>166</v>
      </c>
    </row>
    <row r="31" spans="1:3" ht="9.75" hidden="1" customHeight="1" x14ac:dyDescent="0.25">
      <c r="A31" s="1" t="s">
        <v>46</v>
      </c>
      <c r="B31" s="43">
        <v>687.04</v>
      </c>
      <c r="C31" s="1" t="s">
        <v>175</v>
      </c>
    </row>
    <row r="32" spans="1:3" ht="9.75" hidden="1" customHeight="1" x14ac:dyDescent="0.25">
      <c r="A32" s="1" t="s">
        <v>46</v>
      </c>
      <c r="B32" s="43">
        <v>687.04</v>
      </c>
      <c r="C32" s="1" t="s">
        <v>158</v>
      </c>
    </row>
    <row r="33" spans="1:3" ht="9.75" hidden="1" customHeight="1" x14ac:dyDescent="0.25">
      <c r="A33" s="1" t="s">
        <v>46</v>
      </c>
      <c r="B33" s="43">
        <v>687.04</v>
      </c>
      <c r="C33" s="1" t="s">
        <v>164</v>
      </c>
    </row>
    <row r="34" spans="1:3" ht="9.75" hidden="1" customHeight="1" x14ac:dyDescent="0.25">
      <c r="A34" s="1" t="s">
        <v>47</v>
      </c>
      <c r="B34" s="43">
        <v>405.9</v>
      </c>
      <c r="C34" s="1" t="s">
        <v>161</v>
      </c>
    </row>
    <row r="35" spans="1:3" ht="9.75" hidden="1" customHeight="1" x14ac:dyDescent="0.25">
      <c r="A35" s="1" t="s">
        <v>48</v>
      </c>
      <c r="B35" s="43">
        <v>1869.6</v>
      </c>
      <c r="C35" s="1" t="s">
        <v>159</v>
      </c>
    </row>
    <row r="36" spans="1:3" ht="9.75" hidden="1" customHeight="1" x14ac:dyDescent="0.25">
      <c r="A36" s="1" t="s">
        <v>48</v>
      </c>
      <c r="B36" s="43">
        <v>1869.6</v>
      </c>
      <c r="C36" s="1" t="s">
        <v>166</v>
      </c>
    </row>
    <row r="37" spans="1:3" ht="9.75" hidden="1" customHeight="1" x14ac:dyDescent="0.25">
      <c r="A37" s="1" t="s">
        <v>48</v>
      </c>
      <c r="B37" s="43">
        <v>1869.6</v>
      </c>
      <c r="C37" s="1" t="s">
        <v>175</v>
      </c>
    </row>
    <row r="38" spans="1:3" ht="9.75" hidden="1" customHeight="1" x14ac:dyDescent="0.25">
      <c r="A38" s="1" t="s">
        <v>48</v>
      </c>
      <c r="B38" s="43">
        <v>1869.6</v>
      </c>
      <c r="C38" s="1" t="s">
        <v>158</v>
      </c>
    </row>
    <row r="39" spans="1:3" ht="9.75" hidden="1" customHeight="1" x14ac:dyDescent="0.25">
      <c r="A39" s="1" t="s">
        <v>56</v>
      </c>
      <c r="B39" s="43">
        <v>224.52</v>
      </c>
      <c r="C39" s="1" t="s">
        <v>160</v>
      </c>
    </row>
    <row r="40" spans="1:3" ht="9.75" hidden="1" customHeight="1" x14ac:dyDescent="0.25">
      <c r="A40" s="1" t="s">
        <v>57</v>
      </c>
      <c r="B40" s="43">
        <v>378.95</v>
      </c>
      <c r="C40" s="1" t="s">
        <v>167</v>
      </c>
    </row>
    <row r="41" spans="1:3" ht="9.75" hidden="1" customHeight="1" x14ac:dyDescent="0.25">
      <c r="A41" s="1" t="s">
        <v>58</v>
      </c>
      <c r="B41" s="43">
        <v>149.6</v>
      </c>
      <c r="C41" s="1" t="s">
        <v>166</v>
      </c>
    </row>
    <row r="42" spans="1:3" ht="9.75" hidden="1" customHeight="1" x14ac:dyDescent="0.25">
      <c r="A42" s="1" t="s">
        <v>68</v>
      </c>
      <c r="B42" s="43">
        <v>125.4</v>
      </c>
      <c r="C42" s="1" t="s">
        <v>166</v>
      </c>
    </row>
    <row r="43" spans="1:3" ht="9.75" hidden="1" customHeight="1" x14ac:dyDescent="0.25">
      <c r="A43" s="1" t="s">
        <v>69</v>
      </c>
      <c r="B43" s="43">
        <v>976.8</v>
      </c>
      <c r="C43" s="1" t="s">
        <v>161</v>
      </c>
    </row>
    <row r="44" spans="1:3" hidden="1" x14ac:dyDescent="0.25">
      <c r="A44" s="1" t="s">
        <v>70</v>
      </c>
      <c r="B44" s="43">
        <v>486.2</v>
      </c>
      <c r="C44" s="1" t="s">
        <v>159</v>
      </c>
    </row>
    <row r="45" spans="1:3" s="45" customFormat="1" hidden="1" x14ac:dyDescent="0.25">
      <c r="A45" s="1" t="s">
        <v>70</v>
      </c>
      <c r="B45" s="43">
        <v>486.2</v>
      </c>
      <c r="C45" s="1" t="s">
        <v>166</v>
      </c>
    </row>
    <row r="46" spans="1:3" ht="9.75" hidden="1" customHeight="1" x14ac:dyDescent="0.25">
      <c r="A46" s="1" t="s">
        <v>71</v>
      </c>
      <c r="B46" s="43">
        <v>1351.9</v>
      </c>
      <c r="C46" s="1" t="s">
        <v>178</v>
      </c>
    </row>
    <row r="47" spans="1:3" ht="12" hidden="1" customHeight="1" x14ac:dyDescent="0.25">
      <c r="A47" s="1" t="s">
        <v>72</v>
      </c>
      <c r="B47" s="43">
        <v>88</v>
      </c>
      <c r="C47" s="1" t="s">
        <v>173</v>
      </c>
    </row>
    <row r="48" spans="1:3" ht="15" hidden="1" customHeight="1" x14ac:dyDescent="0.25">
      <c r="A48" s="1" t="s">
        <v>74</v>
      </c>
      <c r="B48" s="43">
        <v>752.4</v>
      </c>
      <c r="C48" s="1" t="s">
        <v>162</v>
      </c>
    </row>
    <row r="49" spans="1:17" hidden="1" x14ac:dyDescent="0.25">
      <c r="A49" s="1" t="s">
        <v>75</v>
      </c>
      <c r="B49" s="43">
        <v>130.68</v>
      </c>
      <c r="C49" s="1" t="s">
        <v>159</v>
      </c>
    </row>
    <row r="50" spans="1:17" hidden="1" x14ac:dyDescent="0.25">
      <c r="A50" s="1" t="s">
        <v>76</v>
      </c>
      <c r="B50" s="43">
        <v>286</v>
      </c>
      <c r="C50" s="1" t="s">
        <v>166</v>
      </c>
    </row>
    <row r="51" spans="1:17" hidden="1" x14ac:dyDescent="0.25">
      <c r="A51" s="1" t="s">
        <v>79</v>
      </c>
      <c r="B51" s="43">
        <v>486.2</v>
      </c>
      <c r="C51" s="1" t="s">
        <v>159</v>
      </c>
    </row>
    <row r="52" spans="1:17" hidden="1" x14ac:dyDescent="0.25">
      <c r="A52" s="1" t="s">
        <v>79</v>
      </c>
      <c r="B52" s="43">
        <v>486.2</v>
      </c>
      <c r="C52" s="1" t="s">
        <v>166</v>
      </c>
    </row>
    <row r="53" spans="1:17" hidden="1" x14ac:dyDescent="0.25">
      <c r="A53" s="1" t="s">
        <v>91</v>
      </c>
      <c r="B53" s="43">
        <v>79.2</v>
      </c>
      <c r="C53" s="1" t="s">
        <v>173</v>
      </c>
    </row>
    <row r="54" spans="1:17" ht="21" hidden="1" customHeight="1" x14ac:dyDescent="0.25">
      <c r="A54" s="1" t="s">
        <v>93</v>
      </c>
      <c r="B54" s="43">
        <v>1000</v>
      </c>
      <c r="C54" s="1" t="s">
        <v>166</v>
      </c>
    </row>
    <row r="55" spans="1:17" ht="32.25" hidden="1" customHeight="1" x14ac:dyDescent="0.25">
      <c r="A55" s="1" t="s">
        <v>93</v>
      </c>
      <c r="B55" s="43">
        <v>1000</v>
      </c>
      <c r="C55" s="1" t="s">
        <v>172</v>
      </c>
    </row>
    <row r="56" spans="1:17" ht="27" hidden="1" customHeight="1" x14ac:dyDescent="0.25">
      <c r="A56" s="1" t="s">
        <v>97</v>
      </c>
      <c r="B56" s="43">
        <v>192.5</v>
      </c>
      <c r="C56" s="1" t="s">
        <v>167</v>
      </c>
    </row>
    <row r="57" spans="1:17" hidden="1" x14ac:dyDescent="0.25">
      <c r="A57" s="1" t="s">
        <v>99</v>
      </c>
      <c r="B57" s="43">
        <v>2365.12</v>
      </c>
      <c r="C57" s="1" t="s">
        <v>176</v>
      </c>
      <c r="E57" s="1"/>
      <c r="G57" s="1"/>
      <c r="H57" s="1"/>
      <c r="J57" s="1"/>
      <c r="K57" s="1"/>
      <c r="L57" s="1"/>
      <c r="M57" s="1"/>
      <c r="N57" s="1"/>
      <c r="O57" s="1"/>
      <c r="P57" s="1"/>
      <c r="Q57" s="1"/>
    </row>
    <row r="58" spans="1:17" ht="30" hidden="1" x14ac:dyDescent="0.25">
      <c r="A58" s="1" t="s">
        <v>100</v>
      </c>
      <c r="B58" s="43">
        <v>2584</v>
      </c>
      <c r="C58" s="1" t="s">
        <v>169</v>
      </c>
    </row>
    <row r="59" spans="1:17" ht="30" hidden="1" x14ac:dyDescent="0.25">
      <c r="A59" s="1" t="s">
        <v>100</v>
      </c>
      <c r="B59" s="43">
        <v>2584</v>
      </c>
      <c r="C59" s="1" t="s">
        <v>159</v>
      </c>
    </row>
    <row r="60" spans="1:17" ht="17.25" hidden="1" customHeight="1" x14ac:dyDescent="0.25">
      <c r="A60" s="1" t="s">
        <v>102</v>
      </c>
      <c r="B60" s="43">
        <v>171.48</v>
      </c>
      <c r="C60" s="1" t="s">
        <v>166</v>
      </c>
    </row>
    <row r="61" spans="1:17" ht="30" hidden="1" x14ac:dyDescent="0.25">
      <c r="A61" s="42" t="s">
        <v>105</v>
      </c>
      <c r="B61" s="44">
        <v>415.92</v>
      </c>
      <c r="C61" s="1" t="s">
        <v>161</v>
      </c>
    </row>
    <row r="62" spans="1:17" hidden="1" x14ac:dyDescent="0.25">
      <c r="A62" s="1" t="s">
        <v>104</v>
      </c>
      <c r="B62" s="43">
        <v>79.2</v>
      </c>
      <c r="C62" s="1" t="s">
        <v>166</v>
      </c>
    </row>
    <row r="63" spans="1:17" ht="18" hidden="1" customHeight="1" x14ac:dyDescent="0.25">
      <c r="A63" s="1" t="s">
        <v>110</v>
      </c>
      <c r="B63" s="43">
        <v>455.4</v>
      </c>
      <c r="C63" s="1" t="s">
        <v>172</v>
      </c>
    </row>
    <row r="64" spans="1:17" ht="14.25" hidden="1" customHeight="1" x14ac:dyDescent="0.25">
      <c r="A64" s="1" t="s">
        <v>111</v>
      </c>
      <c r="B64" s="43">
        <v>4065.36</v>
      </c>
      <c r="C64" s="1" t="s">
        <v>160</v>
      </c>
    </row>
    <row r="65" spans="1:3" ht="60" hidden="1" x14ac:dyDescent="0.25">
      <c r="A65" s="1" t="s">
        <v>112</v>
      </c>
      <c r="B65" s="43">
        <v>1210</v>
      </c>
      <c r="C65" s="1" t="s">
        <v>160</v>
      </c>
    </row>
    <row r="66" spans="1:3" ht="45" hidden="1" x14ac:dyDescent="0.25">
      <c r="A66" s="1" t="s">
        <v>114</v>
      </c>
      <c r="B66" s="43">
        <v>409.2</v>
      </c>
      <c r="C66" s="1" t="s">
        <v>161</v>
      </c>
    </row>
    <row r="67" spans="1:3" ht="30" hidden="1" x14ac:dyDescent="0.25">
      <c r="A67" s="1" t="s">
        <v>49</v>
      </c>
      <c r="B67" s="43">
        <v>484.68</v>
      </c>
      <c r="C67" s="1" t="s">
        <v>178</v>
      </c>
    </row>
    <row r="68" spans="1:3" ht="45" hidden="1" x14ac:dyDescent="0.25">
      <c r="A68" s="1" t="s">
        <v>146</v>
      </c>
      <c r="B68" s="43">
        <v>435.6</v>
      </c>
      <c r="C68" s="1" t="s">
        <v>171</v>
      </c>
    </row>
  </sheetData>
  <autoFilter ref="A1:BJ68" xr:uid="{444D9F3E-3512-46C3-B1F8-BA0EAAFA6B86}">
    <filterColumn colId="0">
      <filters>
        <filter val="Dziennik. Gazeta Prawna"/>
        <filter val="Dziennik. Gazeta Prawna wersja Premium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E00DE-F018-45F1-A190-AEFFBF10BD88}">
  <sheetPr codeName="Arkusz9"/>
  <dimension ref="B2:R5"/>
  <sheetViews>
    <sheetView workbookViewId="0">
      <selection activeCell="D10" sqref="D10"/>
    </sheetView>
  </sheetViews>
  <sheetFormatPr defaultRowHeight="15" x14ac:dyDescent="0.25"/>
  <cols>
    <col min="3" max="3" width="19" customWidth="1"/>
  </cols>
  <sheetData>
    <row r="2" spans="2:18" ht="23.25" customHeight="1" x14ac:dyDescent="0.25">
      <c r="B2" s="2" t="s">
        <v>122</v>
      </c>
      <c r="C2" t="s">
        <v>121</v>
      </c>
    </row>
    <row r="3" spans="2:18" ht="30" customHeight="1" x14ac:dyDescent="0.25">
      <c r="B3" s="2">
        <v>2</v>
      </c>
      <c r="C3" t="s">
        <v>123</v>
      </c>
    </row>
    <row r="4" spans="2:18" ht="29.25" customHeight="1" x14ac:dyDescent="0.25">
      <c r="B4" s="2" t="s">
        <v>124</v>
      </c>
      <c r="C4" t="s">
        <v>126</v>
      </c>
      <c r="Q4" t="s">
        <v>125</v>
      </c>
      <c r="R4">
        <v>5</v>
      </c>
    </row>
    <row r="5" spans="2:18" ht="27.75" customHeight="1" x14ac:dyDescent="0.25">
      <c r="B5" s="2"/>
      <c r="Q5">
        <v>10</v>
      </c>
      <c r="R5">
        <f>(Q5*2)*5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prenumeraty porównaie kosztów</vt:lpstr>
      <vt:lpstr>analiza</vt:lpstr>
      <vt:lpstr>opisprzedmiotu zamówienia</vt:lpstr>
      <vt:lpstr>suma </vt:lpstr>
      <vt:lpstr>Arkusz1</vt:lpstr>
      <vt:lpstr>Arkusz6</vt:lpstr>
      <vt:lpstr>KTO I ILE</vt:lpstr>
      <vt:lpstr>FAKTY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Opalach</cp:lastModifiedBy>
  <cp:lastPrinted>2023-09-28T10:17:28Z</cp:lastPrinted>
  <dcterms:created xsi:type="dcterms:W3CDTF">2015-06-05T18:19:34Z</dcterms:created>
  <dcterms:modified xsi:type="dcterms:W3CDTF">2023-10-18T10:10:54Z</dcterms:modified>
</cp:coreProperties>
</file>