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AA\A\KOLONOWSKIE\2022\"/>
    </mc:Choice>
  </mc:AlternateContent>
  <bookViews>
    <workbookView xWindow="0" yWindow="0" windowWidth="15360" windowHeight="8730" activeTab="1"/>
  </bookViews>
  <sheets>
    <sheet name="Wykaz ppg" sheetId="2" r:id="rId1"/>
    <sheet name="Arkusz ofertowy - do oferty" sheetId="3" r:id="rId2"/>
    <sheet name="wykaz ppg " sheetId="4" r:id="rId3"/>
  </sheets>
  <calcPr calcId="152511"/>
</workbook>
</file>

<file path=xl/calcChain.xml><?xml version="1.0" encoding="utf-8"?>
<calcChain xmlns="http://schemas.openxmlformats.org/spreadsheetml/2006/main">
  <c r="H7" i="4" l="1"/>
  <c r="H6" i="4"/>
  <c r="H5" i="4"/>
  <c r="H4" i="4"/>
  <c r="H3" i="4"/>
  <c r="H2" i="4"/>
  <c r="C8" i="3"/>
  <c r="C7" i="3"/>
  <c r="C6" i="3"/>
  <c r="C5" i="3"/>
  <c r="C4" i="3"/>
  <c r="C3" i="3"/>
  <c r="AX7" i="2" l="1"/>
  <c r="AX6" i="2"/>
  <c r="AX5" i="2"/>
  <c r="AX4" i="2"/>
  <c r="AX3" i="2"/>
  <c r="D8" i="3" l="1"/>
  <c r="B8" i="3"/>
  <c r="BH7" i="2"/>
  <c r="BI7" i="2" s="1"/>
  <c r="J8" i="3" s="1"/>
  <c r="BF7" i="2"/>
  <c r="BD7" i="2"/>
  <c r="BE7" i="2" s="1"/>
  <c r="H8" i="3" s="1"/>
  <c r="BG7" i="2"/>
  <c r="I8" i="3" s="1"/>
  <c r="G8" i="3" l="1"/>
  <c r="AX2" i="2"/>
  <c r="BG4" i="2"/>
  <c r="AX8" i="2" l="1"/>
  <c r="BH6" i="2"/>
  <c r="BH5" i="2"/>
  <c r="BF6" i="2"/>
  <c r="BG6" i="2" s="1"/>
  <c r="BF5" i="2"/>
  <c r="BD6" i="2"/>
  <c r="BD5" i="2"/>
  <c r="G7" i="3" l="1"/>
  <c r="G4" i="3"/>
  <c r="B7" i="3"/>
  <c r="B6" i="3"/>
  <c r="B5" i="3"/>
  <c r="B4" i="3"/>
  <c r="D4" i="3" l="1"/>
  <c r="G6" i="3" l="1"/>
  <c r="G5" i="3"/>
  <c r="E3" i="3"/>
  <c r="G3" i="3"/>
  <c r="BB3" i="2"/>
  <c r="E4" i="3" s="1"/>
  <c r="BG2" i="2"/>
  <c r="I3" i="3" s="1"/>
  <c r="A3" i="2"/>
  <c r="I5" i="3"/>
  <c r="BE4" i="2"/>
  <c r="H5" i="3" s="1"/>
  <c r="A4" i="2" l="1"/>
  <c r="D3" i="3"/>
  <c r="D5" i="3"/>
  <c r="D7" i="3"/>
  <c r="D6" i="3"/>
  <c r="BI4" i="2"/>
  <c r="BB4" i="2"/>
  <c r="B3" i="3"/>
  <c r="I7" i="3"/>
  <c r="BG5" i="2"/>
  <c r="I6" i="3" s="1"/>
  <c r="BG3" i="2"/>
  <c r="I4" i="3" s="1"/>
  <c r="BE6" i="2"/>
  <c r="H7" i="3" s="1"/>
  <c r="BE5" i="2"/>
  <c r="H6" i="3" s="1"/>
  <c r="BE3" i="2"/>
  <c r="H4" i="3" s="1"/>
  <c r="BE2" i="2"/>
  <c r="H3" i="3" s="1"/>
  <c r="A5" i="2" l="1"/>
  <c r="J5" i="3"/>
  <c r="BB5" i="2"/>
  <c r="BB6" i="2" s="1"/>
  <c r="BB7" i="2" s="1"/>
  <c r="E5" i="3"/>
  <c r="BC4" i="2"/>
  <c r="BC2" i="2"/>
  <c r="F3" i="3" s="1"/>
  <c r="BI2" i="2"/>
  <c r="E8" i="3" l="1"/>
  <c r="BC7" i="2"/>
  <c r="BJ4" i="2"/>
  <c r="BK4" i="2" s="1"/>
  <c r="BL4" i="2" s="1"/>
  <c r="F5" i="3"/>
  <c r="J3" i="3"/>
  <c r="BJ2" i="2"/>
  <c r="E6" i="3"/>
  <c r="BI6" i="2"/>
  <c r="BC3" i="2"/>
  <c r="F4" i="3" s="1"/>
  <c r="BI3" i="2"/>
  <c r="BC5" i="2"/>
  <c r="F6" i="3" s="1"/>
  <c r="BI5" i="2"/>
  <c r="F8" i="3" l="1"/>
  <c r="BJ7" i="2"/>
  <c r="K5" i="3"/>
  <c r="J7" i="3"/>
  <c r="J6" i="3"/>
  <c r="BJ5" i="2"/>
  <c r="K6" i="3" s="1"/>
  <c r="J4" i="3"/>
  <c r="BJ3" i="2"/>
  <c r="K4" i="3" s="1"/>
  <c r="BK2" i="2"/>
  <c r="BL2" i="2" s="1"/>
  <c r="K3" i="3"/>
  <c r="BK7" i="2" l="1"/>
  <c r="BL7" i="2" s="1"/>
  <c r="K8" i="3"/>
  <c r="E7" i="3"/>
  <c r="BC6" i="2"/>
  <c r="BK5" i="2"/>
  <c r="BL5" i="2" s="1"/>
  <c r="BK3" i="2"/>
  <c r="BJ6" i="2" l="1"/>
  <c r="BJ8" i="2" s="1"/>
  <c r="BK8" i="2" s="1"/>
  <c r="BL8" i="2" s="1"/>
  <c r="F7" i="3"/>
  <c r="BL3" i="2"/>
  <c r="K7" i="3" l="1"/>
  <c r="K9" i="3" s="1"/>
  <c r="BK6" i="2"/>
  <c r="BL6" i="2" s="1"/>
  <c r="K10" i="3" l="1"/>
  <c r="K11" i="3" s="1"/>
</calcChain>
</file>

<file path=xl/sharedStrings.xml><?xml version="1.0" encoding="utf-8"?>
<sst xmlns="http://schemas.openxmlformats.org/spreadsheetml/2006/main" count="300" uniqueCount="90">
  <si>
    <t>Nabywca</t>
  </si>
  <si>
    <t>Kod</t>
  </si>
  <si>
    <t>Poczta</t>
  </si>
  <si>
    <t>Miejscowość</t>
  </si>
  <si>
    <t>Ulica</t>
  </si>
  <si>
    <t>Nr posesji</t>
  </si>
  <si>
    <t>Nr lokalu</t>
  </si>
  <si>
    <t xml:space="preserve">Punkt poboru </t>
  </si>
  <si>
    <t>Nr gazomierza</t>
  </si>
  <si>
    <t>Grupa taryfowa</t>
  </si>
  <si>
    <t>Moc zamówiona [kWh/h]</t>
  </si>
  <si>
    <t>Szacowane zużycie STYCZEŃ [kWh]</t>
  </si>
  <si>
    <t>Szacowane zużycie        LUTY            [kWh]</t>
  </si>
  <si>
    <t>Szacowane zużycie KWIECIEŃ [kWh]</t>
  </si>
  <si>
    <t>Szacowane zużycie            MAJ           [kWh]</t>
  </si>
  <si>
    <t>Szacowane zużycie CZERWIEC [kWh]</t>
  </si>
  <si>
    <t>Szacowane zużycie          LIPIEC        [kWh]</t>
  </si>
  <si>
    <t>Szacowane zużycie SIERPIEŃ [kWh]</t>
  </si>
  <si>
    <t>Szacowane zużycie WRZESIEŃ [kWh]</t>
  </si>
  <si>
    <t>Szacowane zużycie PAŹDZIERNIK [kWh]</t>
  </si>
  <si>
    <t>Szacowane zużycie LISTOPAD [kWh]</t>
  </si>
  <si>
    <t>Szacowane zużycie GRUDZIEŃ [kWh]</t>
  </si>
  <si>
    <t>Szacowane zużycie MARZEC [kWh]</t>
  </si>
  <si>
    <t>Szacowane roczne zużycie paliwa gazowego [kWh]</t>
  </si>
  <si>
    <t xml:space="preserve">Obecny Sprzedawca </t>
  </si>
  <si>
    <t>OSD</t>
  </si>
  <si>
    <t>Termin obowiązywania umowy</t>
  </si>
  <si>
    <t xml:space="preserve">Nr NIP </t>
  </si>
  <si>
    <t>Akcyza</t>
  </si>
  <si>
    <t>Nr PPG wg OSD</t>
  </si>
  <si>
    <t>zwolniony</t>
  </si>
  <si>
    <t>Lp.</t>
  </si>
  <si>
    <t>Odbiorca</t>
  </si>
  <si>
    <t>Adresat faktury</t>
  </si>
  <si>
    <t>Ilość godzin w roku [h]</t>
  </si>
  <si>
    <t>Wartość netto</t>
  </si>
  <si>
    <t>Wartość brutto</t>
  </si>
  <si>
    <t>VAT</t>
  </si>
  <si>
    <t>Cena jednostkowa paliwa netto [zł/kWh]</t>
  </si>
  <si>
    <t>Wartość abonamentu netto</t>
  </si>
  <si>
    <t>Wartość opłaty dystrybucyjnej stałej</t>
  </si>
  <si>
    <t>Cena jednostkowa opłaty dystrybucyjnej zmiennej netto [zł/kWh]</t>
  </si>
  <si>
    <t>Cena jednostkowa abonamentu netto [zł/mc]</t>
  </si>
  <si>
    <t>Cena jednostkowa opłaty dystrybucyjnej stałej netto [zł/mc]</t>
  </si>
  <si>
    <t>Wartość opłaty dystrybucyjnej zmiennej</t>
  </si>
  <si>
    <t>Obiekt</t>
  </si>
  <si>
    <t>Razem netto</t>
  </si>
  <si>
    <t>Razem brutto</t>
  </si>
  <si>
    <t>miejscowość i data</t>
  </si>
  <si>
    <t>Uwaga:</t>
  </si>
  <si>
    <t xml:space="preserve">Uwaga: </t>
  </si>
  <si>
    <t>2. Wykonawca wypełniając wskazane przez Zamawiającego w arkuszu nr 1 pola, automatycznie wypełnia arkusz nr 2 „Arkusz ofertowy”.</t>
  </si>
  <si>
    <t>Arkusza ofertowego nie należy samemu, ręcznie wypełniać, dane automatycznie są przenoszone z arkusza nr 1 "Wykaz ppg"</t>
  </si>
  <si>
    <t>1. Wprowadzono formuły. Wykonawca wypełnia TYLKO pola zaznaczone kolorem pomarańczowym. Zamawiający wymaga ceny jednolitej dla wszystkich ppg.</t>
  </si>
  <si>
    <t>Lp</t>
  </si>
  <si>
    <t xml:space="preserve">ARKUSZ OFERTOWY - załącznik do Formularza Ofertowego </t>
  </si>
  <si>
    <t>Gmina Kolonowskie</t>
  </si>
  <si>
    <t>47-110</t>
  </si>
  <si>
    <t>Kolonowskie</t>
  </si>
  <si>
    <t>Ks. Czerwionki</t>
  </si>
  <si>
    <t>Anco sp. z o.o.</t>
  </si>
  <si>
    <t>czas nieokreślony</t>
  </si>
  <si>
    <t>Nr umowy</t>
  </si>
  <si>
    <t>MCK-S</t>
  </si>
  <si>
    <t>G4-00404798</t>
  </si>
  <si>
    <t>G1</t>
  </si>
  <si>
    <t>Remiza</t>
  </si>
  <si>
    <t>Leśna</t>
  </si>
  <si>
    <t>6b</t>
  </si>
  <si>
    <t>G8-00015873</t>
  </si>
  <si>
    <t>G2</t>
  </si>
  <si>
    <t xml:space="preserve">Szkolna </t>
  </si>
  <si>
    <t>1b</t>
  </si>
  <si>
    <t>G3</t>
  </si>
  <si>
    <t>G40-05122047</t>
  </si>
  <si>
    <t>Prosta</t>
  </si>
  <si>
    <t>dz.987/4</t>
  </si>
  <si>
    <t>Targowisko (toaleta)</t>
  </si>
  <si>
    <t>G4-00404799</t>
  </si>
  <si>
    <t>Budynek Urzędu Miasta i Gminy</t>
  </si>
  <si>
    <t>G10-37453796</t>
  </si>
  <si>
    <t>Przedszkole Publiczne nr 1</t>
  </si>
  <si>
    <t>G10-36640746</t>
  </si>
  <si>
    <t>Hala sportowa</t>
  </si>
  <si>
    <t>ENERGA Obrót S.A.</t>
  </si>
  <si>
    <t>nr gazomierza</t>
  </si>
  <si>
    <t>Arkusz ten po wydrukowaniu i podpisaniu należy dołaczyć do arkusza ofertowego.</t>
  </si>
  <si>
    <t>Szacowane zużycie paliwa gazowego [kWh]</t>
  </si>
  <si>
    <t>Szkoła</t>
  </si>
  <si>
    <t>Przedszkole Punliczne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</si>
</sst>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_-* #,##0.00000\ &quot;zł&quot;_-;\-* #,##0.00000\ &quot;zł&quot;_-;_-* &quot;-&quot;??\ &quot;zł&quot;_-;_-@_-"/>
    <numFmt numFmtId="166" formatCode="_-[$€-2]\ * #,##0.00_-;\-[$€-2]\ * #,##0.00_-;_-[$€-2]\ * &quot;-&quot;??_-;_-@_-"/>
    <numFmt numFmtId="167" formatCode="0.00000"/>
  </numFmts>
  <fonts count="18"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1"/>
      <color rgb="FF000000"/>
      <name val="Arial1"/>
      <charset val="238"/>
    </font>
    <font>
      <sz val="8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7"/>
      <color rgb="FF000000"/>
      <name val="Calibri"/>
      <family val="2"/>
      <charset val="238"/>
      <scheme val="minor"/>
    </font>
    <font>
      <sz val="7"/>
      <color indexed="8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000000"/>
      <name val="Arial1"/>
      <charset val="238"/>
    </font>
    <font>
      <sz val="8"/>
      <color rgb="FF000000"/>
      <name val="Arial Narrow"/>
      <family val="2"/>
      <charset val="238"/>
    </font>
    <font>
      <sz val="9"/>
      <color rgb="FF000000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44" fontId="3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/>
    <xf numFmtId="0" fontId="4" fillId="0" borderId="1" xfId="0" applyFont="1" applyBorder="1"/>
    <xf numFmtId="0" fontId="5" fillId="0" borderId="0" xfId="0" applyFont="1"/>
    <xf numFmtId="0" fontId="5" fillId="0" borderId="1" xfId="0" applyFont="1" applyFill="1" applyBorder="1"/>
    <xf numFmtId="0" fontId="6" fillId="0" borderId="1" xfId="0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/>
    <xf numFmtId="0" fontId="4" fillId="0" borderId="1" xfId="0" applyFont="1" applyBorder="1" applyAlignment="1">
      <alignment wrapText="1"/>
    </xf>
    <xf numFmtId="44" fontId="4" fillId="0" borderId="1" xfId="5" applyFont="1" applyBorder="1"/>
    <xf numFmtId="44" fontId="4" fillId="0" borderId="1" xfId="0" applyNumberFormat="1" applyFont="1" applyBorder="1"/>
    <xf numFmtId="44" fontId="5" fillId="0" borderId="1" xfId="0" applyNumberFormat="1" applyFont="1" applyBorder="1"/>
    <xf numFmtId="0" fontId="4" fillId="0" borderId="2" xfId="0" applyFont="1" applyBorder="1"/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1" xfId="0" applyFont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1" xfId="0" applyFont="1" applyFill="1" applyBorder="1" applyAlignment="1">
      <alignment wrapText="1"/>
    </xf>
    <xf numFmtId="0" fontId="11" fillId="4" borderId="1" xfId="0" applyFont="1" applyFill="1" applyBorder="1"/>
    <xf numFmtId="0" fontId="11" fillId="4" borderId="1" xfId="0" applyFont="1" applyFill="1" applyBorder="1" applyAlignment="1">
      <alignment wrapText="1"/>
    </xf>
    <xf numFmtId="0" fontId="11" fillId="5" borderId="1" xfId="0" applyFont="1" applyFill="1" applyBorder="1" applyAlignment="1">
      <alignment wrapText="1"/>
    </xf>
    <xf numFmtId="0" fontId="11" fillId="5" borderId="1" xfId="0" applyFont="1" applyFill="1" applyBorder="1"/>
    <xf numFmtId="0" fontId="11" fillId="3" borderId="1" xfId="0" applyFont="1" applyFill="1" applyBorder="1"/>
    <xf numFmtId="0" fontId="11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horizont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/>
    <xf numFmtId="0" fontId="11" fillId="0" borderId="1" xfId="0" applyFont="1" applyFill="1" applyBorder="1" applyAlignment="1">
      <alignment horizontal="right"/>
    </xf>
    <xf numFmtId="0" fontId="11" fillId="6" borderId="1" xfId="0" applyFont="1" applyFill="1" applyBorder="1"/>
    <xf numFmtId="44" fontId="11" fillId="0" borderId="1" xfId="5" applyFont="1" applyFill="1" applyBorder="1"/>
    <xf numFmtId="44" fontId="11" fillId="0" borderId="1" xfId="0" applyNumberFormat="1" applyFont="1" applyFill="1" applyBorder="1"/>
    <xf numFmtId="0" fontId="4" fillId="0" borderId="1" xfId="0" applyFont="1" applyFill="1" applyBorder="1"/>
    <xf numFmtId="0" fontId="13" fillId="0" borderId="1" xfId="0" applyFont="1" applyFill="1" applyBorder="1" applyAlignment="1"/>
    <xf numFmtId="0" fontId="13" fillId="0" borderId="1" xfId="0" applyFont="1" applyFill="1" applyBorder="1"/>
    <xf numFmtId="0" fontId="13" fillId="0" borderId="1" xfId="0" applyFont="1" applyFill="1" applyBorder="1" applyAlignment="1">
      <alignment horizontal="right"/>
    </xf>
    <xf numFmtId="44" fontId="4" fillId="0" borderId="1" xfId="5" applyFont="1" applyFill="1" applyBorder="1"/>
    <xf numFmtId="44" fontId="4" fillId="0" borderId="1" xfId="0" applyNumberFormat="1" applyFont="1" applyFill="1" applyBorder="1"/>
    <xf numFmtId="0" fontId="4" fillId="0" borderId="0" xfId="0" applyFont="1" applyFill="1"/>
    <xf numFmtId="49" fontId="11" fillId="0" borderId="1" xfId="0" applyNumberFormat="1" applyFont="1" applyFill="1" applyBorder="1" applyAlignment="1">
      <alignment horizontal="right"/>
    </xf>
    <xf numFmtId="0" fontId="4" fillId="6" borderId="0" xfId="0" applyFont="1" applyFill="1"/>
    <xf numFmtId="1" fontId="4" fillId="0" borderId="0" xfId="0" applyNumberFormat="1" applyFont="1"/>
    <xf numFmtId="0" fontId="12" fillId="0" borderId="1" xfId="0" applyFont="1" applyFill="1" applyBorder="1" applyAlignment="1">
      <alignment horizontal="right" vertical="center"/>
    </xf>
    <xf numFmtId="1" fontId="11" fillId="0" borderId="1" xfId="0" applyNumberFormat="1" applyFont="1" applyFill="1" applyBorder="1" applyAlignment="1"/>
    <xf numFmtId="0" fontId="11" fillId="0" borderId="1" xfId="0" applyFont="1" applyFill="1" applyBorder="1" applyAlignment="1">
      <alignment horizontal="right" vertical="center"/>
    </xf>
    <xf numFmtId="0" fontId="11" fillId="0" borderId="0" xfId="0" applyFont="1" applyFill="1"/>
    <xf numFmtId="0" fontId="6" fillId="0" borderId="1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44" fontId="4" fillId="0" borderId="0" xfId="5" applyFont="1"/>
    <xf numFmtId="0" fontId="4" fillId="0" borderId="1" xfId="0" applyFont="1" applyBorder="1" applyAlignment="1">
      <alignment horizontal="right"/>
    </xf>
    <xf numFmtId="165" fontId="4" fillId="0" borderId="0" xfId="0" applyNumberFormat="1" applyFont="1"/>
    <xf numFmtId="166" fontId="4" fillId="0" borderId="0" xfId="5" applyNumberFormat="1" applyFont="1"/>
    <xf numFmtId="0" fontId="14" fillId="0" borderId="0" xfId="0" applyFont="1"/>
    <xf numFmtId="167" fontId="11" fillId="6" borderId="1" xfId="0" applyNumberFormat="1" applyFont="1" applyFill="1" applyBorder="1"/>
    <xf numFmtId="167" fontId="4" fillId="0" borderId="1" xfId="0" applyNumberFormat="1" applyFont="1" applyFill="1" applyBorder="1"/>
    <xf numFmtId="0" fontId="4" fillId="0" borderId="1" xfId="0" applyNumberFormat="1" applyFont="1" applyBorder="1"/>
    <xf numFmtId="0" fontId="15" fillId="7" borderId="1" xfId="0" applyFont="1" applyFill="1" applyBorder="1" applyAlignment="1">
      <alignment horizontal="justify" vertical="center"/>
    </xf>
    <xf numFmtId="0" fontId="15" fillId="7" borderId="1" xfId="0" applyFont="1" applyFill="1" applyBorder="1" applyAlignment="1">
      <alignment horizontal="justify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/>
    </xf>
    <xf numFmtId="0" fontId="15" fillId="0" borderId="1" xfId="0" applyFont="1" applyBorder="1" applyAlignment="1">
      <alignment horizontal="right" vertical="center"/>
    </xf>
    <xf numFmtId="0" fontId="15" fillId="8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right" vertical="center"/>
    </xf>
    <xf numFmtId="0" fontId="17" fillId="6" borderId="0" xfId="0" applyFont="1" applyFill="1"/>
    <xf numFmtId="1" fontId="4" fillId="6" borderId="0" xfId="0" applyNumberFormat="1" applyFont="1" applyFill="1"/>
    <xf numFmtId="0" fontId="5" fillId="0" borderId="1" xfId="0" applyFont="1" applyBorder="1" applyAlignment="1">
      <alignment horizontal="center"/>
    </xf>
  </cellXfs>
  <cellStyles count="6">
    <cellStyle name="Heading" xfId="1"/>
    <cellStyle name="Heading1" xfId="2"/>
    <cellStyle name="Normalny" xfId="0" builtinId="0" customBuiltin="1"/>
    <cellStyle name="Result" xfId="3"/>
    <cellStyle name="Result2" xfId="4"/>
    <cellStyle name="Walutowy" xfId="5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3"/>
  <sheetViews>
    <sheetView topLeftCell="AO1" workbookViewId="0">
      <selection activeCell="BB12" sqref="BB12"/>
    </sheetView>
  </sheetViews>
  <sheetFormatPr defaultColWidth="9" defaultRowHeight="11.25"/>
  <cols>
    <col min="1" max="1" width="3" style="1" customWidth="1"/>
    <col min="2" max="2" width="12.75" style="1" customWidth="1"/>
    <col min="3" max="6" width="9" style="1"/>
    <col min="7" max="7" width="5.25" style="1" customWidth="1"/>
    <col min="8" max="8" width="4.625" style="1" customWidth="1"/>
    <col min="9" max="9" width="9.5" style="1" customWidth="1"/>
    <col min="10" max="10" width="15.75" style="1" customWidth="1"/>
    <col min="11" max="13" width="9" style="1"/>
    <col min="14" max="14" width="12.25" style="1" customWidth="1"/>
    <col min="15" max="15" width="5.25" style="1" customWidth="1"/>
    <col min="16" max="16" width="4.625" style="1" customWidth="1"/>
    <col min="17" max="17" width="23.5" style="1" customWidth="1"/>
    <col min="18" max="20" width="9" style="1"/>
    <col min="21" max="21" width="12.25" style="1" customWidth="1"/>
    <col min="22" max="22" width="5.25" style="1" customWidth="1"/>
    <col min="23" max="23" width="4.625" style="1" customWidth="1"/>
    <col min="24" max="24" width="21.5" style="1" customWidth="1"/>
    <col min="25" max="25" width="15.75" style="1" customWidth="1"/>
    <col min="26" max="26" width="12" style="1" customWidth="1"/>
    <col min="27" max="27" width="31.75" style="1" customWidth="1"/>
    <col min="28" max="28" width="6" style="1" customWidth="1"/>
    <col min="29" max="31" width="9" style="1"/>
    <col min="32" max="32" width="5.25" style="1" customWidth="1"/>
    <col min="33" max="33" width="5.75" style="1" customWidth="1"/>
    <col min="34" max="34" width="12.75" style="1" customWidth="1"/>
    <col min="35" max="35" width="10.125" style="1" customWidth="1"/>
    <col min="36" max="36" width="12.875" style="1" customWidth="1"/>
    <col min="37" max="46" width="9" style="1"/>
    <col min="47" max="47" width="11" style="1" customWidth="1"/>
    <col min="48" max="50" width="9" style="1"/>
    <col min="51" max="51" width="6.5" style="1" customWidth="1"/>
    <col min="52" max="54" width="9" style="1"/>
    <col min="55" max="55" width="11.75" style="1" customWidth="1"/>
    <col min="56" max="57" width="9" style="1"/>
    <col min="58" max="58" width="9.75" style="1" customWidth="1"/>
    <col min="59" max="59" width="12.125" style="1" customWidth="1"/>
    <col min="60" max="60" width="10.125" style="1" customWidth="1"/>
    <col min="61" max="61" width="10" style="1" customWidth="1"/>
    <col min="62" max="62" width="10.25" style="1" customWidth="1"/>
    <col min="63" max="63" width="9.5" style="1" customWidth="1"/>
    <col min="64" max="64" width="11.5" style="1" customWidth="1"/>
    <col min="65" max="16384" width="9" style="1"/>
  </cols>
  <sheetData>
    <row r="1" spans="1:64" ht="67.5">
      <c r="A1" s="18" t="s">
        <v>31</v>
      </c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20" t="s">
        <v>5</v>
      </c>
      <c r="H1" s="20" t="s">
        <v>6</v>
      </c>
      <c r="I1" s="20" t="s">
        <v>27</v>
      </c>
      <c r="J1" s="21" t="s">
        <v>32</v>
      </c>
      <c r="K1" s="21" t="s">
        <v>1</v>
      </c>
      <c r="L1" s="21" t="s">
        <v>2</v>
      </c>
      <c r="M1" s="21" t="s">
        <v>3</v>
      </c>
      <c r="N1" s="21" t="s">
        <v>4</v>
      </c>
      <c r="O1" s="22" t="s">
        <v>5</v>
      </c>
      <c r="P1" s="22" t="s">
        <v>6</v>
      </c>
      <c r="Q1" s="23" t="s">
        <v>33</v>
      </c>
      <c r="R1" s="23" t="s">
        <v>1</v>
      </c>
      <c r="S1" s="23" t="s">
        <v>2</v>
      </c>
      <c r="T1" s="23" t="s">
        <v>3</v>
      </c>
      <c r="U1" s="23" t="s">
        <v>4</v>
      </c>
      <c r="V1" s="24" t="s">
        <v>5</v>
      </c>
      <c r="W1" s="24" t="s">
        <v>6</v>
      </c>
      <c r="X1" s="25" t="s">
        <v>24</v>
      </c>
      <c r="Y1" s="26" t="s">
        <v>25</v>
      </c>
      <c r="Z1" s="25" t="s">
        <v>26</v>
      </c>
      <c r="AA1" s="27" t="s">
        <v>7</v>
      </c>
      <c r="AB1" s="27" t="s">
        <v>1</v>
      </c>
      <c r="AC1" s="27" t="s">
        <v>2</v>
      </c>
      <c r="AD1" s="27" t="s">
        <v>3</v>
      </c>
      <c r="AE1" s="27" t="s">
        <v>4</v>
      </c>
      <c r="AF1" s="28" t="s">
        <v>5</v>
      </c>
      <c r="AG1" s="28" t="s">
        <v>6</v>
      </c>
      <c r="AH1" s="27" t="s">
        <v>29</v>
      </c>
      <c r="AI1" s="27" t="s">
        <v>8</v>
      </c>
      <c r="AJ1" s="27" t="s">
        <v>62</v>
      </c>
      <c r="AK1" s="27" t="s">
        <v>28</v>
      </c>
      <c r="AL1" s="29" t="s">
        <v>11</v>
      </c>
      <c r="AM1" s="29" t="s">
        <v>12</v>
      </c>
      <c r="AN1" s="29" t="s">
        <v>22</v>
      </c>
      <c r="AO1" s="29" t="s">
        <v>13</v>
      </c>
      <c r="AP1" s="29" t="s">
        <v>14</v>
      </c>
      <c r="AQ1" s="29" t="s">
        <v>15</v>
      </c>
      <c r="AR1" s="29" t="s">
        <v>16</v>
      </c>
      <c r="AS1" s="29" t="s">
        <v>17</v>
      </c>
      <c r="AT1" s="29" t="s">
        <v>18</v>
      </c>
      <c r="AU1" s="29" t="s">
        <v>19</v>
      </c>
      <c r="AV1" s="29" t="s">
        <v>20</v>
      </c>
      <c r="AW1" s="29" t="s">
        <v>21</v>
      </c>
      <c r="AX1" s="29" t="s">
        <v>23</v>
      </c>
      <c r="AY1" s="30" t="s">
        <v>9</v>
      </c>
      <c r="AZ1" s="31" t="s">
        <v>10</v>
      </c>
      <c r="BA1" s="55" t="s">
        <v>34</v>
      </c>
      <c r="BB1" s="32" t="s">
        <v>38</v>
      </c>
      <c r="BC1" s="55" t="s">
        <v>35</v>
      </c>
      <c r="BD1" s="32" t="s">
        <v>42</v>
      </c>
      <c r="BE1" s="55" t="s">
        <v>39</v>
      </c>
      <c r="BF1" s="32" t="s">
        <v>43</v>
      </c>
      <c r="BG1" s="10" t="s">
        <v>40</v>
      </c>
      <c r="BH1" s="32" t="s">
        <v>41</v>
      </c>
      <c r="BI1" s="10" t="s">
        <v>44</v>
      </c>
      <c r="BJ1" s="32" t="s">
        <v>35</v>
      </c>
      <c r="BK1" s="33" t="s">
        <v>37</v>
      </c>
      <c r="BL1" s="34" t="s">
        <v>36</v>
      </c>
    </row>
    <row r="2" spans="1:64" s="53" customFormat="1">
      <c r="A2" s="19">
        <v>1</v>
      </c>
      <c r="B2" s="35" t="s">
        <v>56</v>
      </c>
      <c r="C2" s="35" t="s">
        <v>57</v>
      </c>
      <c r="D2" s="35" t="s">
        <v>58</v>
      </c>
      <c r="E2" s="35" t="s">
        <v>58</v>
      </c>
      <c r="F2" s="35" t="s">
        <v>59</v>
      </c>
      <c r="G2" s="35">
        <v>39</v>
      </c>
      <c r="H2" s="19"/>
      <c r="I2" s="19">
        <v>7561881013</v>
      </c>
      <c r="J2" s="35" t="s">
        <v>56</v>
      </c>
      <c r="K2" s="35" t="s">
        <v>57</v>
      </c>
      <c r="L2" s="35" t="s">
        <v>58</v>
      </c>
      <c r="M2" s="35" t="s">
        <v>58</v>
      </c>
      <c r="N2" s="35" t="s">
        <v>59</v>
      </c>
      <c r="O2" s="35">
        <v>39</v>
      </c>
      <c r="P2" s="19"/>
      <c r="Q2" s="35" t="s">
        <v>56</v>
      </c>
      <c r="R2" s="35" t="s">
        <v>57</v>
      </c>
      <c r="S2" s="35" t="s">
        <v>58</v>
      </c>
      <c r="T2" s="35" t="s">
        <v>58</v>
      </c>
      <c r="U2" s="35" t="s">
        <v>59</v>
      </c>
      <c r="V2" s="35">
        <v>39</v>
      </c>
      <c r="W2" s="19"/>
      <c r="X2" s="60" t="s">
        <v>84</v>
      </c>
      <c r="Y2" s="19" t="s">
        <v>60</v>
      </c>
      <c r="Z2" s="19" t="s">
        <v>61</v>
      </c>
      <c r="AA2" s="35" t="s">
        <v>63</v>
      </c>
      <c r="AB2" s="35" t="s">
        <v>57</v>
      </c>
      <c r="AC2" s="35" t="s">
        <v>58</v>
      </c>
      <c r="AD2" s="35" t="s">
        <v>58</v>
      </c>
      <c r="AE2" s="35" t="s">
        <v>59</v>
      </c>
      <c r="AF2" s="35">
        <v>39</v>
      </c>
      <c r="AG2" s="19"/>
      <c r="AH2" s="19"/>
      <c r="AI2" s="36" t="s">
        <v>64</v>
      </c>
      <c r="AJ2" s="36"/>
      <c r="AK2" s="19" t="s">
        <v>30</v>
      </c>
      <c r="AL2" s="2">
        <v>0</v>
      </c>
      <c r="AM2" s="2">
        <v>17139</v>
      </c>
      <c r="AN2" s="2">
        <v>0</v>
      </c>
      <c r="AO2" s="2">
        <v>12499</v>
      </c>
      <c r="AP2" s="2">
        <v>0</v>
      </c>
      <c r="AQ2" s="2">
        <v>3889</v>
      </c>
      <c r="AR2" s="2">
        <v>338</v>
      </c>
      <c r="AS2" s="2">
        <v>45</v>
      </c>
      <c r="AT2" s="2">
        <v>0</v>
      </c>
      <c r="AU2" s="2">
        <v>2030</v>
      </c>
      <c r="AV2" s="2">
        <v>0</v>
      </c>
      <c r="AW2" s="2">
        <v>12314</v>
      </c>
      <c r="AX2" s="51">
        <f>SUM(AL2:AW2)</f>
        <v>48254</v>
      </c>
      <c r="AY2" s="52" t="s">
        <v>65</v>
      </c>
      <c r="AZ2" s="19"/>
      <c r="BA2" s="19">
        <v>8760</v>
      </c>
      <c r="BB2" s="61">
        <v>0</v>
      </c>
      <c r="BC2" s="38">
        <f>BB2*AX2</f>
        <v>0</v>
      </c>
      <c r="BD2" s="37"/>
      <c r="BE2" s="38">
        <f>BD2*12</f>
        <v>0</v>
      </c>
      <c r="BF2" s="19">
        <v>8.7200000000000006</v>
      </c>
      <c r="BG2" s="38">
        <f>BF2*12</f>
        <v>104.64000000000001</v>
      </c>
      <c r="BH2" s="40">
        <v>5.987E-2</v>
      </c>
      <c r="BI2" s="38">
        <f t="shared" ref="BI2:BI6" si="0">BH2*AX2</f>
        <v>2888.9669800000001</v>
      </c>
      <c r="BJ2" s="39">
        <f>BI2+BG2+BE2+BC2</f>
        <v>2993.60698</v>
      </c>
      <c r="BK2" s="39">
        <f>BJ2*0.23</f>
        <v>688.52960540000004</v>
      </c>
      <c r="BL2" s="39">
        <f>BK2+BJ2</f>
        <v>3682.1365854000001</v>
      </c>
    </row>
    <row r="3" spans="1:64" s="46" customFormat="1">
      <c r="A3" s="40">
        <f t="shared" ref="A3:A5" si="1">A2+1</f>
        <v>2</v>
      </c>
      <c r="B3" s="35" t="s">
        <v>56</v>
      </c>
      <c r="C3" s="35" t="s">
        <v>57</v>
      </c>
      <c r="D3" s="35" t="s">
        <v>58</v>
      </c>
      <c r="E3" s="35" t="s">
        <v>58</v>
      </c>
      <c r="F3" s="35" t="s">
        <v>59</v>
      </c>
      <c r="G3" s="35">
        <v>39</v>
      </c>
      <c r="H3" s="19"/>
      <c r="I3" s="19">
        <v>7561881013</v>
      </c>
      <c r="J3" s="35" t="s">
        <v>56</v>
      </c>
      <c r="K3" s="35" t="s">
        <v>57</v>
      </c>
      <c r="L3" s="35" t="s">
        <v>58</v>
      </c>
      <c r="M3" s="35" t="s">
        <v>58</v>
      </c>
      <c r="N3" s="35" t="s">
        <v>59</v>
      </c>
      <c r="O3" s="35">
        <v>39</v>
      </c>
      <c r="P3" s="19"/>
      <c r="Q3" s="35" t="s">
        <v>56</v>
      </c>
      <c r="R3" s="35" t="s">
        <v>57</v>
      </c>
      <c r="S3" s="35" t="s">
        <v>58</v>
      </c>
      <c r="T3" s="35" t="s">
        <v>58</v>
      </c>
      <c r="U3" s="35" t="s">
        <v>59</v>
      </c>
      <c r="V3" s="35">
        <v>39</v>
      </c>
      <c r="W3" s="19"/>
      <c r="X3" s="60" t="s">
        <v>84</v>
      </c>
      <c r="Y3" s="19" t="s">
        <v>60</v>
      </c>
      <c r="Z3" s="19" t="s">
        <v>61</v>
      </c>
      <c r="AA3" s="41" t="s">
        <v>66</v>
      </c>
      <c r="AB3" s="35" t="s">
        <v>57</v>
      </c>
      <c r="AC3" s="35" t="s">
        <v>58</v>
      </c>
      <c r="AD3" s="35" t="s">
        <v>58</v>
      </c>
      <c r="AE3" s="41" t="s">
        <v>67</v>
      </c>
      <c r="AF3" s="41" t="s">
        <v>68</v>
      </c>
      <c r="AG3" s="40"/>
      <c r="AH3" s="19"/>
      <c r="AI3" s="43" t="s">
        <v>69</v>
      </c>
      <c r="AJ3" s="43"/>
      <c r="AK3" s="40" t="s">
        <v>30</v>
      </c>
      <c r="AL3" s="2">
        <v>12017</v>
      </c>
      <c r="AM3" s="2">
        <v>8313</v>
      </c>
      <c r="AN3" s="2">
        <v>7636</v>
      </c>
      <c r="AO3" s="2">
        <v>6263</v>
      </c>
      <c r="AP3" s="2">
        <v>4263</v>
      </c>
      <c r="AQ3" s="2">
        <v>1303</v>
      </c>
      <c r="AR3" s="2">
        <v>1273</v>
      </c>
      <c r="AS3" s="2">
        <v>854</v>
      </c>
      <c r="AT3" s="2">
        <v>2602</v>
      </c>
      <c r="AU3" s="2">
        <v>5096</v>
      </c>
      <c r="AV3" s="2">
        <v>5612</v>
      </c>
      <c r="AW3" s="2">
        <v>8772</v>
      </c>
      <c r="AX3" s="51">
        <f t="shared" ref="AX3:AX7" si="2">SUM(AL3:AW3)</f>
        <v>64004</v>
      </c>
      <c r="AY3" s="50" t="s">
        <v>70</v>
      </c>
      <c r="AZ3" s="40"/>
      <c r="BA3" s="40">
        <v>8760</v>
      </c>
      <c r="BB3" s="62">
        <f t="shared" ref="BB3:BB7" si="3">BB2</f>
        <v>0</v>
      </c>
      <c r="BC3" s="44">
        <f t="shared" ref="BC3:BC6" si="4">BB3*AX3</f>
        <v>0</v>
      </c>
      <c r="BD3" s="37"/>
      <c r="BE3" s="44">
        <f t="shared" ref="BE3:BE6" si="5">BD3*12</f>
        <v>0</v>
      </c>
      <c r="BF3" s="19">
        <v>141.44</v>
      </c>
      <c r="BG3" s="38">
        <f t="shared" ref="BG3:BG5" si="6">BF3*12</f>
        <v>1697.28</v>
      </c>
      <c r="BH3" s="40">
        <v>5.765E-2</v>
      </c>
      <c r="BI3" s="44">
        <f t="shared" si="0"/>
        <v>3689.8305999999998</v>
      </c>
      <c r="BJ3" s="39">
        <f t="shared" ref="BJ3:BJ6" si="7">BI3+BG3+BE3+BC3</f>
        <v>5387.1106</v>
      </c>
      <c r="BK3" s="45">
        <f t="shared" ref="BK3:BK6" si="8">BJ3*0.23</f>
        <v>1239.0354380000001</v>
      </c>
      <c r="BL3" s="45">
        <f t="shared" ref="BL3:BL6" si="9">BK3+BJ3</f>
        <v>6626.1460379999999</v>
      </c>
    </row>
    <row r="4" spans="1:64" s="46" customFormat="1">
      <c r="A4" s="40">
        <f t="shared" si="1"/>
        <v>3</v>
      </c>
      <c r="B4" s="35" t="s">
        <v>56</v>
      </c>
      <c r="C4" s="35" t="s">
        <v>57</v>
      </c>
      <c r="D4" s="35" t="s">
        <v>58</v>
      </c>
      <c r="E4" s="35" t="s">
        <v>58</v>
      </c>
      <c r="F4" s="35" t="s">
        <v>59</v>
      </c>
      <c r="G4" s="35">
        <v>39</v>
      </c>
      <c r="H4" s="19"/>
      <c r="I4" s="19">
        <v>7561881013</v>
      </c>
      <c r="J4" s="35" t="s">
        <v>56</v>
      </c>
      <c r="K4" s="35" t="s">
        <v>57</v>
      </c>
      <c r="L4" s="35" t="s">
        <v>58</v>
      </c>
      <c r="M4" s="35" t="s">
        <v>58</v>
      </c>
      <c r="N4" s="35" t="s">
        <v>59</v>
      </c>
      <c r="O4" s="35">
        <v>39</v>
      </c>
      <c r="P4" s="19"/>
      <c r="Q4" s="35" t="s">
        <v>56</v>
      </c>
      <c r="R4" s="35" t="s">
        <v>57</v>
      </c>
      <c r="S4" s="35" t="s">
        <v>58</v>
      </c>
      <c r="T4" s="35" t="s">
        <v>58</v>
      </c>
      <c r="U4" s="35" t="s">
        <v>59</v>
      </c>
      <c r="V4" s="35">
        <v>39</v>
      </c>
      <c r="W4" s="19"/>
      <c r="X4" s="60" t="s">
        <v>84</v>
      </c>
      <c r="Y4" s="19" t="s">
        <v>60</v>
      </c>
      <c r="Z4" s="19" t="s">
        <v>61</v>
      </c>
      <c r="AA4" s="41" t="s">
        <v>83</v>
      </c>
      <c r="AB4" s="35" t="s">
        <v>57</v>
      </c>
      <c r="AC4" s="35" t="s">
        <v>58</v>
      </c>
      <c r="AD4" s="35" t="s">
        <v>58</v>
      </c>
      <c r="AE4" s="41" t="s">
        <v>71</v>
      </c>
      <c r="AF4" s="41" t="s">
        <v>72</v>
      </c>
      <c r="AG4" s="40"/>
      <c r="AH4" s="19"/>
      <c r="AI4" s="43" t="s">
        <v>74</v>
      </c>
      <c r="AJ4" s="43"/>
      <c r="AK4" s="40" t="s">
        <v>30</v>
      </c>
      <c r="AL4" s="2">
        <v>102833</v>
      </c>
      <c r="AM4" s="2">
        <v>85152</v>
      </c>
      <c r="AN4" s="2">
        <v>61555</v>
      </c>
      <c r="AO4" s="2">
        <v>21077</v>
      </c>
      <c r="AP4" s="2">
        <v>16006</v>
      </c>
      <c r="AQ4" s="2">
        <v>11799</v>
      </c>
      <c r="AR4" s="2">
        <v>10241</v>
      </c>
      <c r="AS4" s="2">
        <v>9171</v>
      </c>
      <c r="AT4" s="2">
        <v>11190</v>
      </c>
      <c r="AU4" s="2">
        <v>30490</v>
      </c>
      <c r="AV4" s="2">
        <v>63943</v>
      </c>
      <c r="AW4" s="2">
        <v>93904</v>
      </c>
      <c r="AX4" s="51">
        <f t="shared" si="2"/>
        <v>517361</v>
      </c>
      <c r="AY4" s="50" t="s">
        <v>73</v>
      </c>
      <c r="AZ4" s="40">
        <v>472</v>
      </c>
      <c r="BA4" s="40">
        <v>8760</v>
      </c>
      <c r="BB4" s="62">
        <f t="shared" si="3"/>
        <v>0</v>
      </c>
      <c r="BC4" s="44">
        <f>BB4*AX4</f>
        <v>0</v>
      </c>
      <c r="BD4" s="37"/>
      <c r="BE4" s="44">
        <f>BD4*12</f>
        <v>0</v>
      </c>
      <c r="BF4" s="40">
        <v>5.5599999999999998E-3</v>
      </c>
      <c r="BG4" s="38">
        <f>BF4*BA4*AZ4</f>
        <v>22989.0432</v>
      </c>
      <c r="BH4" s="19">
        <v>5.5390000000000002E-2</v>
      </c>
      <c r="BI4" s="44">
        <f t="shared" si="0"/>
        <v>28656.625790000002</v>
      </c>
      <c r="BJ4" s="39">
        <f t="shared" si="7"/>
        <v>51645.668990000006</v>
      </c>
      <c r="BK4" s="45">
        <f>BJ4*0.23</f>
        <v>11878.503867700001</v>
      </c>
      <c r="BL4" s="45">
        <f>BK4+BJ4</f>
        <v>63524.172857700003</v>
      </c>
    </row>
    <row r="5" spans="1:64" s="46" customFormat="1">
      <c r="A5" s="40">
        <f t="shared" si="1"/>
        <v>4</v>
      </c>
      <c r="B5" s="35" t="s">
        <v>56</v>
      </c>
      <c r="C5" s="35" t="s">
        <v>57</v>
      </c>
      <c r="D5" s="35" t="s">
        <v>58</v>
      </c>
      <c r="E5" s="35" t="s">
        <v>58</v>
      </c>
      <c r="F5" s="35" t="s">
        <v>59</v>
      </c>
      <c r="G5" s="35">
        <v>39</v>
      </c>
      <c r="H5" s="19"/>
      <c r="I5" s="19">
        <v>7561881013</v>
      </c>
      <c r="J5" s="35" t="s">
        <v>56</v>
      </c>
      <c r="K5" s="35" t="s">
        <v>57</v>
      </c>
      <c r="L5" s="35" t="s">
        <v>58</v>
      </c>
      <c r="M5" s="35" t="s">
        <v>58</v>
      </c>
      <c r="N5" s="35" t="s">
        <v>59</v>
      </c>
      <c r="O5" s="35">
        <v>39</v>
      </c>
      <c r="P5" s="19"/>
      <c r="Q5" s="35" t="s">
        <v>56</v>
      </c>
      <c r="R5" s="35" t="s">
        <v>57</v>
      </c>
      <c r="S5" s="35" t="s">
        <v>58</v>
      </c>
      <c r="T5" s="35" t="s">
        <v>58</v>
      </c>
      <c r="U5" s="35" t="s">
        <v>59</v>
      </c>
      <c r="V5" s="35">
        <v>39</v>
      </c>
      <c r="W5" s="19"/>
      <c r="X5" s="60" t="s">
        <v>84</v>
      </c>
      <c r="Y5" s="19" t="s">
        <v>60</v>
      </c>
      <c r="Z5" s="19" t="s">
        <v>61</v>
      </c>
      <c r="AA5" s="41" t="s">
        <v>77</v>
      </c>
      <c r="AB5" s="35" t="s">
        <v>57</v>
      </c>
      <c r="AC5" s="35" t="s">
        <v>58</v>
      </c>
      <c r="AD5" s="35" t="s">
        <v>58</v>
      </c>
      <c r="AE5" s="41" t="s">
        <v>75</v>
      </c>
      <c r="AF5" s="41" t="s">
        <v>76</v>
      </c>
      <c r="AG5" s="40"/>
      <c r="AH5" s="19"/>
      <c r="AI5" s="43" t="s">
        <v>78</v>
      </c>
      <c r="AJ5" s="43"/>
      <c r="AK5" s="40" t="s">
        <v>30</v>
      </c>
      <c r="AL5" s="2">
        <v>0</v>
      </c>
      <c r="AM5" s="2">
        <v>2612</v>
      </c>
      <c r="AN5" s="2">
        <v>0</v>
      </c>
      <c r="AO5" s="2">
        <v>2244</v>
      </c>
      <c r="AP5" s="2">
        <v>0</v>
      </c>
      <c r="AQ5" s="2">
        <v>1034</v>
      </c>
      <c r="AR5" s="2">
        <v>11</v>
      </c>
      <c r="AS5" s="2">
        <v>0</v>
      </c>
      <c r="AT5" s="2">
        <v>0</v>
      </c>
      <c r="AU5" s="2">
        <v>11</v>
      </c>
      <c r="AV5" s="2">
        <v>0</v>
      </c>
      <c r="AW5" s="2">
        <v>961</v>
      </c>
      <c r="AX5" s="51">
        <f t="shared" si="2"/>
        <v>6873</v>
      </c>
      <c r="AY5" s="50" t="s">
        <v>65</v>
      </c>
      <c r="AZ5" s="40"/>
      <c r="BA5" s="40">
        <v>8760</v>
      </c>
      <c r="BB5" s="62">
        <f t="shared" si="3"/>
        <v>0</v>
      </c>
      <c r="BC5" s="44">
        <f t="shared" si="4"/>
        <v>0</v>
      </c>
      <c r="BD5" s="19">
        <f>BD2</f>
        <v>0</v>
      </c>
      <c r="BE5" s="44">
        <f t="shared" si="5"/>
        <v>0</v>
      </c>
      <c r="BF5" s="19">
        <f>BF2</f>
        <v>8.7200000000000006</v>
      </c>
      <c r="BG5" s="38">
        <f t="shared" si="6"/>
        <v>104.64000000000001</v>
      </c>
      <c r="BH5" s="19">
        <f>BH2</f>
        <v>5.987E-2</v>
      </c>
      <c r="BI5" s="44">
        <f t="shared" si="0"/>
        <v>411.48651000000001</v>
      </c>
      <c r="BJ5" s="39">
        <f t="shared" si="7"/>
        <v>516.12651000000005</v>
      </c>
      <c r="BK5" s="45">
        <f t="shared" si="8"/>
        <v>118.70909730000001</v>
      </c>
      <c r="BL5" s="45">
        <f t="shared" si="9"/>
        <v>634.83560730000011</v>
      </c>
    </row>
    <row r="6" spans="1:64" s="46" customFormat="1">
      <c r="A6" s="40">
        <v>5</v>
      </c>
      <c r="B6" s="35" t="s">
        <v>56</v>
      </c>
      <c r="C6" s="35" t="s">
        <v>57</v>
      </c>
      <c r="D6" s="35" t="s">
        <v>58</v>
      </c>
      <c r="E6" s="35" t="s">
        <v>58</v>
      </c>
      <c r="F6" s="35" t="s">
        <v>59</v>
      </c>
      <c r="G6" s="35">
        <v>39</v>
      </c>
      <c r="H6" s="19"/>
      <c r="I6" s="19">
        <v>7561881013</v>
      </c>
      <c r="J6" s="35" t="s">
        <v>56</v>
      </c>
      <c r="K6" s="35" t="s">
        <v>57</v>
      </c>
      <c r="L6" s="35" t="s">
        <v>58</v>
      </c>
      <c r="M6" s="35" t="s">
        <v>58</v>
      </c>
      <c r="N6" s="35" t="s">
        <v>59</v>
      </c>
      <c r="O6" s="35">
        <v>39</v>
      </c>
      <c r="P6" s="19"/>
      <c r="Q6" s="35" t="s">
        <v>56</v>
      </c>
      <c r="R6" s="35" t="s">
        <v>57</v>
      </c>
      <c r="S6" s="35" t="s">
        <v>58</v>
      </c>
      <c r="T6" s="35" t="s">
        <v>58</v>
      </c>
      <c r="U6" s="35" t="s">
        <v>59</v>
      </c>
      <c r="V6" s="35">
        <v>39</v>
      </c>
      <c r="W6" s="19"/>
      <c r="X6" s="60" t="s">
        <v>84</v>
      </c>
      <c r="Y6" s="19" t="s">
        <v>60</v>
      </c>
      <c r="Z6" s="19" t="s">
        <v>61</v>
      </c>
      <c r="AA6" s="42" t="s">
        <v>79</v>
      </c>
      <c r="AB6" s="42" t="s">
        <v>57</v>
      </c>
      <c r="AC6" s="35" t="s">
        <v>58</v>
      </c>
      <c r="AD6" s="35" t="s">
        <v>58</v>
      </c>
      <c r="AE6" s="35" t="s">
        <v>59</v>
      </c>
      <c r="AF6" s="35">
        <v>39</v>
      </c>
      <c r="AG6" s="40"/>
      <c r="AH6" s="19"/>
      <c r="AI6" s="47" t="s">
        <v>80</v>
      </c>
      <c r="AJ6" s="47"/>
      <c r="AK6" s="40" t="s">
        <v>30</v>
      </c>
      <c r="AL6" s="2">
        <v>12184</v>
      </c>
      <c r="AM6" s="2">
        <v>9470</v>
      </c>
      <c r="AN6" s="2">
        <v>8973</v>
      </c>
      <c r="AO6" s="2">
        <v>5140</v>
      </c>
      <c r="AP6" s="2">
        <v>3830</v>
      </c>
      <c r="AQ6" s="2">
        <v>1048</v>
      </c>
      <c r="AR6" s="2">
        <v>0</v>
      </c>
      <c r="AS6" s="2">
        <v>390</v>
      </c>
      <c r="AT6" s="2">
        <v>1412</v>
      </c>
      <c r="AU6" s="2">
        <v>5018</v>
      </c>
      <c r="AV6" s="2">
        <v>7096</v>
      </c>
      <c r="AW6" s="2">
        <v>10393</v>
      </c>
      <c r="AX6" s="51">
        <f t="shared" si="2"/>
        <v>64954</v>
      </c>
      <c r="AY6" s="50" t="s">
        <v>73</v>
      </c>
      <c r="AZ6" s="40">
        <v>143</v>
      </c>
      <c r="BA6" s="40">
        <v>8760</v>
      </c>
      <c r="BB6" s="62">
        <f>BB5</f>
        <v>0</v>
      </c>
      <c r="BC6" s="44">
        <f t="shared" si="4"/>
        <v>0</v>
      </c>
      <c r="BD6" s="19">
        <f>BD4</f>
        <v>0</v>
      </c>
      <c r="BE6" s="44">
        <f t="shared" si="5"/>
        <v>0</v>
      </c>
      <c r="BF6" s="19">
        <f>BF4</f>
        <v>5.5599999999999998E-3</v>
      </c>
      <c r="BG6" s="38">
        <f>BF6*BA6*AZ6</f>
        <v>6964.9007999999994</v>
      </c>
      <c r="BH6" s="19">
        <f>BH4</f>
        <v>5.5390000000000002E-2</v>
      </c>
      <c r="BI6" s="44">
        <f t="shared" si="0"/>
        <v>3597.80206</v>
      </c>
      <c r="BJ6" s="39">
        <f t="shared" si="7"/>
        <v>10562.702859999999</v>
      </c>
      <c r="BK6" s="45">
        <f t="shared" si="8"/>
        <v>2429.4216578</v>
      </c>
      <c r="BL6" s="45">
        <f t="shared" si="9"/>
        <v>12992.124517799999</v>
      </c>
    </row>
    <row r="7" spans="1:64">
      <c r="A7" s="2">
        <v>6</v>
      </c>
      <c r="B7" s="35" t="s">
        <v>56</v>
      </c>
      <c r="C7" s="35" t="s">
        <v>57</v>
      </c>
      <c r="D7" s="35" t="s">
        <v>58</v>
      </c>
      <c r="E7" s="35" t="s">
        <v>58</v>
      </c>
      <c r="F7" s="35" t="s">
        <v>59</v>
      </c>
      <c r="G7" s="35">
        <v>39</v>
      </c>
      <c r="H7" s="19"/>
      <c r="I7" s="19">
        <v>7561881013</v>
      </c>
      <c r="J7" s="35" t="s">
        <v>56</v>
      </c>
      <c r="K7" s="35" t="s">
        <v>57</v>
      </c>
      <c r="L7" s="35" t="s">
        <v>58</v>
      </c>
      <c r="M7" s="35" t="s">
        <v>58</v>
      </c>
      <c r="N7" s="35" t="s">
        <v>59</v>
      </c>
      <c r="O7" s="35">
        <v>39</v>
      </c>
      <c r="P7" s="19"/>
      <c r="Q7" s="35" t="s">
        <v>56</v>
      </c>
      <c r="R7" s="35" t="s">
        <v>57</v>
      </c>
      <c r="S7" s="35" t="s">
        <v>58</v>
      </c>
      <c r="T7" s="35" t="s">
        <v>58</v>
      </c>
      <c r="U7" s="35" t="s">
        <v>59</v>
      </c>
      <c r="V7" s="35">
        <v>39</v>
      </c>
      <c r="W7" s="19"/>
      <c r="X7" s="60" t="s">
        <v>84</v>
      </c>
      <c r="Y7" s="19" t="s">
        <v>60</v>
      </c>
      <c r="Z7" s="19" t="s">
        <v>61</v>
      </c>
      <c r="AA7" s="2" t="s">
        <v>81</v>
      </c>
      <c r="AB7" s="42" t="s">
        <v>57</v>
      </c>
      <c r="AC7" s="35" t="s">
        <v>58</v>
      </c>
      <c r="AD7" s="35" t="s">
        <v>58</v>
      </c>
      <c r="AE7" s="35" t="s">
        <v>59</v>
      </c>
      <c r="AF7" s="2">
        <v>16</v>
      </c>
      <c r="AG7" s="2"/>
      <c r="AH7" s="2"/>
      <c r="AI7" s="57" t="s">
        <v>82</v>
      </c>
      <c r="AJ7" s="2"/>
      <c r="AK7" s="2" t="s">
        <v>30</v>
      </c>
      <c r="AL7" s="2">
        <v>10090</v>
      </c>
      <c r="AM7" s="2">
        <v>7707</v>
      </c>
      <c r="AN7" s="2">
        <v>6591</v>
      </c>
      <c r="AO7" s="2">
        <v>2476</v>
      </c>
      <c r="AP7" s="2">
        <v>1395</v>
      </c>
      <c r="AQ7" s="2">
        <v>2011</v>
      </c>
      <c r="AR7" s="2">
        <v>316</v>
      </c>
      <c r="AS7" s="2">
        <v>101</v>
      </c>
      <c r="AT7" s="2">
        <v>1250</v>
      </c>
      <c r="AU7" s="2">
        <v>5256</v>
      </c>
      <c r="AV7" s="2">
        <v>5099</v>
      </c>
      <c r="AW7" s="2">
        <v>7280</v>
      </c>
      <c r="AX7" s="51">
        <f t="shared" si="2"/>
        <v>49572</v>
      </c>
      <c r="AY7" s="50" t="s">
        <v>70</v>
      </c>
      <c r="AZ7" s="40"/>
      <c r="BA7" s="40">
        <v>8760</v>
      </c>
      <c r="BB7" s="62">
        <f t="shared" si="3"/>
        <v>0</v>
      </c>
      <c r="BC7" s="44">
        <f t="shared" ref="BC7" si="10">BB7*AX7</f>
        <v>0</v>
      </c>
      <c r="BD7" s="19">
        <f>BD3</f>
        <v>0</v>
      </c>
      <c r="BE7" s="44">
        <f t="shared" ref="BE7" si="11">BD7*12</f>
        <v>0</v>
      </c>
      <c r="BF7" s="19">
        <f>BF3</f>
        <v>141.44</v>
      </c>
      <c r="BG7" s="38">
        <f t="shared" ref="BG7" si="12">BF7*12</f>
        <v>1697.28</v>
      </c>
      <c r="BH7" s="19">
        <f>BH3</f>
        <v>5.765E-2</v>
      </c>
      <c r="BI7" s="44">
        <f t="shared" ref="BI7" si="13">BH7*AX7</f>
        <v>2857.8258000000001</v>
      </c>
      <c r="BJ7" s="39">
        <f t="shared" ref="BJ7" si="14">BI7+BG7+BE7+BC7</f>
        <v>4555.1058000000003</v>
      </c>
      <c r="BK7" s="45">
        <f t="shared" ref="BK7:BK8" si="15">BJ7*0.23</f>
        <v>1047.674334</v>
      </c>
      <c r="BL7" s="45">
        <f t="shared" ref="BL7:BL8" si="16">BK7+BJ7</f>
        <v>5602.7801340000005</v>
      </c>
    </row>
    <row r="8" spans="1:64">
      <c r="AX8" s="49">
        <f>SUM(AX2:AX7)</f>
        <v>751018</v>
      </c>
      <c r="BJ8" s="56">
        <f>SUM(BJ2:BJ7)</f>
        <v>75660.321740000014</v>
      </c>
      <c r="BK8" s="56">
        <f t="shared" si="15"/>
        <v>17401.874000200005</v>
      </c>
      <c r="BL8" s="56">
        <f t="shared" si="16"/>
        <v>93062.195740200026</v>
      </c>
    </row>
    <row r="9" spans="1:64" ht="15">
      <c r="AV9" s="72" t="s">
        <v>50</v>
      </c>
      <c r="AW9" s="48"/>
      <c r="AX9" s="48"/>
      <c r="AY9" s="48"/>
      <c r="AZ9" s="48"/>
      <c r="BA9" s="48"/>
      <c r="BB9" s="72"/>
      <c r="BC9" s="48"/>
      <c r="BD9" s="48"/>
      <c r="BE9" s="48"/>
      <c r="BF9" s="48"/>
      <c r="BG9" s="48"/>
      <c r="BH9" s="48"/>
      <c r="BI9" s="48"/>
      <c r="BJ9" s="48"/>
    </row>
    <row r="10" spans="1:64" ht="15"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72" t="s">
        <v>53</v>
      </c>
      <c r="AW10" s="73"/>
      <c r="AX10" s="73"/>
      <c r="AY10" s="48"/>
      <c r="AZ10" s="48"/>
      <c r="BA10" s="48"/>
      <c r="BB10" s="72"/>
      <c r="BC10" s="48"/>
      <c r="BD10" s="48"/>
      <c r="BE10" s="48"/>
      <c r="BF10" s="48"/>
      <c r="BG10" s="48"/>
      <c r="BH10" s="48"/>
      <c r="BI10" s="48"/>
      <c r="BJ10" s="48"/>
      <c r="BL10" s="58"/>
    </row>
    <row r="11" spans="1:64" ht="15">
      <c r="AV11" s="72" t="s">
        <v>51</v>
      </c>
      <c r="AW11" s="48"/>
      <c r="AX11" s="48"/>
      <c r="AY11" s="48"/>
      <c r="AZ11" s="48"/>
      <c r="BA11" s="48"/>
      <c r="BB11" s="72"/>
      <c r="BC11" s="48"/>
      <c r="BD11" s="48"/>
      <c r="BE11" s="48"/>
      <c r="BF11" s="48"/>
      <c r="BG11" s="48"/>
      <c r="BH11" s="48"/>
      <c r="BI11" s="48"/>
      <c r="BJ11" s="48"/>
    </row>
    <row r="12" spans="1:64">
      <c r="BL12" s="59"/>
    </row>
    <row r="13" spans="1:64">
      <c r="BB13" s="3"/>
    </row>
  </sheetData>
  <pageMargins left="0" right="0" top="0.39370078740157477" bottom="0.39370078740157477" header="0" footer="0"/>
  <pageSetup paperSize="9" orientation="portrait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7"/>
  <sheetViews>
    <sheetView tabSelected="1" workbookViewId="0">
      <selection activeCell="K11" sqref="K11"/>
    </sheetView>
  </sheetViews>
  <sheetFormatPr defaultColWidth="9" defaultRowHeight="11.25"/>
  <cols>
    <col min="1" max="1" width="2.75" style="1" customWidth="1"/>
    <col min="2" max="2" width="20" style="1" customWidth="1"/>
    <col min="3" max="3" width="10.625" style="1" customWidth="1"/>
    <col min="4" max="4" width="6.75" style="1" customWidth="1"/>
    <col min="5" max="5" width="8.125" style="1" customWidth="1"/>
    <col min="6" max="6" width="10.375" style="1" customWidth="1"/>
    <col min="7" max="7" width="7.75" style="1" customWidth="1"/>
    <col min="8" max="8" width="11" style="1" customWidth="1"/>
    <col min="9" max="9" width="10.5" style="1" customWidth="1"/>
    <col min="10" max="10" width="9.25" style="1" customWidth="1"/>
    <col min="11" max="11" width="10.25" style="1" customWidth="1"/>
    <col min="12" max="16384" width="9" style="1"/>
  </cols>
  <sheetData>
    <row r="1" spans="1:11">
      <c r="B1" s="3" t="s">
        <v>55</v>
      </c>
    </row>
    <row r="2" spans="1:11" s="9" customFormat="1" ht="54">
      <c r="A2" s="54" t="s">
        <v>54</v>
      </c>
      <c r="B2" s="4" t="s">
        <v>45</v>
      </c>
      <c r="C2" s="4" t="s">
        <v>85</v>
      </c>
      <c r="D2" s="5" t="s">
        <v>23</v>
      </c>
      <c r="E2" s="6" t="s">
        <v>38</v>
      </c>
      <c r="F2" s="7" t="s">
        <v>35</v>
      </c>
      <c r="G2" s="6" t="s">
        <v>42</v>
      </c>
      <c r="H2" s="7" t="s">
        <v>39</v>
      </c>
      <c r="I2" s="8" t="s">
        <v>40</v>
      </c>
      <c r="J2" s="8" t="s">
        <v>44</v>
      </c>
      <c r="K2" s="6" t="s">
        <v>35</v>
      </c>
    </row>
    <row r="3" spans="1:11" ht="12" customHeight="1">
      <c r="A3" s="2">
        <v>1</v>
      </c>
      <c r="B3" s="10" t="str">
        <f>'Wykaz ppg'!AA2</f>
        <v>MCK-S</v>
      </c>
      <c r="C3" s="63" t="str">
        <f>'Wykaz ppg'!AI2</f>
        <v>G4-00404798</v>
      </c>
      <c r="D3" s="2">
        <f>'Wykaz ppg'!AX2</f>
        <v>48254</v>
      </c>
      <c r="E3" s="2">
        <f>'Wykaz ppg'!BB2</f>
        <v>0</v>
      </c>
      <c r="F3" s="11">
        <f>'Wykaz ppg'!BC2</f>
        <v>0</v>
      </c>
      <c r="G3" s="2">
        <f>'Wykaz ppg'!BD2</f>
        <v>0</v>
      </c>
      <c r="H3" s="11">
        <f>'Wykaz ppg'!BE2</f>
        <v>0</v>
      </c>
      <c r="I3" s="11">
        <f>'Wykaz ppg'!BG2</f>
        <v>104.64000000000001</v>
      </c>
      <c r="J3" s="11">
        <f>'Wykaz ppg'!BI2</f>
        <v>2888.9669800000001</v>
      </c>
      <c r="K3" s="12">
        <f>'Wykaz ppg'!BJ2</f>
        <v>2993.60698</v>
      </c>
    </row>
    <row r="4" spans="1:11" ht="12" customHeight="1">
      <c r="A4" s="2">
        <v>2</v>
      </c>
      <c r="B4" s="10" t="str">
        <f>'Wykaz ppg'!AA3</f>
        <v>Remiza</v>
      </c>
      <c r="C4" s="63" t="str">
        <f>'Wykaz ppg'!AI3</f>
        <v>G8-00015873</v>
      </c>
      <c r="D4" s="2">
        <f>'Wykaz ppg'!AX3</f>
        <v>64004</v>
      </c>
      <c r="E4" s="2">
        <f>'Wykaz ppg'!BB3</f>
        <v>0</v>
      </c>
      <c r="F4" s="11">
        <f>'Wykaz ppg'!BC3</f>
        <v>0</v>
      </c>
      <c r="G4" s="2">
        <f>'Wykaz ppg'!BD3</f>
        <v>0</v>
      </c>
      <c r="H4" s="11">
        <f>'Wykaz ppg'!BE3</f>
        <v>0</v>
      </c>
      <c r="I4" s="11">
        <f>'Wykaz ppg'!BG3</f>
        <v>1697.28</v>
      </c>
      <c r="J4" s="11">
        <f>'Wykaz ppg'!BI3</f>
        <v>3689.8305999999998</v>
      </c>
      <c r="K4" s="12">
        <f>'Wykaz ppg'!BJ3</f>
        <v>5387.1106</v>
      </c>
    </row>
    <row r="5" spans="1:11" ht="12" customHeight="1">
      <c r="A5" s="2">
        <v>3</v>
      </c>
      <c r="B5" s="10" t="str">
        <f>'Wykaz ppg'!AA4</f>
        <v>Hala sportowa</v>
      </c>
      <c r="C5" s="63" t="str">
        <f>'Wykaz ppg'!AI4</f>
        <v>G40-05122047</v>
      </c>
      <c r="D5" s="2">
        <f>'Wykaz ppg'!AX4</f>
        <v>517361</v>
      </c>
      <c r="E5" s="2">
        <f>'Wykaz ppg'!BB4</f>
        <v>0</v>
      </c>
      <c r="F5" s="11">
        <f>'Wykaz ppg'!BC4</f>
        <v>0</v>
      </c>
      <c r="G5" s="2">
        <f>'Wykaz ppg'!BD4</f>
        <v>0</v>
      </c>
      <c r="H5" s="11">
        <f>'Wykaz ppg'!BE4</f>
        <v>0</v>
      </c>
      <c r="I5" s="11">
        <f>'Wykaz ppg'!BG4</f>
        <v>22989.0432</v>
      </c>
      <c r="J5" s="11">
        <f>'Wykaz ppg'!BI4</f>
        <v>28656.625790000002</v>
      </c>
      <c r="K5" s="12">
        <f>'Wykaz ppg'!BJ4</f>
        <v>51645.668990000006</v>
      </c>
    </row>
    <row r="6" spans="1:11" ht="12" customHeight="1">
      <c r="A6" s="2">
        <v>4</v>
      </c>
      <c r="B6" s="10" t="str">
        <f>'Wykaz ppg'!AA5</f>
        <v>Targowisko (toaleta)</v>
      </c>
      <c r="C6" s="63" t="str">
        <f>'Wykaz ppg'!AI5</f>
        <v>G4-00404799</v>
      </c>
      <c r="D6" s="2">
        <f>'Wykaz ppg'!AX5</f>
        <v>6873</v>
      </c>
      <c r="E6" s="2">
        <f>'Wykaz ppg'!BB5</f>
        <v>0</v>
      </c>
      <c r="F6" s="11">
        <f>'Wykaz ppg'!BC5</f>
        <v>0</v>
      </c>
      <c r="G6" s="2">
        <f>'Wykaz ppg'!BD5</f>
        <v>0</v>
      </c>
      <c r="H6" s="11">
        <f>'Wykaz ppg'!BE5</f>
        <v>0</v>
      </c>
      <c r="I6" s="11">
        <f>'Wykaz ppg'!BG5</f>
        <v>104.64000000000001</v>
      </c>
      <c r="J6" s="11">
        <f>'Wykaz ppg'!BI5</f>
        <v>411.48651000000001</v>
      </c>
      <c r="K6" s="12">
        <f>'Wykaz ppg'!BJ5</f>
        <v>516.12651000000005</v>
      </c>
    </row>
    <row r="7" spans="1:11" ht="12" customHeight="1">
      <c r="A7" s="2">
        <v>7</v>
      </c>
      <c r="B7" s="10" t="str">
        <f>'Wykaz ppg'!AA6</f>
        <v>Budynek Urzędu Miasta i Gminy</v>
      </c>
      <c r="C7" s="63" t="str">
        <f>'Wykaz ppg'!AI6</f>
        <v>G10-37453796</v>
      </c>
      <c r="D7" s="2">
        <f>'Wykaz ppg'!AX6</f>
        <v>64954</v>
      </c>
      <c r="E7" s="2">
        <f>'Wykaz ppg'!BB6</f>
        <v>0</v>
      </c>
      <c r="F7" s="11">
        <f>'Wykaz ppg'!BC6</f>
        <v>0</v>
      </c>
      <c r="G7" s="2">
        <f>'Wykaz ppg'!BD6</f>
        <v>0</v>
      </c>
      <c r="H7" s="11">
        <f>'Wykaz ppg'!BE6</f>
        <v>0</v>
      </c>
      <c r="I7" s="11">
        <f>'Wykaz ppg'!BG6</f>
        <v>6964.9007999999994</v>
      </c>
      <c r="J7" s="11">
        <f>'Wykaz ppg'!BI6</f>
        <v>3597.80206</v>
      </c>
      <c r="K7" s="12">
        <f>'Wykaz ppg'!BJ6</f>
        <v>10562.702859999999</v>
      </c>
    </row>
    <row r="8" spans="1:11" ht="12" customHeight="1">
      <c r="A8" s="2">
        <v>8</v>
      </c>
      <c r="B8" s="10" t="str">
        <f>'Wykaz ppg'!AA7</f>
        <v>Przedszkole Publiczne nr 1</v>
      </c>
      <c r="C8" s="63" t="str">
        <f>'Wykaz ppg'!AI7</f>
        <v>G10-36640746</v>
      </c>
      <c r="D8" s="2">
        <f>'Wykaz ppg'!AX7</f>
        <v>49572</v>
      </c>
      <c r="E8" s="2">
        <f>'Wykaz ppg'!BB7</f>
        <v>0</v>
      </c>
      <c r="F8" s="11">
        <f>'Wykaz ppg'!BC7</f>
        <v>0</v>
      </c>
      <c r="G8" s="2">
        <f>'Wykaz ppg'!BD7</f>
        <v>0</v>
      </c>
      <c r="H8" s="11">
        <f>'Wykaz ppg'!BE7</f>
        <v>0</v>
      </c>
      <c r="I8" s="11">
        <f>'Wykaz ppg'!BG7</f>
        <v>1697.28</v>
      </c>
      <c r="J8" s="11">
        <f>'Wykaz ppg'!BI7</f>
        <v>2857.8258000000001</v>
      </c>
      <c r="K8" s="12">
        <f>'Wykaz ppg'!BJ7</f>
        <v>4555.1058000000003</v>
      </c>
    </row>
    <row r="9" spans="1:11" ht="12" customHeight="1">
      <c r="A9" s="74" t="s">
        <v>46</v>
      </c>
      <c r="B9" s="74"/>
      <c r="C9" s="74"/>
      <c r="D9" s="74"/>
      <c r="E9" s="74"/>
      <c r="F9" s="74"/>
      <c r="G9" s="74"/>
      <c r="H9" s="74"/>
      <c r="I9" s="74"/>
      <c r="J9" s="74"/>
      <c r="K9" s="13">
        <f>SUM(K3:K8)</f>
        <v>75660.321740000014</v>
      </c>
    </row>
    <row r="10" spans="1:11" ht="12" customHeight="1">
      <c r="A10" s="74" t="s">
        <v>37</v>
      </c>
      <c r="B10" s="74"/>
      <c r="C10" s="74"/>
      <c r="D10" s="74"/>
      <c r="E10" s="74"/>
      <c r="F10" s="74"/>
      <c r="G10" s="74"/>
      <c r="H10" s="74"/>
      <c r="I10" s="74"/>
      <c r="J10" s="74"/>
      <c r="K10" s="13">
        <f>K9*0.23</f>
        <v>17401.874000200005</v>
      </c>
    </row>
    <row r="11" spans="1:11" ht="12" customHeight="1">
      <c r="A11" s="74" t="s">
        <v>47</v>
      </c>
      <c r="B11" s="74"/>
      <c r="C11" s="74"/>
      <c r="D11" s="74"/>
      <c r="E11" s="74"/>
      <c r="F11" s="74"/>
      <c r="G11" s="74"/>
      <c r="H11" s="74"/>
      <c r="I11" s="74"/>
      <c r="J11" s="74"/>
      <c r="K11" s="13">
        <f>K9+K10</f>
        <v>93062.195740200026</v>
      </c>
    </row>
    <row r="15" spans="1:11">
      <c r="H15" s="14"/>
      <c r="J15" s="14"/>
      <c r="K15" s="14"/>
    </row>
    <row r="16" spans="1:11" ht="15">
      <c r="H16" s="15" t="s">
        <v>48</v>
      </c>
      <c r="I16" s="16"/>
    </row>
    <row r="17" spans="2:9" ht="14.25" customHeight="1">
      <c r="I17" s="16"/>
    </row>
    <row r="19" spans="2:9">
      <c r="B19" s="17" t="s">
        <v>49</v>
      </c>
    </row>
    <row r="20" spans="2:9">
      <c r="B20" s="17" t="s">
        <v>52</v>
      </c>
    </row>
    <row r="21" spans="2:9">
      <c r="B21" s="1" t="s">
        <v>86</v>
      </c>
    </row>
    <row r="25" spans="2:9" ht="14.25" customHeight="1"/>
    <row r="33" ht="14.25" customHeight="1"/>
    <row r="41" ht="14.25" customHeight="1"/>
    <row r="49" ht="14.25" customHeight="1"/>
    <row r="57" ht="14.25" customHeight="1"/>
  </sheetData>
  <mergeCells count="3">
    <mergeCell ref="A9:J9"/>
    <mergeCell ref="A10:J10"/>
    <mergeCell ref="A11:J11"/>
  </mergeCells>
  <pageMargins left="0.25" right="0.25" top="0.75" bottom="0.75" header="0.3" footer="0.3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sqref="A1:J7"/>
    </sheetView>
  </sheetViews>
  <sheetFormatPr defaultRowHeight="14.25"/>
  <sheetData>
    <row r="1" spans="1:10" ht="51">
      <c r="A1" s="64" t="s">
        <v>7</v>
      </c>
      <c r="B1" s="64" t="s">
        <v>1</v>
      </c>
      <c r="C1" s="64" t="s">
        <v>2</v>
      </c>
      <c r="D1" s="64" t="s">
        <v>3</v>
      </c>
      <c r="E1" s="64" t="s">
        <v>4</v>
      </c>
      <c r="F1" s="65" t="s">
        <v>5</v>
      </c>
      <c r="G1" s="64" t="s">
        <v>8</v>
      </c>
      <c r="H1" s="66" t="s">
        <v>87</v>
      </c>
      <c r="I1" s="65" t="s">
        <v>9</v>
      </c>
      <c r="J1" s="66" t="s">
        <v>10</v>
      </c>
    </row>
    <row r="2" spans="1:10">
      <c r="A2" s="67" t="s">
        <v>63</v>
      </c>
      <c r="B2" s="67" t="s">
        <v>57</v>
      </c>
      <c r="C2" s="67" t="s">
        <v>58</v>
      </c>
      <c r="D2" s="67" t="s">
        <v>58</v>
      </c>
      <c r="E2" s="67" t="s">
        <v>59</v>
      </c>
      <c r="F2" s="67">
        <v>39</v>
      </c>
      <c r="G2" s="68" t="s">
        <v>64</v>
      </c>
      <c r="H2" s="71">
        <f>'Wykaz ppg'!AX2</f>
        <v>48254</v>
      </c>
      <c r="I2" s="69" t="s">
        <v>65</v>
      </c>
      <c r="J2" s="70">
        <v>0</v>
      </c>
    </row>
    <row r="3" spans="1:10">
      <c r="A3" s="67" t="s">
        <v>66</v>
      </c>
      <c r="B3" s="67" t="s">
        <v>57</v>
      </c>
      <c r="C3" s="67" t="s">
        <v>58</v>
      </c>
      <c r="D3" s="67" t="s">
        <v>58</v>
      </c>
      <c r="E3" s="67" t="s">
        <v>67</v>
      </c>
      <c r="F3" s="67" t="s">
        <v>68</v>
      </c>
      <c r="G3" s="68" t="s">
        <v>69</v>
      </c>
      <c r="H3" s="71">
        <f>'Wykaz ppg'!AX3</f>
        <v>64004</v>
      </c>
      <c r="I3" s="69" t="s">
        <v>70</v>
      </c>
      <c r="J3" s="70">
        <v>0</v>
      </c>
    </row>
    <row r="4" spans="1:10">
      <c r="A4" s="67" t="s">
        <v>88</v>
      </c>
      <c r="B4" s="67" t="s">
        <v>57</v>
      </c>
      <c r="C4" s="67" t="s">
        <v>58</v>
      </c>
      <c r="D4" s="67" t="s">
        <v>58</v>
      </c>
      <c r="E4" s="67" t="s">
        <v>71</v>
      </c>
      <c r="F4" s="67" t="s">
        <v>72</v>
      </c>
      <c r="G4" s="68" t="s">
        <v>74</v>
      </c>
      <c r="H4" s="71">
        <f>'Wykaz ppg'!AX4</f>
        <v>517361</v>
      </c>
      <c r="I4" s="69" t="s">
        <v>73</v>
      </c>
      <c r="J4" s="70">
        <v>472</v>
      </c>
    </row>
    <row r="5" spans="1:10" ht="25.5">
      <c r="A5" s="67" t="s">
        <v>77</v>
      </c>
      <c r="B5" s="67" t="s">
        <v>57</v>
      </c>
      <c r="C5" s="67" t="s">
        <v>58</v>
      </c>
      <c r="D5" s="67" t="s">
        <v>58</v>
      </c>
      <c r="E5" s="67" t="s">
        <v>75</v>
      </c>
      <c r="F5" s="67" t="s">
        <v>76</v>
      </c>
      <c r="G5" s="68" t="s">
        <v>78</v>
      </c>
      <c r="H5" s="71">
        <f>'Wykaz ppg'!AX5</f>
        <v>6873</v>
      </c>
      <c r="I5" s="69" t="s">
        <v>65</v>
      </c>
      <c r="J5" s="70">
        <v>0</v>
      </c>
    </row>
    <row r="6" spans="1:10" ht="38.25">
      <c r="A6" s="67" t="s">
        <v>79</v>
      </c>
      <c r="B6" s="67" t="s">
        <v>57</v>
      </c>
      <c r="C6" s="67" t="s">
        <v>58</v>
      </c>
      <c r="D6" s="67" t="s">
        <v>58</v>
      </c>
      <c r="E6" s="67" t="s">
        <v>59</v>
      </c>
      <c r="F6" s="67">
        <v>39</v>
      </c>
      <c r="G6" s="68" t="s">
        <v>80</v>
      </c>
      <c r="H6" s="71">
        <f>'Wykaz ppg'!AX6</f>
        <v>64954</v>
      </c>
      <c r="I6" s="69" t="s">
        <v>73</v>
      </c>
      <c r="J6" s="70">
        <v>143</v>
      </c>
    </row>
    <row r="7" spans="1:10" ht="25.5">
      <c r="A7" s="67" t="s">
        <v>89</v>
      </c>
      <c r="B7" s="67" t="s">
        <v>57</v>
      </c>
      <c r="C7" s="67" t="s">
        <v>58</v>
      </c>
      <c r="D7" s="67" t="s">
        <v>58</v>
      </c>
      <c r="E7" s="67" t="s">
        <v>59</v>
      </c>
      <c r="F7" s="67">
        <v>16</v>
      </c>
      <c r="G7" s="68" t="s">
        <v>82</v>
      </c>
      <c r="H7" s="71">
        <f>'Wykaz ppg'!AX7</f>
        <v>49572</v>
      </c>
      <c r="I7" s="69" t="s">
        <v>70</v>
      </c>
      <c r="J7" s="7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Wykaz ppg</vt:lpstr>
      <vt:lpstr>Arkusz ofertowy - do oferty</vt:lpstr>
      <vt:lpstr>wykaz ppg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Walski</dc:creator>
  <cp:lastModifiedBy>Jacek Walski</cp:lastModifiedBy>
  <cp:revision>147</cp:revision>
  <cp:lastPrinted>2017-09-11T08:29:14Z</cp:lastPrinted>
  <dcterms:created xsi:type="dcterms:W3CDTF">2016-09-26T13:43:19Z</dcterms:created>
  <dcterms:modified xsi:type="dcterms:W3CDTF">2021-08-20T07:25:11Z</dcterms:modified>
</cp:coreProperties>
</file>