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X:\Łódź\SPZOZ USK im. WAM CSW, Żeromskiego\2024\2024-11-08-dost.prod.lecz.(157.PN.ZP.D.2024)\Oferta\"/>
    </mc:Choice>
  </mc:AlternateContent>
  <xr:revisionPtr revIDLastSave="0" documentId="13_ncr:1_{2281C65D-3394-4CF5-8E9D-C5CF4AE5B6D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A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5" i="1" l="1"/>
  <c r="O95" i="1"/>
  <c r="N95" i="1"/>
  <c r="M95" i="1"/>
  <c r="P81" i="1"/>
  <c r="O81" i="1"/>
  <c r="N81" i="1"/>
  <c r="M81" i="1"/>
  <c r="P65" i="1"/>
  <c r="P64" i="1"/>
  <c r="O65" i="1"/>
  <c r="O64" i="1"/>
  <c r="N65" i="1"/>
  <c r="N64" i="1"/>
  <c r="M65" i="1"/>
  <c r="M64" i="1"/>
  <c r="P47" i="1"/>
  <c r="O47" i="1"/>
  <c r="N47" i="1"/>
  <c r="M47" i="1"/>
  <c r="M11" i="1" l="1"/>
  <c r="Y95" i="1" l="1"/>
  <c r="Y96" i="1" s="1"/>
  <c r="X101" i="1" s="1"/>
  <c r="X114" i="1" s="1"/>
  <c r="W95" i="1"/>
  <c r="W96" i="1" s="1"/>
  <c r="T101" i="1" s="1"/>
  <c r="T114" i="1" s="1"/>
  <c r="U95" i="1"/>
  <c r="S95" i="1"/>
  <c r="T95" i="1" l="1"/>
  <c r="T96" i="1" s="1"/>
  <c r="U101" i="1" s="1"/>
  <c r="U114" i="1" s="1"/>
  <c r="S96" i="1"/>
  <c r="S101" i="1" s="1"/>
  <c r="V95" i="1"/>
  <c r="V96" i="1" s="1"/>
  <c r="Y101" i="1" s="1"/>
  <c r="Y114" i="1" s="1"/>
  <c r="U96" i="1"/>
  <c r="W101" i="1" s="1"/>
  <c r="X95" i="1"/>
  <c r="X96" i="1" s="1"/>
  <c r="V101" i="1" s="1"/>
  <c r="V114" i="1" s="1"/>
  <c r="Z95" i="1"/>
  <c r="Z96" i="1" s="1"/>
  <c r="Z101" i="1" s="1"/>
  <c r="Z114" i="1" s="1"/>
  <c r="Y81" i="1"/>
  <c r="W81" i="1"/>
  <c r="U81" i="1"/>
  <c r="S81" i="1"/>
  <c r="Y65" i="1"/>
  <c r="Z65" i="1" s="1"/>
  <c r="W65" i="1"/>
  <c r="X65" i="1" s="1"/>
  <c r="U65" i="1"/>
  <c r="V65" i="1" s="1"/>
  <c r="S65" i="1"/>
  <c r="T65" i="1" s="1"/>
  <c r="Y64" i="1"/>
  <c r="W64" i="1"/>
  <c r="U64" i="1"/>
  <c r="S64" i="1"/>
  <c r="Y47" i="1"/>
  <c r="Z47" i="1" s="1"/>
  <c r="Z48" i="1" s="1"/>
  <c r="Z53" i="1" s="1"/>
  <c r="Z111" i="1" s="1"/>
  <c r="W47" i="1"/>
  <c r="U47" i="1"/>
  <c r="V47" i="1" s="1"/>
  <c r="V48" i="1" s="1"/>
  <c r="Y53" i="1" s="1"/>
  <c r="Y111" i="1" s="1"/>
  <c r="S47" i="1"/>
  <c r="T47" i="1" s="1"/>
  <c r="T48" i="1" s="1"/>
  <c r="U53" i="1" s="1"/>
  <c r="U111" i="1" s="1"/>
  <c r="W102" i="1" l="1"/>
  <c r="W114" i="1"/>
  <c r="S102" i="1"/>
  <c r="S114" i="1"/>
  <c r="Y102" i="1"/>
  <c r="U102" i="1"/>
  <c r="Z64" i="1"/>
  <c r="Z66" i="1" s="1"/>
  <c r="Z71" i="1" s="1"/>
  <c r="Z112" i="1" s="1"/>
  <c r="Y66" i="1"/>
  <c r="X71" i="1" s="1"/>
  <c r="X112" i="1" s="1"/>
  <c r="V81" i="1"/>
  <c r="V82" i="1" s="1"/>
  <c r="Y87" i="1" s="1"/>
  <c r="Y113" i="1" s="1"/>
  <c r="U82" i="1"/>
  <c r="W87" i="1" s="1"/>
  <c r="W113" i="1" s="1"/>
  <c r="T64" i="1"/>
  <c r="T66" i="1" s="1"/>
  <c r="U71" i="1" s="1"/>
  <c r="U112" i="1" s="1"/>
  <c r="S66" i="1"/>
  <c r="S71" i="1" s="1"/>
  <c r="S112" i="1" s="1"/>
  <c r="X81" i="1"/>
  <c r="X82" i="1" s="1"/>
  <c r="V87" i="1" s="1"/>
  <c r="V113" i="1" s="1"/>
  <c r="W82" i="1"/>
  <c r="T87" i="1" s="1"/>
  <c r="T113" i="1" s="1"/>
  <c r="V64" i="1"/>
  <c r="V66" i="1" s="1"/>
  <c r="Y71" i="1" s="1"/>
  <c r="Y112" i="1" s="1"/>
  <c r="U66" i="1"/>
  <c r="W71" i="1" s="1"/>
  <c r="W112" i="1" s="1"/>
  <c r="Z81" i="1"/>
  <c r="Z82" i="1" s="1"/>
  <c r="Z87" i="1" s="1"/>
  <c r="Z113" i="1" s="1"/>
  <c r="Y82" i="1"/>
  <c r="X87" i="1" s="1"/>
  <c r="X113" i="1" s="1"/>
  <c r="X64" i="1"/>
  <c r="X66" i="1" s="1"/>
  <c r="V71" i="1" s="1"/>
  <c r="V112" i="1" s="1"/>
  <c r="W66" i="1"/>
  <c r="T71" i="1" s="1"/>
  <c r="T112" i="1" s="1"/>
  <c r="T81" i="1"/>
  <c r="T82" i="1" s="1"/>
  <c r="U87" i="1" s="1"/>
  <c r="U113" i="1" s="1"/>
  <c r="S82" i="1"/>
  <c r="S87" i="1" s="1"/>
  <c r="S113" i="1" s="1"/>
  <c r="X47" i="1"/>
  <c r="X48" i="1" s="1"/>
  <c r="V53" i="1" s="1"/>
  <c r="W48" i="1"/>
  <c r="T53" i="1" s="1"/>
  <c r="T111" i="1" s="1"/>
  <c r="S48" i="1"/>
  <c r="S53" i="1" s="1"/>
  <c r="S111" i="1" s="1"/>
  <c r="U48" i="1"/>
  <c r="W53" i="1" s="1"/>
  <c r="W111" i="1" s="1"/>
  <c r="Y48" i="1"/>
  <c r="X53" i="1" s="1"/>
  <c r="X111" i="1" s="1"/>
  <c r="Y54" i="1"/>
  <c r="Y33" i="1"/>
  <c r="Z33" i="1" s="1"/>
  <c r="W33" i="1"/>
  <c r="X33" i="1" s="1"/>
  <c r="U33" i="1"/>
  <c r="V33" i="1" s="1"/>
  <c r="S33" i="1"/>
  <c r="T33" i="1" s="1"/>
  <c r="Y32" i="1"/>
  <c r="Z32" i="1" s="1"/>
  <c r="W32" i="1"/>
  <c r="X32" i="1" s="1"/>
  <c r="U32" i="1"/>
  <c r="V32" i="1" s="1"/>
  <c r="S32" i="1"/>
  <c r="T32" i="1" s="1"/>
  <c r="Y31" i="1"/>
  <c r="Z31" i="1" s="1"/>
  <c r="W31" i="1"/>
  <c r="X31" i="1" s="1"/>
  <c r="U31" i="1"/>
  <c r="V31" i="1" s="1"/>
  <c r="S31" i="1"/>
  <c r="T31" i="1" s="1"/>
  <c r="Y30" i="1"/>
  <c r="Z30" i="1" s="1"/>
  <c r="W30" i="1"/>
  <c r="X30" i="1" s="1"/>
  <c r="U30" i="1"/>
  <c r="V30" i="1" s="1"/>
  <c r="S30" i="1"/>
  <c r="T30" i="1" s="1"/>
  <c r="Y29" i="1"/>
  <c r="Z29" i="1" s="1"/>
  <c r="W29" i="1"/>
  <c r="X29" i="1" s="1"/>
  <c r="U29" i="1"/>
  <c r="V29" i="1" s="1"/>
  <c r="S29" i="1"/>
  <c r="T29" i="1" s="1"/>
  <c r="Y28" i="1"/>
  <c r="Z28" i="1" s="1"/>
  <c r="W28" i="1"/>
  <c r="X28" i="1" s="1"/>
  <c r="U28" i="1"/>
  <c r="V28" i="1" s="1"/>
  <c r="S28" i="1"/>
  <c r="T28" i="1" s="1"/>
  <c r="Y27" i="1"/>
  <c r="Z27" i="1" s="1"/>
  <c r="W27" i="1"/>
  <c r="X27" i="1" s="1"/>
  <c r="U27" i="1"/>
  <c r="V27" i="1" s="1"/>
  <c r="S27" i="1"/>
  <c r="T27" i="1" s="1"/>
  <c r="Y26" i="1"/>
  <c r="Z26" i="1" s="1"/>
  <c r="W26" i="1"/>
  <c r="X26" i="1" s="1"/>
  <c r="U26" i="1"/>
  <c r="V26" i="1" s="1"/>
  <c r="S26" i="1"/>
  <c r="T26" i="1" s="1"/>
  <c r="Y25" i="1"/>
  <c r="Z25" i="1" s="1"/>
  <c r="W25" i="1"/>
  <c r="X25" i="1" s="1"/>
  <c r="U25" i="1"/>
  <c r="V25" i="1" s="1"/>
  <c r="S25" i="1"/>
  <c r="T25" i="1" s="1"/>
  <c r="U54" i="1" l="1"/>
  <c r="V111" i="1"/>
  <c r="W88" i="1"/>
  <c r="S72" i="1"/>
  <c r="S88" i="1"/>
  <c r="W72" i="1"/>
  <c r="U88" i="1"/>
  <c r="Y72" i="1"/>
  <c r="V34" i="1"/>
  <c r="Y39" i="1" s="1"/>
  <c r="Y110" i="1" s="1"/>
  <c r="W54" i="1"/>
  <c r="U72" i="1"/>
  <c r="Y88" i="1"/>
  <c r="Z34" i="1"/>
  <c r="Z39" i="1" s="1"/>
  <c r="Z110" i="1" s="1"/>
  <c r="S54" i="1"/>
  <c r="X34" i="1"/>
  <c r="V39" i="1" s="1"/>
  <c r="V110" i="1" s="1"/>
  <c r="T34" i="1"/>
  <c r="U39" i="1" s="1"/>
  <c r="U110" i="1" s="1"/>
  <c r="U34" i="1"/>
  <c r="W39" i="1" s="1"/>
  <c r="W110" i="1" s="1"/>
  <c r="Y34" i="1"/>
  <c r="X39" i="1" s="1"/>
  <c r="X110" i="1" s="1"/>
  <c r="S34" i="1"/>
  <c r="S39" i="1" s="1"/>
  <c r="S110" i="1" s="1"/>
  <c r="W34" i="1"/>
  <c r="T39" i="1" s="1"/>
  <c r="T110" i="1" s="1"/>
  <c r="Y11" i="1"/>
  <c r="W11" i="1"/>
  <c r="U11" i="1"/>
  <c r="S11" i="1"/>
  <c r="Y40" i="1" l="1"/>
  <c r="U40" i="1"/>
  <c r="W40" i="1"/>
  <c r="S40" i="1"/>
  <c r="V11" i="1"/>
  <c r="V12" i="1" s="1"/>
  <c r="Y17" i="1" s="1"/>
  <c r="Y109" i="1" s="1"/>
  <c r="U12" i="1"/>
  <c r="W17" i="1" s="1"/>
  <c r="W109" i="1" s="1"/>
  <c r="X11" i="1"/>
  <c r="X12" i="1" s="1"/>
  <c r="V17" i="1" s="1"/>
  <c r="V109" i="1" s="1"/>
  <c r="W12" i="1"/>
  <c r="T17" i="1" s="1"/>
  <c r="T109" i="1" s="1"/>
  <c r="Z11" i="1"/>
  <c r="Z12" i="1" s="1"/>
  <c r="Z17" i="1" s="1"/>
  <c r="Z109" i="1" s="1"/>
  <c r="Y12" i="1"/>
  <c r="X17" i="1" s="1"/>
  <c r="X109" i="1" s="1"/>
  <c r="T11" i="1"/>
  <c r="T12" i="1" s="1"/>
  <c r="U17" i="1" s="1"/>
  <c r="U109" i="1" s="1"/>
  <c r="S12" i="1"/>
  <c r="S17" i="1" s="1"/>
  <c r="S109" i="1" s="1"/>
  <c r="U18" i="1" l="1"/>
  <c r="S18" i="1"/>
  <c r="W18" i="1"/>
  <c r="Y18" i="1"/>
  <c r="V115" i="1" l="1"/>
  <c r="T115" i="1"/>
  <c r="U115" i="1"/>
  <c r="Z115" i="1"/>
  <c r="S115" i="1"/>
  <c r="X115" i="1"/>
  <c r="W115" i="1"/>
  <c r="W116" i="1" l="1"/>
  <c r="U116" i="1" l="1"/>
  <c r="S116" i="1"/>
  <c r="Y115" i="1" l="1"/>
  <c r="Y116" i="1" l="1"/>
</calcChain>
</file>

<file path=xl/sharedStrings.xml><?xml version="1.0" encoding="utf-8"?>
<sst xmlns="http://schemas.openxmlformats.org/spreadsheetml/2006/main" count="462" uniqueCount="136">
  <si>
    <t>Lp.</t>
  </si>
  <si>
    <t>Asortyment</t>
  </si>
  <si>
    <t>Nazwa handlowa</t>
  </si>
  <si>
    <t>Stawka VAT (%)</t>
  </si>
  <si>
    <t>PAKIET</t>
  </si>
  <si>
    <t>1</t>
  </si>
  <si>
    <t>szt.</t>
  </si>
  <si>
    <t>1.</t>
  </si>
  <si>
    <t>op.</t>
  </si>
  <si>
    <t>Abciximab 10mg/5ml fiolka</t>
  </si>
  <si>
    <t>DAPTOMYCYNA 350 MG INJ</t>
  </si>
  <si>
    <t>DAPTOMYCYNA 500 MG INJ</t>
  </si>
  <si>
    <t xml:space="preserve">RIFAMPICYNA 600 MG INJ </t>
  </si>
  <si>
    <t>AJMALINA ROZTW DO WSTRZYK 50MG/10ML X 5 AMP (LEK W RAMACH IMPORTU DOCELOWEGO)</t>
  </si>
  <si>
    <t>ISOPRENALINE 0,2 MG/1 ML X 5 FIOL</t>
  </si>
  <si>
    <t>VERAPAMIL 0,005 G/2 ML X 5 AMP.</t>
  </si>
  <si>
    <t>TRIAMCINOLONE ACETONIDE 0,04 G/1 ML X 5 AMP.</t>
  </si>
  <si>
    <t>MEXILETINE 0,2 G X 100 KAPS.</t>
  </si>
  <si>
    <t>DAPSONUM 0,1 G X 100 TABL</t>
  </si>
  <si>
    <t xml:space="preserve">Tiaminum hydrochloridum 50mg/ml amp 2 ml op a 5 amp </t>
  </si>
  <si>
    <t xml:space="preserve">Vancomycin hydrochloride 125 mg x 10 kpas </t>
  </si>
  <si>
    <t xml:space="preserve">Vancomycin hydrochloride 250 mg x 10 kpas </t>
  </si>
  <si>
    <t>Cholestyramina 4g  op a 50 saszetek</t>
  </si>
  <si>
    <t>j.m.</t>
  </si>
  <si>
    <t>BARLICKI
Ilość minimalna (j.m.)</t>
  </si>
  <si>
    <t>BARLICKI
Ilość podstawowa (j.m.)</t>
  </si>
  <si>
    <t>BARLICKI
Prawo opcji (j.m.)</t>
  </si>
  <si>
    <t>Producent</t>
  </si>
  <si>
    <t>Wielkość op. oferowanego (zgodnie z raportowaniem do ZSMOPL)</t>
  </si>
  <si>
    <t>BARLICKI
Oferowana ilość podstawowa (op.)</t>
  </si>
  <si>
    <t>BARLICKI
Oferowane prawo opcji (op.)</t>
  </si>
  <si>
    <t>USK nr 2
Ilość minimalna (j.m.)</t>
  </si>
  <si>
    <t>USK nr 2
Ilość podstawowa (j.m.)</t>
  </si>
  <si>
    <t>USK nr 2
Prawo opcji (j.m.)</t>
  </si>
  <si>
    <t>USK nr 2
Oferowana ilość podstawowa (op.)</t>
  </si>
  <si>
    <t>USK nr 2
Oferowane prawo opcji (op.)</t>
  </si>
  <si>
    <t xml:space="preserve">Cena netto za oferowane op. (zł) </t>
  </si>
  <si>
    <t>BARLICKI
Wartość podstawowa netto (zł)</t>
  </si>
  <si>
    <t>BARLICKI
Wartość podstawowa brutto (zł)</t>
  </si>
  <si>
    <t>BARLICKI
Wartość prawa opcji netto (zł)</t>
  </si>
  <si>
    <t>BARLICKI
Wartość prawa opcji brutto (zł)</t>
  </si>
  <si>
    <t>USK nr 2
Wartość podstawowa netto (zł)</t>
  </si>
  <si>
    <t>USK nr 2
Wartość podstawowa brutto (zł)</t>
  </si>
  <si>
    <t>USK nr 2
Wartość prawa opcji netto (zł)</t>
  </si>
  <si>
    <t>USK nr 2
Wartość prawa opcji brutto (zł)</t>
  </si>
  <si>
    <t>2.</t>
  </si>
  <si>
    <t>3.</t>
  </si>
  <si>
    <t>4.</t>
  </si>
  <si>
    <t>5.</t>
  </si>
  <si>
    <t>6.</t>
  </si>
  <si>
    <t>7.</t>
  </si>
  <si>
    <t>8.</t>
  </si>
  <si>
    <t>9.</t>
  </si>
  <si>
    <t>19.</t>
  </si>
  <si>
    <t>RAZEM:</t>
  </si>
  <si>
    <t>19=13x17</t>
  </si>
  <si>
    <t>20=19+19x18</t>
  </si>
  <si>
    <t>21=14x17</t>
  </si>
  <si>
    <t>22=21+21x18</t>
  </si>
  <si>
    <t>23=15x17</t>
  </si>
  <si>
    <t>24=23+23x18</t>
  </si>
  <si>
    <t>25=16x17</t>
  </si>
  <si>
    <t>26=25+25x18</t>
  </si>
  <si>
    <t>ZAPOTRZEBOWANIE ZAMAWIAJĄCEGO</t>
  </si>
  <si>
    <t>WIELKOŚCI OFEROWANE PRZEZ WYKONAWCĘ</t>
  </si>
  <si>
    <t>fiol.</t>
  </si>
  <si>
    <t>Wartość podstawowa netto (zł)</t>
  </si>
  <si>
    <t>Wartość podstawowa brutto (zł)</t>
  </si>
  <si>
    <t>Wartość prawa opcji netto (zł)</t>
  </si>
  <si>
    <t>Wartość prawa opcji brutto (zł)</t>
  </si>
  <si>
    <t>BARLICKI</t>
  </si>
  <si>
    <t>USK nr 2</t>
  </si>
  <si>
    <t>73.</t>
  </si>
  <si>
    <t>99.</t>
  </si>
  <si>
    <t>133.</t>
  </si>
  <si>
    <t>134.</t>
  </si>
  <si>
    <t>138.</t>
  </si>
  <si>
    <t xml:space="preserve">                               </t>
  </si>
  <si>
    <t xml:space="preserve">Aztreonam 1g inj </t>
  </si>
  <si>
    <t>Pakiet</t>
  </si>
  <si>
    <t>RAZEM CAŁOŚĆ</t>
  </si>
  <si>
    <t>RAZEM</t>
  </si>
  <si>
    <t>W PRZYPADKU ZAOFEROWANIA PRZEDMIOTU ZAMOWIENIA O DOPUSZCZONYCH PARAMETRACH, INNYCH NIŻ POWYŻEJ OPISANE, PROSZĘ UZUPEŁNIĆ ODRĘBNIE DLA KAŻDEJ POZYCJI:</t>
  </si>
  <si>
    <t>W pozycji …. zaoferowano towar zgodnie z odpowiedzią Zamawiającego nr …. z dnia …</t>
  </si>
  <si>
    <r>
      <rPr>
        <b/>
        <sz val="12"/>
        <color rgb="FFFF0000"/>
        <rFont val="Calibri"/>
        <family val="2"/>
        <charset val="238"/>
        <scheme val="minor"/>
      </rPr>
      <t xml:space="preserve">Proszę o pozostawienie jedynie pakietów, na kóre zostanie złożona oferta </t>
    </r>
    <r>
      <rPr>
        <b/>
        <sz val="9"/>
        <color theme="1"/>
        <rFont val="Calibri"/>
        <family val="2"/>
        <charset val="238"/>
        <scheme val="minor"/>
      </rPr>
      <t xml:space="preserve">
Kolumna pn. "zamawiana ilość" stanowi wielkośc zamówienia podstawowego 
Kolumna pn. "minimalne wykorzystanie" stanowi o minimalnej realizacji umowy i nie jest podstawą wyceny zamówienia
</t>
    </r>
    <r>
      <rPr>
        <b/>
        <sz val="12"/>
        <color rgb="FFFF0000"/>
        <rFont val="Calibri"/>
        <family val="2"/>
        <charset val="238"/>
        <scheme val="minor"/>
      </rPr>
      <t>!!! WAŻNE !!!</t>
    </r>
    <r>
      <rPr>
        <b/>
        <sz val="9"/>
        <color theme="1"/>
        <rFont val="Calibri"/>
        <family val="2"/>
        <charset val="238"/>
        <scheme val="minor"/>
      </rPr>
      <t xml:space="preserve"> Zamawiający zwraca uwagę, iż w Formularzu asortymentowo-cenowym kolumna „ilość podstawowa” i „prawo opcji” to zapotrzebowanie Zamawiającego (we wskazanej przez Zamawiającego j.m.), na podstawie którego Wykonawca powinien wskazać wielkość opakowania oferowanego i wyliczyć oferowaną ilość (opakowań) i wartość towaru zarówno w zamówieniu podstawowym jak i w prawie opcji.
Wartość netto i brutto winna być wyliczona dla ilości opakowań oferowanych.</t>
    </r>
  </si>
  <si>
    <t>kod EAN</t>
  </si>
  <si>
    <t>Abcixirel 2mg/ml 5ml</t>
  </si>
  <si>
    <t xml:space="preserve">Reliance </t>
  </si>
  <si>
    <t>1 fiol.</t>
  </si>
  <si>
    <t>Haver Trakya</t>
  </si>
  <si>
    <t>1 szt.</t>
  </si>
  <si>
    <t xml:space="preserve">Dapacin 500 mg </t>
  </si>
  <si>
    <t xml:space="preserve">Dapacin 350 mg </t>
  </si>
  <si>
    <t>brak EAN - import docelowy</t>
  </si>
  <si>
    <t>Eremfat 600mg</t>
  </si>
  <si>
    <t>Esteve</t>
  </si>
  <si>
    <t>Gilurytmal 50mg/10ml</t>
  </si>
  <si>
    <t>op = 5 szt.</t>
  </si>
  <si>
    <t>Carinopharm</t>
  </si>
  <si>
    <t>S.A.L.F.</t>
  </si>
  <si>
    <t>Isoprenalina 0,2 mg/ml</t>
  </si>
  <si>
    <t>op=5 szt.</t>
  </si>
  <si>
    <t>brak EAN - import interwencyjny</t>
  </si>
  <si>
    <t>Mylan</t>
  </si>
  <si>
    <t>Isoptin</t>
  </si>
  <si>
    <t>Triamhexal 40mg/1ml</t>
  </si>
  <si>
    <t>Hexal</t>
  </si>
  <si>
    <t>Mexiletine 200 mg</t>
  </si>
  <si>
    <t>op = 100 kaps.</t>
  </si>
  <si>
    <t>Teva</t>
  </si>
  <si>
    <t>Disulone 100mg</t>
  </si>
  <si>
    <t>Sanovi</t>
  </si>
  <si>
    <t>op= 100 tabl.</t>
  </si>
  <si>
    <t>Vitamin B1 -ratio 50mg/ml 2ml</t>
  </si>
  <si>
    <t xml:space="preserve">Ratiopharm </t>
  </si>
  <si>
    <t>op = 5 amp.</t>
  </si>
  <si>
    <t>Healcure</t>
  </si>
  <si>
    <t xml:space="preserve">Vancomycin 125mg </t>
  </si>
  <si>
    <t>100 kaps.</t>
  </si>
  <si>
    <t xml:space="preserve">Vancomycin 250 mg </t>
  </si>
  <si>
    <t xml:space="preserve">Quantalan 4g </t>
  </si>
  <si>
    <t xml:space="preserve">Cheplapharm </t>
  </si>
  <si>
    <t>50 szt.</t>
  </si>
  <si>
    <t xml:space="preserve">Azetrim </t>
  </si>
  <si>
    <t>Zyphars</t>
  </si>
  <si>
    <t>1 szt</t>
  </si>
  <si>
    <t>brak EAN - import interwencyjny  (kod produktu 8904058102339)</t>
  </si>
  <si>
    <t>brak EAN - import docelowy (kod: 000359691)</t>
  </si>
  <si>
    <t>brak EAN - import interwencyjny (kod produktu: 8906073891106)</t>
  </si>
  <si>
    <t>brak EAN - import docelowy (kod: 04150032870488)</t>
  </si>
  <si>
    <t>brak EAN - import docelowy (kod 4150095051091)</t>
  </si>
  <si>
    <t>brak EAN - import docelowy (4150004802998)</t>
  </si>
  <si>
    <t>brak EAN - import docelowy (9088880028865)</t>
  </si>
  <si>
    <t>brak EAN - import interwencyjny (0068510293404)</t>
  </si>
  <si>
    <t>Brak EAN - import interwencyjny (kod PZN-04908021)</t>
  </si>
  <si>
    <t>brak EAN - import interwencyjny (DOP MNB/17/984; MNB/17/985)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</si>
</sst>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_-;\-* #,##0.00_-;_-* &quot;-&quot;??_-;_-@_-"/>
    <numFmt numFmtId="165" formatCode="#,##0.00\ &quot;zł&quot;"/>
    <numFmt numFmtId="168" formatCode="[$-415]General"/>
    <numFmt numFmtId="171" formatCode="[$-415]0%"/>
    <numFmt numFmtId="172" formatCode="_-* #,##0.00\ [$zł-415]_-;\-* #,##0.00\ [$zł-415]_-;_-* &quot;-&quot;??\ [$zł-415]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sz val="11"/>
      <color rgb="FF000000"/>
      <name val="Calibri"/>
      <family val="2"/>
      <charset val="238"/>
    </font>
    <font>
      <sz val="9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6" fillId="0" borderId="0"/>
    <xf numFmtId="0" fontId="4" fillId="0" borderId="0"/>
    <xf numFmtId="0" fontId="7" fillId="0" borderId="0"/>
    <xf numFmtId="9" fontId="3" fillId="0" borderId="0" applyFont="0" applyFill="0" applyBorder="0" applyAlignment="0" applyProtection="0"/>
    <xf numFmtId="0" fontId="8" fillId="0" borderId="0"/>
    <xf numFmtId="44" fontId="4" fillId="0" borderId="0" applyFont="0" applyFill="0" applyBorder="0" applyAlignment="0" applyProtection="0"/>
    <xf numFmtId="0" fontId="9" fillId="0" borderId="0"/>
    <xf numFmtId="0" fontId="3" fillId="0" borderId="0"/>
    <xf numFmtId="44" fontId="8" fillId="0" borderId="0" applyFont="0" applyFill="0" applyBorder="0" applyAlignment="0" applyProtection="0"/>
    <xf numFmtId="0" fontId="10" fillId="0" borderId="0"/>
    <xf numFmtId="0" fontId="8" fillId="0" borderId="0"/>
    <xf numFmtId="0" fontId="8" fillId="0" borderId="0"/>
    <xf numFmtId="168" fontId="11" fillId="0" borderId="0" applyBorder="0" applyProtection="0"/>
    <xf numFmtId="0" fontId="3" fillId="0" borderId="0"/>
    <xf numFmtId="0" fontId="7" fillId="0" borderId="0"/>
    <xf numFmtId="0" fontId="14" fillId="0" borderId="0"/>
    <xf numFmtId="43" fontId="7" fillId="0" borderId="0" applyFont="0" applyFill="0" applyBorder="0" applyAlignment="0" applyProtection="0"/>
    <xf numFmtId="0" fontId="2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171" fontId="11" fillId="0" borderId="0" applyBorder="0" applyProtection="0"/>
    <xf numFmtId="0" fontId="4" fillId="0" borderId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44" fontId="8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18">
    <xf numFmtId="0" fontId="0" fillId="0" borderId="0" xfId="0"/>
    <xf numFmtId="44" fontId="12" fillId="0" borderId="2" xfId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2" xfId="0" applyFont="1" applyBorder="1"/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2" fillId="2" borderId="2" xfId="5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5" fontId="16" fillId="2" borderId="0" xfId="0" applyNumberFormat="1" applyFont="1" applyFill="1" applyAlignment="1">
      <alignment horizontal="center" vertical="center"/>
    </xf>
    <xf numFmtId="165" fontId="16" fillId="2" borderId="0" xfId="0" applyNumberFormat="1" applyFont="1" applyFill="1"/>
    <xf numFmtId="165" fontId="16" fillId="0" borderId="0" xfId="0" applyNumberFormat="1" applyFont="1"/>
    <xf numFmtId="0" fontId="12" fillId="4" borderId="2" xfId="13" applyFont="1" applyFill="1" applyBorder="1" applyAlignment="1">
      <alignment horizontal="left" vertical="center" wrapText="1"/>
    </xf>
    <xf numFmtId="0" fontId="12" fillId="0" borderId="2" xfId="13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2" borderId="2" xfId="6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0" borderId="2" xfId="4" applyFont="1" applyBorder="1" applyAlignment="1" applyProtection="1">
      <alignment horizontal="left" vertical="center" wrapText="1"/>
      <protection locked="0"/>
    </xf>
    <xf numFmtId="0" fontId="17" fillId="0" borderId="2" xfId="0" applyFont="1" applyBorder="1" applyAlignment="1">
      <alignment horizontal="center" vertical="center" wrapText="1"/>
    </xf>
    <xf numFmtId="0" fontId="12" fillId="0" borderId="2" xfId="5" applyFont="1" applyBorder="1" applyAlignment="1">
      <alignment horizontal="left" vertical="center" wrapText="1"/>
    </xf>
    <xf numFmtId="3" fontId="16" fillId="5" borderId="2" xfId="0" applyNumberFormat="1" applyFont="1" applyFill="1" applyBorder="1" applyAlignment="1">
      <alignment horizontal="center" vertical="center" wrapText="1"/>
    </xf>
    <xf numFmtId="3" fontId="16" fillId="5" borderId="2" xfId="0" applyNumberFormat="1" applyFont="1" applyFill="1" applyBorder="1" applyAlignment="1">
      <alignment horizontal="center" vertical="center"/>
    </xf>
    <xf numFmtId="3" fontId="16" fillId="6" borderId="2" xfId="0" applyNumberFormat="1" applyFont="1" applyFill="1" applyBorder="1" applyAlignment="1">
      <alignment horizontal="center" vertical="center" wrapText="1"/>
    </xf>
    <xf numFmtId="3" fontId="16" fillId="6" borderId="2" xfId="0" applyNumberFormat="1" applyFont="1" applyFill="1" applyBorder="1" applyAlignment="1">
      <alignment horizontal="center" vertical="center"/>
    </xf>
    <xf numFmtId="172" fontId="12" fillId="5" borderId="2" xfId="1" applyNumberFormat="1" applyFont="1" applyFill="1" applyBorder="1" applyAlignment="1">
      <alignment horizontal="center" vertical="center" wrapText="1"/>
    </xf>
    <xf numFmtId="172" fontId="16" fillId="5" borderId="2" xfId="1" applyNumberFormat="1" applyFont="1" applyFill="1" applyBorder="1" applyAlignment="1">
      <alignment horizontal="center" vertical="center" wrapText="1"/>
    </xf>
    <xf numFmtId="172" fontId="16" fillId="5" borderId="2" xfId="1" applyNumberFormat="1" applyFont="1" applyFill="1" applyBorder="1" applyAlignment="1">
      <alignment horizontal="center" vertical="center"/>
    </xf>
    <xf numFmtId="172" fontId="16" fillId="6" borderId="2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44" fontId="5" fillId="0" borderId="2" xfId="1" applyFont="1" applyFill="1" applyBorder="1" applyAlignment="1">
      <alignment horizontal="center" vertical="center" wrapText="1"/>
    </xf>
    <xf numFmtId="165" fontId="5" fillId="5" borderId="2" xfId="0" applyNumberFormat="1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165" fontId="5" fillId="6" borderId="2" xfId="0" applyNumberFormat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165" fontId="12" fillId="5" borderId="8" xfId="0" applyNumberFormat="1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/>
    </xf>
    <xf numFmtId="0" fontId="16" fillId="6" borderId="8" xfId="0" applyFont="1" applyFill="1" applyBorder="1" applyAlignment="1">
      <alignment horizontal="center" vertical="center"/>
    </xf>
    <xf numFmtId="165" fontId="16" fillId="6" borderId="8" xfId="0" applyNumberFormat="1" applyFont="1" applyFill="1" applyBorder="1" applyAlignment="1">
      <alignment horizontal="center" vertical="center"/>
    </xf>
    <xf numFmtId="165" fontId="16" fillId="5" borderId="8" xfId="0" applyNumberFormat="1" applyFont="1" applyFill="1" applyBorder="1" applyAlignment="1">
      <alignment horizontal="center" vertical="center"/>
    </xf>
    <xf numFmtId="172" fontId="12" fillId="5" borderId="8" xfId="1" applyNumberFormat="1" applyFont="1" applyFill="1" applyBorder="1" applyAlignment="1">
      <alignment horizontal="center" vertical="center" wrapText="1"/>
    </xf>
    <xf numFmtId="172" fontId="16" fillId="5" borderId="8" xfId="1" applyNumberFormat="1" applyFont="1" applyFill="1" applyBorder="1" applyAlignment="1">
      <alignment horizontal="center" vertical="center" wrapText="1"/>
    </xf>
    <xf numFmtId="172" fontId="16" fillId="5" borderId="8" xfId="1" applyNumberFormat="1" applyFont="1" applyFill="1" applyBorder="1" applyAlignment="1">
      <alignment horizontal="center" vertical="center"/>
    </xf>
    <xf numFmtId="172" fontId="16" fillId="6" borderId="8" xfId="1" applyNumberFormat="1" applyFont="1" applyFill="1" applyBorder="1" applyAlignment="1">
      <alignment horizontal="center" vertical="center"/>
    </xf>
    <xf numFmtId="3" fontId="15" fillId="5" borderId="2" xfId="0" applyNumberFormat="1" applyFont="1" applyFill="1" applyBorder="1" applyAlignment="1">
      <alignment horizontal="center" vertical="center" wrapText="1"/>
    </xf>
    <xf numFmtId="3" fontId="15" fillId="5" borderId="2" xfId="0" applyNumberFormat="1" applyFont="1" applyFill="1" applyBorder="1" applyAlignment="1">
      <alignment horizontal="center" vertical="center"/>
    </xf>
    <xf numFmtId="3" fontId="15" fillId="6" borderId="2" xfId="0" applyNumberFormat="1" applyFont="1" applyFill="1" applyBorder="1" applyAlignment="1">
      <alignment horizontal="center" vertical="center" wrapText="1"/>
    </xf>
    <xf numFmtId="3" fontId="15" fillId="6" borderId="2" xfId="0" applyNumberFormat="1" applyFont="1" applyFill="1" applyBorder="1" applyAlignment="1">
      <alignment horizontal="center" vertical="center"/>
    </xf>
    <xf numFmtId="44" fontId="15" fillId="0" borderId="10" xfId="1" applyFont="1" applyFill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44" fontId="15" fillId="0" borderId="18" xfId="1" applyFont="1" applyFill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2" xfId="0" applyFont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9" fontId="5" fillId="0" borderId="2" xfId="2" applyFont="1" applyFill="1" applyBorder="1" applyAlignment="1">
      <alignment horizontal="center" vertical="center" wrapText="1"/>
    </xf>
    <xf numFmtId="1" fontId="18" fillId="2" borderId="2" xfId="16" applyNumberFormat="1" applyFont="1" applyFill="1" applyBorder="1" applyAlignment="1">
      <alignment horizontal="center" vertical="center" wrapText="1"/>
    </xf>
    <xf numFmtId="44" fontId="16" fillId="0" borderId="2" xfId="1" applyFont="1" applyFill="1" applyBorder="1" applyAlignment="1">
      <alignment horizontal="center" vertical="center"/>
    </xf>
    <xf numFmtId="44" fontId="17" fillId="0" borderId="2" xfId="1" applyFont="1" applyFill="1" applyBorder="1" applyAlignment="1" applyProtection="1">
      <alignment horizontal="center" vertical="center" wrapText="1"/>
    </xf>
    <xf numFmtId="0" fontId="12" fillId="0" borderId="8" xfId="1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9" fontId="16" fillId="0" borderId="2" xfId="2" applyFont="1" applyFill="1" applyBorder="1" applyAlignment="1">
      <alignment horizontal="center" vertical="center" wrapText="1"/>
    </xf>
    <xf numFmtId="9" fontId="16" fillId="0" borderId="2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44" fontId="16" fillId="0" borderId="0" xfId="1" applyFont="1" applyFill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16" fontId="1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/>
    <xf numFmtId="165" fontId="16" fillId="5" borderId="2" xfId="0" applyNumberFormat="1" applyFont="1" applyFill="1" applyBorder="1"/>
    <xf numFmtId="165" fontId="16" fillId="6" borderId="2" xfId="0" applyNumberFormat="1" applyFont="1" applyFill="1" applyBorder="1"/>
    <xf numFmtId="0" fontId="15" fillId="5" borderId="2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6" fillId="0" borderId="8" xfId="0" applyFont="1" applyBorder="1" applyAlignment="1">
      <alignment horizontal="center" vertical="center"/>
    </xf>
    <xf numFmtId="172" fontId="16" fillId="6" borderId="9" xfId="1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15" fillId="3" borderId="7" xfId="0" applyFont="1" applyFill="1" applyBorder="1" applyAlignment="1">
      <alignment horizontal="center"/>
    </xf>
    <xf numFmtId="0" fontId="15" fillId="3" borderId="19" xfId="0" applyFont="1" applyFill="1" applyBorder="1" applyAlignment="1">
      <alignment horizontal="center"/>
    </xf>
    <xf numFmtId="0" fontId="15" fillId="3" borderId="11" xfId="0" applyFont="1" applyFill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165" fontId="15" fillId="0" borderId="3" xfId="0" applyNumberFormat="1" applyFont="1" applyBorder="1" applyAlignment="1">
      <alignment horizontal="center" vertical="center"/>
    </xf>
    <xf numFmtId="165" fontId="15" fillId="0" borderId="15" xfId="0" applyNumberFormat="1" applyFont="1" applyBorder="1" applyAlignment="1">
      <alignment horizontal="center" vertical="center"/>
    </xf>
    <xf numFmtId="165" fontId="15" fillId="0" borderId="14" xfId="0" applyNumberFormat="1" applyFont="1" applyBorder="1" applyAlignment="1">
      <alignment horizontal="center" vertical="center"/>
    </xf>
    <xf numFmtId="165" fontId="15" fillId="0" borderId="5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/>
    </xf>
    <xf numFmtId="0" fontId="15" fillId="0" borderId="0" xfId="0" applyFont="1" applyAlignment="1">
      <alignment horizontal="left" vertical="center" wrapText="1"/>
    </xf>
    <xf numFmtId="165" fontId="15" fillId="0" borderId="2" xfId="0" applyNumberFormat="1" applyFont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165" fontId="15" fillId="0" borderId="12" xfId="0" applyNumberFormat="1" applyFont="1" applyBorder="1" applyAlignment="1">
      <alignment horizontal="center" vertical="center"/>
    </xf>
    <xf numFmtId="165" fontId="15" fillId="0" borderId="10" xfId="0" applyNumberFormat="1" applyFont="1" applyBorder="1" applyAlignment="1">
      <alignment horizontal="center" vertical="center"/>
    </xf>
    <xf numFmtId="165" fontId="15" fillId="0" borderId="13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wrapText="1"/>
    </xf>
  </cellXfs>
  <cellStyles count="42">
    <cellStyle name="Dziesiętny 2" xfId="20" xr:uid="{00000000-0005-0000-0000-000001000000}"/>
    <cellStyle name="Excel Built-in Normal" xfId="16" xr:uid="{00000000-0005-0000-0000-000002000000}"/>
    <cellStyle name="Excel Built-in Percent" xfId="27" xr:uid="{00000000-0005-0000-0000-000003000000}"/>
    <cellStyle name="Normal 7" xfId="11" xr:uid="{00000000-0005-0000-0000-000005000000}"/>
    <cellStyle name="Normal 7 2" xfId="34" xr:uid="{00000000-0005-0000-0000-000006000000}"/>
    <cellStyle name="Normalny" xfId="0" builtinId="0"/>
    <cellStyle name="Normalny 10" xfId="19" xr:uid="{00000000-0005-0000-0000-000008000000}"/>
    <cellStyle name="Normalny 10 2" xfId="37" xr:uid="{00000000-0005-0000-0000-000009000000}"/>
    <cellStyle name="Normalny 2" xfId="5" xr:uid="{00000000-0005-0000-0000-00000A000000}"/>
    <cellStyle name="Normalny 3" xfId="6" xr:uid="{00000000-0005-0000-0000-00000B000000}"/>
    <cellStyle name="Normalny 3 2" xfId="18" xr:uid="{00000000-0005-0000-0000-00000C000000}"/>
    <cellStyle name="Normalny 3 5" xfId="28" xr:uid="{00000000-0005-0000-0000-00000D000000}"/>
    <cellStyle name="Normalny 4" xfId="21" xr:uid="{00000000-0005-0000-0000-00000E000000}"/>
    <cellStyle name="Normalny 4 2" xfId="38" xr:uid="{00000000-0005-0000-0000-00000F000000}"/>
    <cellStyle name="Normalny 4 2 2" xfId="3" xr:uid="{00000000-0005-0000-0000-000010000000}"/>
    <cellStyle name="Normalny 4 2 2 2" xfId="31" xr:uid="{00000000-0005-0000-0000-000011000000}"/>
    <cellStyle name="Normalny 5" xfId="4" xr:uid="{00000000-0005-0000-0000-000012000000}"/>
    <cellStyle name="Normalny 6" xfId="17" xr:uid="{00000000-0005-0000-0000-000013000000}"/>
    <cellStyle name="Normalny 6 2" xfId="36" xr:uid="{00000000-0005-0000-0000-000014000000}"/>
    <cellStyle name="Normalny 7" xfId="10" xr:uid="{00000000-0005-0000-0000-000015000000}"/>
    <cellStyle name="Normalny 8" xfId="22" xr:uid="{00000000-0005-0000-0000-000016000000}"/>
    <cellStyle name="Normalny 8 2" xfId="23" xr:uid="{00000000-0005-0000-0000-000017000000}"/>
    <cellStyle name="Normalny 8 2 2" xfId="8" xr:uid="{00000000-0005-0000-0000-000018000000}"/>
    <cellStyle name="Normalny 9" xfId="14" xr:uid="{00000000-0005-0000-0000-000019000000}"/>
    <cellStyle name="Normalny 9 2" xfId="15" xr:uid="{00000000-0005-0000-0000-00001A000000}"/>
    <cellStyle name="Normalny_Arkusz1" xfId="13" xr:uid="{00000000-0005-0000-0000-00001C000000}"/>
    <cellStyle name="Procentowy" xfId="2" builtinId="5"/>
    <cellStyle name="Procentowy 2" xfId="24" xr:uid="{00000000-0005-0000-0000-00001E000000}"/>
    <cellStyle name="Procentowy 4" xfId="25" xr:uid="{00000000-0005-0000-0000-00001F000000}"/>
    <cellStyle name="Procentowy 4 2" xfId="7" xr:uid="{00000000-0005-0000-0000-000020000000}"/>
    <cellStyle name="Procentowy 4 2 2" xfId="32" xr:uid="{00000000-0005-0000-0000-000021000000}"/>
    <cellStyle name="Procentowy 4 3" xfId="39" xr:uid="{00000000-0005-0000-0000-000022000000}"/>
    <cellStyle name="Walutowy" xfId="1" builtinId="4"/>
    <cellStyle name="Walutowy 2" xfId="26" xr:uid="{00000000-0005-0000-0000-000024000000}"/>
    <cellStyle name="Walutowy 2 2" xfId="40" xr:uid="{00000000-0005-0000-0000-000025000000}"/>
    <cellStyle name="Walutowy 3" xfId="12" xr:uid="{00000000-0005-0000-0000-000026000000}"/>
    <cellStyle name="Walutowy 3 2" xfId="35" xr:uid="{00000000-0005-0000-0000-000027000000}"/>
    <cellStyle name="Walutowy 4" xfId="9" xr:uid="{00000000-0005-0000-0000-000028000000}"/>
    <cellStyle name="Walutowy 4 2" xfId="33" xr:uid="{00000000-0005-0000-0000-000029000000}"/>
    <cellStyle name="Walutowy 5" xfId="30" xr:uid="{00000000-0005-0000-0000-00002A000000}"/>
    <cellStyle name="Walutowy 6" xfId="29" xr:uid="{00000000-0005-0000-0000-00002B000000}"/>
    <cellStyle name="Walutowy 6 2" xfId="41" xr:uid="{00000000-0005-0000-0000-00002C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1857375</xdr:colOff>
      <xdr:row>19</xdr:row>
      <xdr:rowOff>0</xdr:rowOff>
    </xdr:from>
    <xdr:ext cx="76200" cy="228600"/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1AB91D69-2496-4519-BB59-A0215F476512}"/>
            </a:ext>
          </a:extLst>
        </xdr:cNvPr>
        <xdr:cNvSpPr>
          <a:spLocks noChangeArrowheads="1"/>
        </xdr:cNvSpPr>
      </xdr:nvSpPr>
      <xdr:spPr bwMode="auto">
        <a:xfrm>
          <a:off x="2171700" y="1830324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57</xdr:row>
      <xdr:rowOff>0</xdr:rowOff>
    </xdr:from>
    <xdr:ext cx="76200" cy="228600"/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FAEEB259-8284-4A04-B08A-3A79E6EA10F2}"/>
            </a:ext>
          </a:extLst>
        </xdr:cNvPr>
        <xdr:cNvSpPr>
          <a:spLocks noChangeArrowheads="1"/>
        </xdr:cNvSpPr>
      </xdr:nvSpPr>
      <xdr:spPr bwMode="auto">
        <a:xfrm>
          <a:off x="1219200" y="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2821641</xdr:colOff>
      <xdr:row>57</xdr:row>
      <xdr:rowOff>0</xdr:rowOff>
    </xdr:from>
    <xdr:ext cx="76200" cy="228600"/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7AB0BD9B-3596-4642-8618-C21694FD0D89}"/>
            </a:ext>
          </a:extLst>
        </xdr:cNvPr>
        <xdr:cNvSpPr>
          <a:spLocks noChangeArrowheads="1"/>
        </xdr:cNvSpPr>
      </xdr:nvSpPr>
      <xdr:spPr bwMode="auto">
        <a:xfrm>
          <a:off x="3426759" y="849316236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57</xdr:row>
      <xdr:rowOff>0</xdr:rowOff>
    </xdr:from>
    <xdr:ext cx="76200" cy="228600"/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431D02A7-44F7-4BA9-9537-87017757B8FD}"/>
            </a:ext>
          </a:extLst>
        </xdr:cNvPr>
        <xdr:cNvSpPr>
          <a:spLocks noChangeArrowheads="1"/>
        </xdr:cNvSpPr>
      </xdr:nvSpPr>
      <xdr:spPr bwMode="auto">
        <a:xfrm>
          <a:off x="1219200" y="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18"/>
  <sheetViews>
    <sheetView tabSelected="1" view="pageBreakPreview" topLeftCell="J95" zoomScale="90" zoomScaleNormal="90" zoomScaleSheetLayoutView="90" workbookViewId="0">
      <selection activeCell="P106" sqref="P106"/>
    </sheetView>
  </sheetViews>
  <sheetFormatPr defaultColWidth="9.109375" defaultRowHeight="12" x14ac:dyDescent="0.25"/>
  <cols>
    <col min="1" max="1" width="6" style="63" bestFit="1" customWidth="1"/>
    <col min="2" max="2" width="17.77734375" style="60" customWidth="1"/>
    <col min="3" max="3" width="7.33203125" style="60" customWidth="1"/>
    <col min="4" max="4" width="10.6640625" style="2" customWidth="1"/>
    <col min="5" max="5" width="11.21875" style="2" customWidth="1"/>
    <col min="6" max="6" width="9.109375" style="2"/>
    <col min="7" max="7" width="8.5546875" style="2" bestFit="1" customWidth="1"/>
    <col min="8" max="8" width="10" style="2" bestFit="1" customWidth="1"/>
    <col min="9" max="9" width="9.109375" style="2"/>
    <col min="10" max="10" width="10.88671875" style="62" customWidth="1"/>
    <col min="11" max="11" width="11" style="62" customWidth="1"/>
    <col min="12" max="12" width="12.21875" style="2" customWidth="1"/>
    <col min="13" max="13" width="12" style="2" customWidth="1"/>
    <col min="14" max="14" width="13" style="2" customWidth="1"/>
    <col min="15" max="15" width="12.44140625" style="2" customWidth="1"/>
    <col min="16" max="16" width="12.88671875" style="2" bestFit="1" customWidth="1"/>
    <col min="17" max="17" width="10.88671875" style="78" customWidth="1"/>
    <col min="18" max="18" width="6.6640625" style="62" bestFit="1" customWidth="1"/>
    <col min="19" max="19" width="12.88671875" style="2" customWidth="1"/>
    <col min="20" max="20" width="10.77734375" style="2" customWidth="1"/>
    <col min="21" max="21" width="11.5546875" style="2" customWidth="1"/>
    <col min="22" max="22" width="13" style="2" customWidth="1"/>
    <col min="23" max="23" width="15.44140625" style="2" customWidth="1"/>
    <col min="24" max="24" width="15.33203125" style="2" customWidth="1"/>
    <col min="25" max="25" width="13.33203125" style="2" customWidth="1"/>
    <col min="26" max="26" width="14.5546875" style="2" customWidth="1"/>
    <col min="27" max="27" width="12.33203125" style="2" customWidth="1"/>
    <col min="28" max="28" width="4" style="2" bestFit="1" customWidth="1"/>
    <col min="29" max="32" width="12.5546875" style="2" bestFit="1" customWidth="1"/>
    <col min="33" max="33" width="4" style="2" bestFit="1" customWidth="1"/>
    <col min="34" max="16384" width="9.109375" style="2"/>
  </cols>
  <sheetData>
    <row r="1" spans="1:27" ht="108" customHeight="1" x14ac:dyDescent="0.25">
      <c r="A1" s="106" t="s">
        <v>84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5" spans="1:27" x14ac:dyDescent="0.25">
      <c r="S5" s="54"/>
      <c r="T5" s="54"/>
      <c r="U5" s="54"/>
      <c r="V5" s="54"/>
      <c r="W5" s="54"/>
      <c r="X5" s="54"/>
      <c r="Y5" s="54"/>
      <c r="Z5" s="54"/>
    </row>
    <row r="6" spans="1:27" x14ac:dyDescent="0.25">
      <c r="S6" s="54"/>
      <c r="T6" s="54"/>
      <c r="U6" s="54"/>
      <c r="V6" s="54"/>
      <c r="W6" s="54"/>
      <c r="X6" s="54"/>
      <c r="Y6" s="54"/>
      <c r="Z6" s="54"/>
    </row>
    <row r="7" spans="1:27" x14ac:dyDescent="0.25">
      <c r="C7" s="105" t="s">
        <v>63</v>
      </c>
      <c r="D7" s="105"/>
      <c r="E7" s="105"/>
      <c r="F7" s="105"/>
      <c r="G7" s="105"/>
      <c r="H7" s="105"/>
      <c r="I7" s="105"/>
      <c r="L7" s="105" t="s">
        <v>64</v>
      </c>
      <c r="M7" s="105"/>
      <c r="N7" s="105"/>
      <c r="O7" s="105"/>
      <c r="P7" s="105"/>
      <c r="Q7" s="105"/>
      <c r="R7" s="105"/>
    </row>
    <row r="8" spans="1:27" ht="60" x14ac:dyDescent="0.25">
      <c r="A8" s="68" t="s">
        <v>0</v>
      </c>
      <c r="B8" s="28" t="s">
        <v>1</v>
      </c>
      <c r="C8" s="28" t="s">
        <v>23</v>
      </c>
      <c r="D8" s="29" t="s">
        <v>24</v>
      </c>
      <c r="E8" s="29" t="s">
        <v>25</v>
      </c>
      <c r="F8" s="29" t="s">
        <v>26</v>
      </c>
      <c r="G8" s="30" t="s">
        <v>31</v>
      </c>
      <c r="H8" s="30" t="s">
        <v>32</v>
      </c>
      <c r="I8" s="30" t="s">
        <v>33</v>
      </c>
      <c r="J8" s="28" t="s">
        <v>27</v>
      </c>
      <c r="K8" s="28" t="s">
        <v>2</v>
      </c>
      <c r="L8" s="28" t="s">
        <v>28</v>
      </c>
      <c r="M8" s="29" t="s">
        <v>29</v>
      </c>
      <c r="N8" s="29" t="s">
        <v>30</v>
      </c>
      <c r="O8" s="30" t="s">
        <v>34</v>
      </c>
      <c r="P8" s="30" t="s">
        <v>35</v>
      </c>
      <c r="Q8" s="31" t="s">
        <v>36</v>
      </c>
      <c r="R8" s="69" t="s">
        <v>3</v>
      </c>
      <c r="S8" s="32" t="s">
        <v>37</v>
      </c>
      <c r="T8" s="32" t="s">
        <v>38</v>
      </c>
      <c r="U8" s="33" t="s">
        <v>39</v>
      </c>
      <c r="V8" s="33" t="s">
        <v>40</v>
      </c>
      <c r="W8" s="34" t="s">
        <v>41</v>
      </c>
      <c r="X8" s="34" t="s">
        <v>42</v>
      </c>
      <c r="Y8" s="35" t="s">
        <v>43</v>
      </c>
      <c r="Z8" s="35" t="s">
        <v>44</v>
      </c>
      <c r="AA8" s="86" t="s">
        <v>85</v>
      </c>
    </row>
    <row r="9" spans="1:27" ht="12.6" thickBot="1" x14ac:dyDescent="0.3">
      <c r="A9" s="66" t="s">
        <v>5</v>
      </c>
      <c r="B9" s="16">
        <v>2</v>
      </c>
      <c r="C9" s="16">
        <v>3</v>
      </c>
      <c r="D9" s="38">
        <v>4</v>
      </c>
      <c r="E9" s="38">
        <v>5</v>
      </c>
      <c r="F9" s="38">
        <v>6</v>
      </c>
      <c r="G9" s="39">
        <v>7</v>
      </c>
      <c r="H9" s="39">
        <v>8</v>
      </c>
      <c r="I9" s="39">
        <v>9</v>
      </c>
      <c r="J9" s="16">
        <v>10</v>
      </c>
      <c r="K9" s="16">
        <v>11</v>
      </c>
      <c r="L9" s="16">
        <v>12</v>
      </c>
      <c r="M9" s="38">
        <v>13</v>
      </c>
      <c r="N9" s="38">
        <v>14</v>
      </c>
      <c r="O9" s="39">
        <v>15</v>
      </c>
      <c r="P9" s="39">
        <v>16</v>
      </c>
      <c r="Q9" s="73">
        <v>17</v>
      </c>
      <c r="R9" s="74">
        <v>18</v>
      </c>
      <c r="S9" s="40" t="s">
        <v>55</v>
      </c>
      <c r="T9" s="40" t="s">
        <v>56</v>
      </c>
      <c r="U9" s="38" t="s">
        <v>57</v>
      </c>
      <c r="V9" s="41" t="s">
        <v>58</v>
      </c>
      <c r="W9" s="42" t="s">
        <v>59</v>
      </c>
      <c r="X9" s="42" t="s">
        <v>60</v>
      </c>
      <c r="Y9" s="42" t="s">
        <v>61</v>
      </c>
      <c r="Z9" s="42" t="s">
        <v>62</v>
      </c>
      <c r="AA9" s="87">
        <v>27</v>
      </c>
    </row>
    <row r="10" spans="1:27" ht="12" customHeight="1" thickBot="1" x14ac:dyDescent="0.3">
      <c r="A10" s="65" t="s">
        <v>4</v>
      </c>
      <c r="B10" s="94">
        <v>19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3"/>
    </row>
    <row r="11" spans="1:27" ht="72" customHeight="1" thickBot="1" x14ac:dyDescent="0.3">
      <c r="A11" s="67" t="s">
        <v>7</v>
      </c>
      <c r="B11" s="4" t="s">
        <v>9</v>
      </c>
      <c r="C11" s="55" t="s">
        <v>65</v>
      </c>
      <c r="D11" s="21">
        <v>0</v>
      </c>
      <c r="E11" s="50">
        <v>0</v>
      </c>
      <c r="F11" s="21">
        <v>0</v>
      </c>
      <c r="G11" s="23">
        <v>3</v>
      </c>
      <c r="H11" s="52">
        <v>10</v>
      </c>
      <c r="I11" s="23">
        <v>50</v>
      </c>
      <c r="J11" s="55" t="s">
        <v>87</v>
      </c>
      <c r="K11" s="5" t="s">
        <v>86</v>
      </c>
      <c r="L11" s="55" t="s">
        <v>88</v>
      </c>
      <c r="M11" s="49">
        <f>D11</f>
        <v>0</v>
      </c>
      <c r="N11" s="20">
        <v>0</v>
      </c>
      <c r="O11" s="51">
        <v>10</v>
      </c>
      <c r="P11" s="22">
        <v>50</v>
      </c>
      <c r="Q11" s="1">
        <v>420</v>
      </c>
      <c r="R11" s="75">
        <v>0.08</v>
      </c>
      <c r="S11" s="45">
        <f t="shared" ref="S11" si="0">ROUND(M11*Q11,2)</f>
        <v>0</v>
      </c>
      <c r="T11" s="46">
        <f t="shared" ref="T11" si="1">ROUND(S11+S11*R11,2)</f>
        <v>0</v>
      </c>
      <c r="U11" s="46">
        <f t="shared" ref="U11" si="2">ROUND(N11*Q11,2)</f>
        <v>0</v>
      </c>
      <c r="V11" s="47">
        <f t="shared" ref="V11" si="3">ROUND(U11+U11*R11,2)</f>
        <v>0</v>
      </c>
      <c r="W11" s="48">
        <f t="shared" ref="W11" si="4">ROUND(O11*Q11,2)</f>
        <v>4200</v>
      </c>
      <c r="X11" s="48">
        <f t="shared" ref="X11" si="5">ROUND(W11+W11*R11,2)</f>
        <v>4536</v>
      </c>
      <c r="Y11" s="48">
        <f t="shared" ref="Y11" si="6">ROUND(P11*Q11,2)</f>
        <v>21000</v>
      </c>
      <c r="Z11" s="88">
        <f t="shared" ref="Z11" si="7">ROUND(Y11+Y11*R11,2)</f>
        <v>22680</v>
      </c>
      <c r="AA11" s="117" t="s">
        <v>126</v>
      </c>
    </row>
    <row r="12" spans="1:27" ht="45" customHeight="1" thickBot="1" x14ac:dyDescent="0.3">
      <c r="A12" s="116" t="s">
        <v>82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R12" s="77" t="s">
        <v>54</v>
      </c>
      <c r="S12" s="53">
        <f t="shared" ref="S12:Z12" si="8">SUM(S11)</f>
        <v>0</v>
      </c>
      <c r="T12" s="53">
        <f t="shared" si="8"/>
        <v>0</v>
      </c>
      <c r="U12" s="53">
        <f t="shared" si="8"/>
        <v>0</v>
      </c>
      <c r="V12" s="53">
        <f t="shared" si="8"/>
        <v>0</v>
      </c>
      <c r="W12" s="53">
        <f t="shared" si="8"/>
        <v>4200</v>
      </c>
      <c r="X12" s="53">
        <f t="shared" si="8"/>
        <v>4536</v>
      </c>
      <c r="Y12" s="53">
        <f t="shared" si="8"/>
        <v>21000</v>
      </c>
      <c r="Z12" s="53">
        <f t="shared" si="8"/>
        <v>22680</v>
      </c>
    </row>
    <row r="13" spans="1:27" ht="14.4" thickBot="1" x14ac:dyDescent="0.35">
      <c r="A13" s="90" t="s">
        <v>83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27" ht="12.6" thickBot="1" x14ac:dyDescent="0.3">
      <c r="S14" s="99" t="s">
        <v>4</v>
      </c>
      <c r="T14" s="100"/>
      <c r="U14" s="100"/>
      <c r="V14" s="100"/>
      <c r="W14" s="101">
        <v>19</v>
      </c>
      <c r="X14" s="101"/>
      <c r="Y14" s="101"/>
      <c r="Z14" s="102"/>
    </row>
    <row r="15" spans="1:27" x14ac:dyDescent="0.25">
      <c r="S15" s="112" t="s">
        <v>66</v>
      </c>
      <c r="T15" s="112"/>
      <c r="U15" s="112" t="s">
        <v>67</v>
      </c>
      <c r="V15" s="112"/>
      <c r="W15" s="112" t="s">
        <v>68</v>
      </c>
      <c r="X15" s="112"/>
      <c r="Y15" s="112" t="s">
        <v>69</v>
      </c>
      <c r="Z15" s="112"/>
    </row>
    <row r="16" spans="1:27" x14ac:dyDescent="0.25">
      <c r="S16" s="36" t="s">
        <v>70</v>
      </c>
      <c r="T16" s="37" t="s">
        <v>71</v>
      </c>
      <c r="U16" s="36" t="s">
        <v>70</v>
      </c>
      <c r="V16" s="37" t="s">
        <v>71</v>
      </c>
      <c r="W16" s="36" t="s">
        <v>70</v>
      </c>
      <c r="X16" s="37" t="s">
        <v>71</v>
      </c>
      <c r="Y16" s="36" t="s">
        <v>70</v>
      </c>
      <c r="Z16" s="37" t="s">
        <v>71</v>
      </c>
    </row>
    <row r="17" spans="1:27" ht="12.6" thickBot="1" x14ac:dyDescent="0.3">
      <c r="S17" s="44">
        <f>S12</f>
        <v>0</v>
      </c>
      <c r="T17" s="43">
        <f>W12</f>
        <v>4200</v>
      </c>
      <c r="U17" s="44">
        <f>T12</f>
        <v>0</v>
      </c>
      <c r="V17" s="43">
        <f>X12</f>
        <v>4536</v>
      </c>
      <c r="W17" s="44">
        <f>U12</f>
        <v>0</v>
      </c>
      <c r="X17" s="43">
        <f>Y12</f>
        <v>21000</v>
      </c>
      <c r="Y17" s="44">
        <f>V12</f>
        <v>0</v>
      </c>
      <c r="Z17" s="43">
        <f>Z12</f>
        <v>22680</v>
      </c>
    </row>
    <row r="18" spans="1:27" ht="12.6" thickBot="1" x14ac:dyDescent="0.3">
      <c r="S18" s="113">
        <f>S17+T17</f>
        <v>4200</v>
      </c>
      <c r="T18" s="114"/>
      <c r="U18" s="114">
        <f>U17+V17</f>
        <v>4536</v>
      </c>
      <c r="V18" s="114"/>
      <c r="W18" s="114">
        <f>W17+X17</f>
        <v>21000</v>
      </c>
      <c r="X18" s="114"/>
      <c r="Y18" s="114">
        <f>Y17+Z17</f>
        <v>22680</v>
      </c>
      <c r="Z18" s="115"/>
    </row>
    <row r="21" spans="1:27" ht="13.5" customHeight="1" x14ac:dyDescent="0.25">
      <c r="C21" s="105" t="s">
        <v>63</v>
      </c>
      <c r="D21" s="105"/>
      <c r="E21" s="105"/>
      <c r="F21" s="105"/>
      <c r="G21" s="105"/>
      <c r="H21" s="105"/>
      <c r="I21" s="105"/>
      <c r="L21" s="105" t="s">
        <v>64</v>
      </c>
      <c r="M21" s="105"/>
      <c r="N21" s="105"/>
      <c r="O21" s="105"/>
      <c r="P21" s="105"/>
      <c r="Q21" s="105"/>
      <c r="R21" s="105"/>
    </row>
    <row r="22" spans="1:27" ht="60" x14ac:dyDescent="0.25">
      <c r="A22" s="68" t="s">
        <v>0</v>
      </c>
      <c r="B22" s="28" t="s">
        <v>1</v>
      </c>
      <c r="C22" s="28" t="s">
        <v>23</v>
      </c>
      <c r="D22" s="29" t="s">
        <v>24</v>
      </c>
      <c r="E22" s="29" t="s">
        <v>25</v>
      </c>
      <c r="F22" s="29" t="s">
        <v>26</v>
      </c>
      <c r="G22" s="30" t="s">
        <v>31</v>
      </c>
      <c r="H22" s="30" t="s">
        <v>32</v>
      </c>
      <c r="I22" s="30" t="s">
        <v>33</v>
      </c>
      <c r="J22" s="28" t="s">
        <v>27</v>
      </c>
      <c r="K22" s="28" t="s">
        <v>2</v>
      </c>
      <c r="L22" s="28" t="s">
        <v>28</v>
      </c>
      <c r="M22" s="29" t="s">
        <v>29</v>
      </c>
      <c r="N22" s="29" t="s">
        <v>30</v>
      </c>
      <c r="O22" s="30" t="s">
        <v>34</v>
      </c>
      <c r="P22" s="30" t="s">
        <v>35</v>
      </c>
      <c r="Q22" s="31" t="s">
        <v>36</v>
      </c>
      <c r="R22" s="69" t="s">
        <v>3</v>
      </c>
      <c r="S22" s="32" t="s">
        <v>37</v>
      </c>
      <c r="T22" s="32" t="s">
        <v>38</v>
      </c>
      <c r="U22" s="33" t="s">
        <v>39</v>
      </c>
      <c r="V22" s="33" t="s">
        <v>40</v>
      </c>
      <c r="W22" s="34" t="s">
        <v>41</v>
      </c>
      <c r="X22" s="34" t="s">
        <v>42</v>
      </c>
      <c r="Y22" s="35" t="s">
        <v>43</v>
      </c>
      <c r="Z22" s="35" t="s">
        <v>44</v>
      </c>
      <c r="AA22" s="86" t="s">
        <v>85</v>
      </c>
    </row>
    <row r="23" spans="1:27" ht="12.6" thickBot="1" x14ac:dyDescent="0.3">
      <c r="A23" s="66" t="s">
        <v>5</v>
      </c>
      <c r="B23" s="16">
        <v>2</v>
      </c>
      <c r="C23" s="16">
        <v>3</v>
      </c>
      <c r="D23" s="38">
        <v>4</v>
      </c>
      <c r="E23" s="38">
        <v>5</v>
      </c>
      <c r="F23" s="38">
        <v>6</v>
      </c>
      <c r="G23" s="39">
        <v>7</v>
      </c>
      <c r="H23" s="39">
        <v>8</v>
      </c>
      <c r="I23" s="39">
        <v>9</v>
      </c>
      <c r="J23" s="16">
        <v>10</v>
      </c>
      <c r="K23" s="16">
        <v>11</v>
      </c>
      <c r="L23" s="16">
        <v>12</v>
      </c>
      <c r="M23" s="38">
        <v>13</v>
      </c>
      <c r="N23" s="38">
        <v>14</v>
      </c>
      <c r="O23" s="39">
        <v>15</v>
      </c>
      <c r="P23" s="39">
        <v>16</v>
      </c>
      <c r="Q23" s="73">
        <v>17</v>
      </c>
      <c r="R23" s="74">
        <v>18</v>
      </c>
      <c r="S23" s="40" t="s">
        <v>55</v>
      </c>
      <c r="T23" s="40" t="s">
        <v>56</v>
      </c>
      <c r="U23" s="38" t="s">
        <v>57</v>
      </c>
      <c r="V23" s="41" t="s">
        <v>58</v>
      </c>
      <c r="W23" s="42" t="s">
        <v>59</v>
      </c>
      <c r="X23" s="42" t="s">
        <v>60</v>
      </c>
      <c r="Y23" s="42" t="s">
        <v>61</v>
      </c>
      <c r="Z23" s="42" t="s">
        <v>62</v>
      </c>
      <c r="AA23" s="87">
        <v>27</v>
      </c>
    </row>
    <row r="24" spans="1:27" ht="12" customHeight="1" thickBot="1" x14ac:dyDescent="0.3">
      <c r="A24" s="65" t="s">
        <v>4</v>
      </c>
      <c r="B24" s="94">
        <v>73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3"/>
    </row>
    <row r="25" spans="1:27" ht="34.200000000000003" customHeight="1" x14ac:dyDescent="0.25">
      <c r="A25" s="57" t="s">
        <v>7</v>
      </c>
      <c r="B25" s="14" t="s">
        <v>10</v>
      </c>
      <c r="C25" s="8" t="s">
        <v>6</v>
      </c>
      <c r="D25" s="21">
        <v>0</v>
      </c>
      <c r="E25" s="50">
        <v>0</v>
      </c>
      <c r="F25" s="21">
        <v>0</v>
      </c>
      <c r="G25" s="23">
        <v>1</v>
      </c>
      <c r="H25" s="52">
        <v>10</v>
      </c>
      <c r="I25" s="23">
        <v>10</v>
      </c>
      <c r="J25" s="6" t="s">
        <v>89</v>
      </c>
      <c r="K25" s="15" t="s">
        <v>92</v>
      </c>
      <c r="L25" s="6" t="s">
        <v>90</v>
      </c>
      <c r="M25" s="49">
        <v>0</v>
      </c>
      <c r="N25" s="20">
        <v>0</v>
      </c>
      <c r="O25" s="51">
        <v>10</v>
      </c>
      <c r="P25" s="22">
        <v>10</v>
      </c>
      <c r="Q25" s="1">
        <v>600</v>
      </c>
      <c r="R25" s="75">
        <v>0.08</v>
      </c>
      <c r="S25" s="24">
        <f t="shared" ref="S25:S33" si="9">ROUND(M25*Q25,2)</f>
        <v>0</v>
      </c>
      <c r="T25" s="25">
        <f t="shared" ref="T25:T33" si="10">ROUND(S25+S25*R25,2)</f>
        <v>0</v>
      </c>
      <c r="U25" s="25">
        <f t="shared" ref="U25:U33" si="11">ROUND(N25*Q25,2)</f>
        <v>0</v>
      </c>
      <c r="V25" s="26">
        <f t="shared" ref="V25:V33" si="12">ROUND(U25+U25*R25,2)</f>
        <v>0</v>
      </c>
      <c r="W25" s="27">
        <f t="shared" ref="W25:W33" si="13">ROUND(O25*Q25,2)</f>
        <v>6000</v>
      </c>
      <c r="X25" s="27">
        <f t="shared" ref="X25:X33" si="14">ROUND(W25+W25*R25,2)</f>
        <v>6480</v>
      </c>
      <c r="Y25" s="27">
        <f t="shared" ref="Y25:Y33" si="15">ROUND(P25*Q25,2)</f>
        <v>6000</v>
      </c>
      <c r="Z25" s="27">
        <f t="shared" ref="Z25:Z33" si="16">ROUND(Y25+Y25*R25,2)</f>
        <v>6480</v>
      </c>
      <c r="AA25" s="117" t="s">
        <v>93</v>
      </c>
    </row>
    <row r="26" spans="1:27" ht="34.799999999999997" customHeight="1" x14ac:dyDescent="0.25">
      <c r="A26" s="57" t="s">
        <v>45</v>
      </c>
      <c r="B26" s="14" t="s">
        <v>11</v>
      </c>
      <c r="C26" s="8" t="s">
        <v>6</v>
      </c>
      <c r="D26" s="21">
        <v>0</v>
      </c>
      <c r="E26" s="50">
        <v>0</v>
      </c>
      <c r="F26" s="21">
        <v>0</v>
      </c>
      <c r="G26" s="23">
        <v>1</v>
      </c>
      <c r="H26" s="52">
        <v>10</v>
      </c>
      <c r="I26" s="23">
        <v>10</v>
      </c>
      <c r="J26" s="6" t="s">
        <v>89</v>
      </c>
      <c r="K26" s="15" t="s">
        <v>91</v>
      </c>
      <c r="L26" s="6" t="s">
        <v>90</v>
      </c>
      <c r="M26" s="49">
        <v>0</v>
      </c>
      <c r="N26" s="20">
        <v>0</v>
      </c>
      <c r="O26" s="51">
        <v>10</v>
      </c>
      <c r="P26" s="22">
        <v>10</v>
      </c>
      <c r="Q26" s="1">
        <v>900</v>
      </c>
      <c r="R26" s="75">
        <v>0.08</v>
      </c>
      <c r="S26" s="24">
        <f t="shared" si="9"/>
        <v>0</v>
      </c>
      <c r="T26" s="25">
        <f t="shared" si="10"/>
        <v>0</v>
      </c>
      <c r="U26" s="25">
        <f t="shared" si="11"/>
        <v>0</v>
      </c>
      <c r="V26" s="26">
        <f t="shared" si="12"/>
        <v>0</v>
      </c>
      <c r="W26" s="27">
        <f t="shared" si="13"/>
        <v>9000</v>
      </c>
      <c r="X26" s="27">
        <f t="shared" si="14"/>
        <v>9720</v>
      </c>
      <c r="Y26" s="27">
        <f t="shared" si="15"/>
        <v>9000</v>
      </c>
      <c r="Z26" s="27">
        <f t="shared" si="16"/>
        <v>9720</v>
      </c>
      <c r="AA26" s="117" t="s">
        <v>93</v>
      </c>
    </row>
    <row r="27" spans="1:27" ht="60.6" customHeight="1" x14ac:dyDescent="0.25">
      <c r="A27" s="57" t="s">
        <v>46</v>
      </c>
      <c r="B27" s="14" t="s">
        <v>12</v>
      </c>
      <c r="C27" s="8" t="s">
        <v>6</v>
      </c>
      <c r="D27" s="21">
        <v>0</v>
      </c>
      <c r="E27" s="50">
        <v>0</v>
      </c>
      <c r="F27" s="21">
        <v>0</v>
      </c>
      <c r="G27" s="23">
        <v>1</v>
      </c>
      <c r="H27" s="52">
        <v>10</v>
      </c>
      <c r="I27" s="23">
        <v>10</v>
      </c>
      <c r="J27" s="6" t="s">
        <v>95</v>
      </c>
      <c r="K27" s="15" t="s">
        <v>94</v>
      </c>
      <c r="L27" s="6" t="s">
        <v>90</v>
      </c>
      <c r="M27" s="49">
        <v>0</v>
      </c>
      <c r="N27" s="20">
        <v>0</v>
      </c>
      <c r="O27" s="51">
        <v>10</v>
      </c>
      <c r="P27" s="22">
        <v>10</v>
      </c>
      <c r="Q27" s="1">
        <v>66</v>
      </c>
      <c r="R27" s="75">
        <v>0.08</v>
      </c>
      <c r="S27" s="24">
        <f t="shared" si="9"/>
        <v>0</v>
      </c>
      <c r="T27" s="25">
        <f t="shared" si="10"/>
        <v>0</v>
      </c>
      <c r="U27" s="25">
        <f t="shared" si="11"/>
        <v>0</v>
      </c>
      <c r="V27" s="26">
        <f t="shared" si="12"/>
        <v>0</v>
      </c>
      <c r="W27" s="27">
        <f t="shared" si="13"/>
        <v>660</v>
      </c>
      <c r="X27" s="27">
        <f t="shared" si="14"/>
        <v>712.8</v>
      </c>
      <c r="Y27" s="27">
        <f t="shared" si="15"/>
        <v>660</v>
      </c>
      <c r="Z27" s="27">
        <f t="shared" si="16"/>
        <v>712.8</v>
      </c>
      <c r="AA27" s="117" t="s">
        <v>130</v>
      </c>
    </row>
    <row r="28" spans="1:27" ht="60" x14ac:dyDescent="0.25">
      <c r="A28" s="57" t="s">
        <v>47</v>
      </c>
      <c r="B28" s="17" t="s">
        <v>13</v>
      </c>
      <c r="C28" s="18" t="s">
        <v>8</v>
      </c>
      <c r="D28" s="21">
        <v>0</v>
      </c>
      <c r="E28" s="50">
        <v>0</v>
      </c>
      <c r="F28" s="21">
        <v>0</v>
      </c>
      <c r="G28" s="23">
        <v>3</v>
      </c>
      <c r="H28" s="52">
        <v>10</v>
      </c>
      <c r="I28" s="23">
        <v>10</v>
      </c>
      <c r="J28" s="6" t="s">
        <v>98</v>
      </c>
      <c r="K28" s="5" t="s">
        <v>96</v>
      </c>
      <c r="L28" s="6" t="s">
        <v>97</v>
      </c>
      <c r="M28" s="49">
        <v>0</v>
      </c>
      <c r="N28" s="20">
        <v>0</v>
      </c>
      <c r="O28" s="51">
        <v>10</v>
      </c>
      <c r="P28" s="22">
        <v>10</v>
      </c>
      <c r="Q28" s="1">
        <v>150</v>
      </c>
      <c r="R28" s="75">
        <v>0.08</v>
      </c>
      <c r="S28" s="24">
        <f t="shared" si="9"/>
        <v>0</v>
      </c>
      <c r="T28" s="25">
        <f t="shared" si="10"/>
        <v>0</v>
      </c>
      <c r="U28" s="25">
        <f t="shared" si="11"/>
        <v>0</v>
      </c>
      <c r="V28" s="26">
        <f t="shared" si="12"/>
        <v>0</v>
      </c>
      <c r="W28" s="27">
        <f t="shared" si="13"/>
        <v>1500</v>
      </c>
      <c r="X28" s="27">
        <f t="shared" si="14"/>
        <v>1620</v>
      </c>
      <c r="Y28" s="27">
        <f t="shared" si="15"/>
        <v>1500</v>
      </c>
      <c r="Z28" s="27">
        <f t="shared" si="16"/>
        <v>1620</v>
      </c>
      <c r="AA28" s="117" t="s">
        <v>131</v>
      </c>
    </row>
    <row r="29" spans="1:27" ht="48.6" customHeight="1" x14ac:dyDescent="0.25">
      <c r="A29" s="57" t="s">
        <v>48</v>
      </c>
      <c r="B29" s="14" t="s">
        <v>14</v>
      </c>
      <c r="C29" s="8" t="s">
        <v>8</v>
      </c>
      <c r="D29" s="21">
        <v>1</v>
      </c>
      <c r="E29" s="50">
        <v>5</v>
      </c>
      <c r="F29" s="21">
        <v>20</v>
      </c>
      <c r="G29" s="23">
        <v>10</v>
      </c>
      <c r="H29" s="52">
        <v>20</v>
      </c>
      <c r="I29" s="23">
        <v>20</v>
      </c>
      <c r="J29" s="6" t="s">
        <v>99</v>
      </c>
      <c r="K29" s="15" t="s">
        <v>100</v>
      </c>
      <c r="L29" s="6" t="s">
        <v>101</v>
      </c>
      <c r="M29" s="49">
        <v>5</v>
      </c>
      <c r="N29" s="20">
        <v>20</v>
      </c>
      <c r="O29" s="51">
        <v>20</v>
      </c>
      <c r="P29" s="22">
        <v>20</v>
      </c>
      <c r="Q29" s="1">
        <v>23.5</v>
      </c>
      <c r="R29" s="75">
        <v>0.08</v>
      </c>
      <c r="S29" s="24">
        <f t="shared" si="9"/>
        <v>117.5</v>
      </c>
      <c r="T29" s="25">
        <f t="shared" si="10"/>
        <v>126.9</v>
      </c>
      <c r="U29" s="25">
        <f t="shared" si="11"/>
        <v>470</v>
      </c>
      <c r="V29" s="26">
        <f t="shared" si="12"/>
        <v>507.6</v>
      </c>
      <c r="W29" s="27">
        <f t="shared" si="13"/>
        <v>470</v>
      </c>
      <c r="X29" s="27">
        <f t="shared" si="14"/>
        <v>507.6</v>
      </c>
      <c r="Y29" s="27">
        <f t="shared" si="15"/>
        <v>470</v>
      </c>
      <c r="Z29" s="27">
        <f t="shared" si="16"/>
        <v>507.6</v>
      </c>
      <c r="AA29" s="117" t="s">
        <v>127</v>
      </c>
    </row>
    <row r="30" spans="1:27" ht="48" x14ac:dyDescent="0.25">
      <c r="A30" s="57" t="s">
        <v>49</v>
      </c>
      <c r="B30" s="14" t="s">
        <v>15</v>
      </c>
      <c r="C30" s="8" t="s">
        <v>8</v>
      </c>
      <c r="D30" s="21">
        <v>0</v>
      </c>
      <c r="E30" s="50">
        <v>0</v>
      </c>
      <c r="F30" s="21">
        <v>0</v>
      </c>
      <c r="G30" s="23">
        <v>1</v>
      </c>
      <c r="H30" s="52">
        <v>10</v>
      </c>
      <c r="I30" s="23">
        <v>10</v>
      </c>
      <c r="J30" s="6" t="s">
        <v>103</v>
      </c>
      <c r="K30" s="15" t="s">
        <v>104</v>
      </c>
      <c r="L30" s="6" t="s">
        <v>101</v>
      </c>
      <c r="M30" s="49">
        <v>0</v>
      </c>
      <c r="N30" s="20">
        <v>0</v>
      </c>
      <c r="O30" s="51">
        <v>10</v>
      </c>
      <c r="P30" s="22">
        <v>10</v>
      </c>
      <c r="Q30" s="1">
        <v>15</v>
      </c>
      <c r="R30" s="75">
        <v>0.08</v>
      </c>
      <c r="S30" s="24">
        <f t="shared" si="9"/>
        <v>0</v>
      </c>
      <c r="T30" s="25">
        <f t="shared" si="10"/>
        <v>0</v>
      </c>
      <c r="U30" s="25">
        <f t="shared" si="11"/>
        <v>0</v>
      </c>
      <c r="V30" s="26">
        <f t="shared" si="12"/>
        <v>0</v>
      </c>
      <c r="W30" s="27">
        <f t="shared" si="13"/>
        <v>150</v>
      </c>
      <c r="X30" s="27">
        <f t="shared" si="14"/>
        <v>162</v>
      </c>
      <c r="Y30" s="27">
        <f t="shared" si="15"/>
        <v>150</v>
      </c>
      <c r="Z30" s="27">
        <f t="shared" si="16"/>
        <v>162</v>
      </c>
      <c r="AA30" s="117" t="s">
        <v>132</v>
      </c>
    </row>
    <row r="31" spans="1:27" ht="48" x14ac:dyDescent="0.25">
      <c r="A31" s="57" t="s">
        <v>50</v>
      </c>
      <c r="B31" s="14" t="s">
        <v>16</v>
      </c>
      <c r="C31" s="8" t="s">
        <v>8</v>
      </c>
      <c r="D31" s="21">
        <v>10</v>
      </c>
      <c r="E31" s="50">
        <v>60</v>
      </c>
      <c r="F31" s="21">
        <v>50</v>
      </c>
      <c r="G31" s="23">
        <v>0</v>
      </c>
      <c r="H31" s="52">
        <v>0</v>
      </c>
      <c r="I31" s="23">
        <v>0</v>
      </c>
      <c r="J31" s="6" t="s">
        <v>106</v>
      </c>
      <c r="K31" s="15" t="s">
        <v>105</v>
      </c>
      <c r="L31" s="6" t="s">
        <v>101</v>
      </c>
      <c r="M31" s="49">
        <v>60</v>
      </c>
      <c r="N31" s="20">
        <v>50</v>
      </c>
      <c r="O31" s="51">
        <v>0</v>
      </c>
      <c r="P31" s="22">
        <v>0</v>
      </c>
      <c r="Q31" s="1">
        <v>77</v>
      </c>
      <c r="R31" s="75">
        <v>0.08</v>
      </c>
      <c r="S31" s="24">
        <f t="shared" si="9"/>
        <v>4620</v>
      </c>
      <c r="T31" s="25">
        <f t="shared" si="10"/>
        <v>4989.6000000000004</v>
      </c>
      <c r="U31" s="25">
        <f t="shared" si="11"/>
        <v>3850</v>
      </c>
      <c r="V31" s="26">
        <f t="shared" si="12"/>
        <v>4158</v>
      </c>
      <c r="W31" s="27">
        <f t="shared" si="13"/>
        <v>0</v>
      </c>
      <c r="X31" s="27">
        <f t="shared" si="14"/>
        <v>0</v>
      </c>
      <c r="Y31" s="27">
        <f t="shared" si="15"/>
        <v>0</v>
      </c>
      <c r="Z31" s="27">
        <f t="shared" si="16"/>
        <v>0</v>
      </c>
      <c r="AA31" s="117" t="s">
        <v>129</v>
      </c>
    </row>
    <row r="32" spans="1:27" ht="63" customHeight="1" x14ac:dyDescent="0.25">
      <c r="A32" s="57" t="s">
        <v>51</v>
      </c>
      <c r="B32" s="19" t="s">
        <v>17</v>
      </c>
      <c r="C32" s="8" t="s">
        <v>8</v>
      </c>
      <c r="D32" s="21">
        <v>0</v>
      </c>
      <c r="E32" s="50">
        <v>0</v>
      </c>
      <c r="F32" s="21">
        <v>0</v>
      </c>
      <c r="G32" s="23">
        <v>3</v>
      </c>
      <c r="H32" s="52">
        <v>10</v>
      </c>
      <c r="I32" s="23">
        <v>10</v>
      </c>
      <c r="J32" s="6" t="s">
        <v>109</v>
      </c>
      <c r="K32" s="15" t="s">
        <v>107</v>
      </c>
      <c r="L32" s="6" t="s">
        <v>108</v>
      </c>
      <c r="M32" s="49">
        <v>0</v>
      </c>
      <c r="N32" s="20">
        <v>0</v>
      </c>
      <c r="O32" s="51">
        <v>10</v>
      </c>
      <c r="P32" s="22">
        <v>10</v>
      </c>
      <c r="Q32" s="1">
        <v>800</v>
      </c>
      <c r="R32" s="75">
        <v>0.08</v>
      </c>
      <c r="S32" s="24">
        <f t="shared" si="9"/>
        <v>0</v>
      </c>
      <c r="T32" s="25">
        <f t="shared" si="10"/>
        <v>0</v>
      </c>
      <c r="U32" s="25">
        <f t="shared" si="11"/>
        <v>0</v>
      </c>
      <c r="V32" s="26">
        <f t="shared" si="12"/>
        <v>0</v>
      </c>
      <c r="W32" s="27">
        <f t="shared" si="13"/>
        <v>8000</v>
      </c>
      <c r="X32" s="27">
        <f t="shared" si="14"/>
        <v>8640</v>
      </c>
      <c r="Y32" s="27">
        <f t="shared" si="15"/>
        <v>8000</v>
      </c>
      <c r="Z32" s="27">
        <f t="shared" si="16"/>
        <v>8640</v>
      </c>
      <c r="AA32" s="117" t="s">
        <v>133</v>
      </c>
    </row>
    <row r="33" spans="1:27" ht="44.4" customHeight="1" thickBot="1" x14ac:dyDescent="0.3">
      <c r="A33" s="57" t="s">
        <v>52</v>
      </c>
      <c r="B33" s="14" t="s">
        <v>18</v>
      </c>
      <c r="C33" s="8" t="s">
        <v>8</v>
      </c>
      <c r="D33" s="21">
        <v>0</v>
      </c>
      <c r="E33" s="50">
        <v>0</v>
      </c>
      <c r="F33" s="21">
        <v>0</v>
      </c>
      <c r="G33" s="23">
        <v>1</v>
      </c>
      <c r="H33" s="52">
        <v>5</v>
      </c>
      <c r="I33" s="23">
        <v>10</v>
      </c>
      <c r="J33" s="6" t="s">
        <v>111</v>
      </c>
      <c r="K33" s="7" t="s">
        <v>110</v>
      </c>
      <c r="L33" s="6" t="s">
        <v>112</v>
      </c>
      <c r="M33" s="49">
        <v>0</v>
      </c>
      <c r="N33" s="20">
        <v>0</v>
      </c>
      <c r="O33" s="51">
        <v>5</v>
      </c>
      <c r="P33" s="22">
        <v>10</v>
      </c>
      <c r="Q33" s="1">
        <v>100</v>
      </c>
      <c r="R33" s="75">
        <v>0.08</v>
      </c>
      <c r="S33" s="24">
        <f t="shared" si="9"/>
        <v>0</v>
      </c>
      <c r="T33" s="25">
        <f t="shared" si="10"/>
        <v>0</v>
      </c>
      <c r="U33" s="25">
        <f t="shared" si="11"/>
        <v>0</v>
      </c>
      <c r="V33" s="26">
        <f t="shared" si="12"/>
        <v>0</v>
      </c>
      <c r="W33" s="27">
        <f t="shared" si="13"/>
        <v>500</v>
      </c>
      <c r="X33" s="27">
        <f t="shared" si="14"/>
        <v>540</v>
      </c>
      <c r="Y33" s="27">
        <f t="shared" si="15"/>
        <v>1000</v>
      </c>
      <c r="Z33" s="27">
        <f t="shared" si="16"/>
        <v>1080</v>
      </c>
      <c r="AA33" s="117" t="s">
        <v>102</v>
      </c>
    </row>
    <row r="34" spans="1:27" ht="33" customHeight="1" thickBot="1" x14ac:dyDescent="0.35">
      <c r="A34" s="90" t="s">
        <v>82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R34" s="77" t="s">
        <v>54</v>
      </c>
      <c r="S34" s="53">
        <f t="shared" ref="S34:Z34" si="17">SUM(S25:S33)</f>
        <v>4737.5</v>
      </c>
      <c r="T34" s="53">
        <f t="shared" si="17"/>
        <v>5116.5</v>
      </c>
      <c r="U34" s="53">
        <f t="shared" si="17"/>
        <v>4320</v>
      </c>
      <c r="V34" s="53">
        <f t="shared" si="17"/>
        <v>4665.6000000000004</v>
      </c>
      <c r="W34" s="53">
        <f t="shared" si="17"/>
        <v>26280</v>
      </c>
      <c r="X34" s="53">
        <f t="shared" si="17"/>
        <v>28382.399999999998</v>
      </c>
      <c r="Y34" s="53">
        <f t="shared" si="17"/>
        <v>26780</v>
      </c>
      <c r="Z34" s="53">
        <f t="shared" si="17"/>
        <v>28922.399999999998</v>
      </c>
    </row>
    <row r="35" spans="1:27" ht="14.4" thickBot="1" x14ac:dyDescent="0.35">
      <c r="A35" s="90" t="s">
        <v>83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T35" s="2" t="s">
        <v>77</v>
      </c>
    </row>
    <row r="36" spans="1:27" ht="12.6" thickBot="1" x14ac:dyDescent="0.3">
      <c r="S36" s="99" t="s">
        <v>4</v>
      </c>
      <c r="T36" s="100"/>
      <c r="U36" s="100"/>
      <c r="V36" s="100"/>
      <c r="W36" s="101">
        <v>73</v>
      </c>
      <c r="X36" s="101"/>
      <c r="Y36" s="101"/>
      <c r="Z36" s="102"/>
    </row>
    <row r="37" spans="1:27" x14ac:dyDescent="0.25">
      <c r="S37" s="103" t="s">
        <v>66</v>
      </c>
      <c r="T37" s="104"/>
      <c r="U37" s="103" t="s">
        <v>67</v>
      </c>
      <c r="V37" s="104"/>
      <c r="W37" s="103" t="s">
        <v>68</v>
      </c>
      <c r="X37" s="104"/>
      <c r="Y37" s="103" t="s">
        <v>69</v>
      </c>
      <c r="Z37" s="104"/>
    </row>
    <row r="38" spans="1:27" x14ac:dyDescent="0.25">
      <c r="S38" s="36" t="s">
        <v>70</v>
      </c>
      <c r="T38" s="37" t="s">
        <v>71</v>
      </c>
      <c r="U38" s="36" t="s">
        <v>70</v>
      </c>
      <c r="V38" s="37" t="s">
        <v>71</v>
      </c>
      <c r="W38" s="36" t="s">
        <v>70</v>
      </c>
      <c r="X38" s="37" t="s">
        <v>71</v>
      </c>
      <c r="Y38" s="36" t="s">
        <v>70</v>
      </c>
      <c r="Z38" s="37" t="s">
        <v>71</v>
      </c>
    </row>
    <row r="39" spans="1:27" ht="12.6" thickBot="1" x14ac:dyDescent="0.3">
      <c r="S39" s="44">
        <f>S34</f>
        <v>4737.5</v>
      </c>
      <c r="T39" s="43">
        <f>W34</f>
        <v>26280</v>
      </c>
      <c r="U39" s="44">
        <f>T34</f>
        <v>5116.5</v>
      </c>
      <c r="V39" s="43">
        <f>X34</f>
        <v>28382.399999999998</v>
      </c>
      <c r="W39" s="44">
        <f>U34</f>
        <v>4320</v>
      </c>
      <c r="X39" s="43">
        <f>Y34</f>
        <v>26780</v>
      </c>
      <c r="Y39" s="44">
        <f>V34</f>
        <v>4665.6000000000004</v>
      </c>
      <c r="Z39" s="43">
        <f>Z34</f>
        <v>28922.399999999998</v>
      </c>
    </row>
    <row r="40" spans="1:27" ht="12.6" thickBot="1" x14ac:dyDescent="0.3">
      <c r="S40" s="95">
        <f>S39+T39</f>
        <v>31017.5</v>
      </c>
      <c r="T40" s="96"/>
      <c r="U40" s="97">
        <f>U39+V39</f>
        <v>33498.899999999994</v>
      </c>
      <c r="V40" s="96"/>
      <c r="W40" s="97">
        <f>W39+X39</f>
        <v>31100</v>
      </c>
      <c r="X40" s="96"/>
      <c r="Y40" s="97">
        <f>Y39+Z39</f>
        <v>33588</v>
      </c>
      <c r="Z40" s="98"/>
    </row>
    <row r="41" spans="1:27" x14ac:dyDescent="0.25">
      <c r="R41" s="63"/>
      <c r="S41" s="11"/>
      <c r="T41" s="11"/>
      <c r="U41" s="11"/>
      <c r="V41" s="9"/>
      <c r="W41" s="11"/>
      <c r="X41" s="10"/>
      <c r="Y41" s="11"/>
      <c r="Z41" s="11"/>
    </row>
    <row r="43" spans="1:27" ht="13.5" customHeight="1" x14ac:dyDescent="0.25">
      <c r="C43" s="91" t="s">
        <v>63</v>
      </c>
      <c r="D43" s="92"/>
      <c r="E43" s="92"/>
      <c r="F43" s="92"/>
      <c r="G43" s="92"/>
      <c r="H43" s="92"/>
      <c r="I43" s="93"/>
      <c r="L43" s="91" t="s">
        <v>64</v>
      </c>
      <c r="M43" s="92"/>
      <c r="N43" s="92"/>
      <c r="O43" s="92"/>
      <c r="P43" s="92"/>
      <c r="Q43" s="92"/>
      <c r="R43" s="93"/>
    </row>
    <row r="44" spans="1:27" ht="60" x14ac:dyDescent="0.25">
      <c r="A44" s="68" t="s">
        <v>0</v>
      </c>
      <c r="B44" s="28" t="s">
        <v>1</v>
      </c>
      <c r="C44" s="28" t="s">
        <v>23</v>
      </c>
      <c r="D44" s="29" t="s">
        <v>24</v>
      </c>
      <c r="E44" s="29" t="s">
        <v>25</v>
      </c>
      <c r="F44" s="29" t="s">
        <v>26</v>
      </c>
      <c r="G44" s="30" t="s">
        <v>31</v>
      </c>
      <c r="H44" s="30" t="s">
        <v>32</v>
      </c>
      <c r="I44" s="30" t="s">
        <v>33</v>
      </c>
      <c r="J44" s="28" t="s">
        <v>27</v>
      </c>
      <c r="K44" s="28" t="s">
        <v>2</v>
      </c>
      <c r="L44" s="28" t="s">
        <v>28</v>
      </c>
      <c r="M44" s="29" t="s">
        <v>29</v>
      </c>
      <c r="N44" s="29" t="s">
        <v>30</v>
      </c>
      <c r="O44" s="30" t="s">
        <v>34</v>
      </c>
      <c r="P44" s="30" t="s">
        <v>35</v>
      </c>
      <c r="Q44" s="31" t="s">
        <v>36</v>
      </c>
      <c r="R44" s="69" t="s">
        <v>3</v>
      </c>
      <c r="S44" s="32" t="s">
        <v>37</v>
      </c>
      <c r="T44" s="32" t="s">
        <v>38</v>
      </c>
      <c r="U44" s="33" t="s">
        <v>39</v>
      </c>
      <c r="V44" s="33" t="s">
        <v>40</v>
      </c>
      <c r="W44" s="34" t="s">
        <v>41</v>
      </c>
      <c r="X44" s="34" t="s">
        <v>42</v>
      </c>
      <c r="Y44" s="35" t="s">
        <v>43</v>
      </c>
      <c r="Z44" s="35" t="s">
        <v>44</v>
      </c>
      <c r="AA44" s="86" t="s">
        <v>85</v>
      </c>
    </row>
    <row r="45" spans="1:27" ht="12.6" thickBot="1" x14ac:dyDescent="0.3">
      <c r="A45" s="66" t="s">
        <v>5</v>
      </c>
      <c r="B45" s="16">
        <v>2</v>
      </c>
      <c r="C45" s="16">
        <v>3</v>
      </c>
      <c r="D45" s="38">
        <v>4</v>
      </c>
      <c r="E45" s="38">
        <v>5</v>
      </c>
      <c r="F45" s="38">
        <v>6</v>
      </c>
      <c r="G45" s="39">
        <v>7</v>
      </c>
      <c r="H45" s="39">
        <v>8</v>
      </c>
      <c r="I45" s="39">
        <v>9</v>
      </c>
      <c r="J45" s="16">
        <v>10</v>
      </c>
      <c r="K45" s="16">
        <v>11</v>
      </c>
      <c r="L45" s="16">
        <v>12</v>
      </c>
      <c r="M45" s="38">
        <v>13</v>
      </c>
      <c r="N45" s="38">
        <v>14</v>
      </c>
      <c r="O45" s="39">
        <v>15</v>
      </c>
      <c r="P45" s="39">
        <v>16</v>
      </c>
      <c r="Q45" s="73">
        <v>17</v>
      </c>
      <c r="R45" s="74">
        <v>18</v>
      </c>
      <c r="S45" s="40" t="s">
        <v>55</v>
      </c>
      <c r="T45" s="40" t="s">
        <v>56</v>
      </c>
      <c r="U45" s="38" t="s">
        <v>57</v>
      </c>
      <c r="V45" s="41" t="s">
        <v>58</v>
      </c>
      <c r="W45" s="42" t="s">
        <v>59</v>
      </c>
      <c r="X45" s="42" t="s">
        <v>60</v>
      </c>
      <c r="Y45" s="42" t="s">
        <v>61</v>
      </c>
      <c r="Z45" s="42" t="s">
        <v>62</v>
      </c>
      <c r="AA45" s="87">
        <v>27</v>
      </c>
    </row>
    <row r="46" spans="1:27" ht="12" customHeight="1" thickBot="1" x14ac:dyDescent="0.3">
      <c r="A46" s="65" t="s">
        <v>4</v>
      </c>
      <c r="B46" s="94">
        <v>99</v>
      </c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3"/>
    </row>
    <row r="47" spans="1:27" ht="77.400000000000006" customHeight="1" x14ac:dyDescent="0.25">
      <c r="A47" s="70" t="s">
        <v>7</v>
      </c>
      <c r="B47" s="12" t="s">
        <v>19</v>
      </c>
      <c r="C47" s="55" t="s">
        <v>8</v>
      </c>
      <c r="D47" s="21">
        <v>250</v>
      </c>
      <c r="E47" s="50">
        <v>900</v>
      </c>
      <c r="F47" s="21">
        <v>400</v>
      </c>
      <c r="G47" s="23">
        <v>200</v>
      </c>
      <c r="H47" s="52">
        <v>500</v>
      </c>
      <c r="I47" s="23">
        <v>200</v>
      </c>
      <c r="J47" s="55" t="s">
        <v>114</v>
      </c>
      <c r="K47" s="13" t="s">
        <v>113</v>
      </c>
      <c r="L47" s="3" t="s">
        <v>115</v>
      </c>
      <c r="M47" s="49">
        <f>E47</f>
        <v>900</v>
      </c>
      <c r="N47" s="20">
        <f>F47</f>
        <v>400</v>
      </c>
      <c r="O47" s="51">
        <f>H47</f>
        <v>500</v>
      </c>
      <c r="P47" s="22">
        <f>I47</f>
        <v>200</v>
      </c>
      <c r="Q47" s="72">
        <v>13.75</v>
      </c>
      <c r="R47" s="76">
        <v>0.08</v>
      </c>
      <c r="S47" s="24">
        <f t="shared" ref="S47" si="18">ROUND(M47*Q47,2)</f>
        <v>12375</v>
      </c>
      <c r="T47" s="25">
        <f t="shared" ref="T47" si="19">ROUND(S47+S47*R47,2)</f>
        <v>13365</v>
      </c>
      <c r="U47" s="25">
        <f t="shared" ref="U47" si="20">ROUND(N47*Q47,2)</f>
        <v>5500</v>
      </c>
      <c r="V47" s="26">
        <f t="shared" ref="V47" si="21">ROUND(U47+U47*R47,2)</f>
        <v>5940</v>
      </c>
      <c r="W47" s="27">
        <f t="shared" ref="W47" si="22">ROUND(O47*Q47,2)</f>
        <v>6875</v>
      </c>
      <c r="X47" s="27">
        <f t="shared" ref="X47" si="23">ROUND(W47+W47*R47,2)</f>
        <v>7425</v>
      </c>
      <c r="Y47" s="27">
        <f t="shared" ref="Y47" si="24">ROUND(P47*Q47,2)</f>
        <v>2750</v>
      </c>
      <c r="Z47" s="27">
        <f t="shared" ref="Z47" si="25">ROUND(Y47+Y47*R47,2)</f>
        <v>2970</v>
      </c>
      <c r="AA47" s="117" t="s">
        <v>134</v>
      </c>
    </row>
    <row r="48" spans="1:27" ht="37.799999999999997" customHeight="1" thickBot="1" x14ac:dyDescent="0.35">
      <c r="A48" s="90" t="s">
        <v>82</v>
      </c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R48" s="79" t="s">
        <v>54</v>
      </c>
      <c r="S48" s="58">
        <f>SUM(S47)</f>
        <v>12375</v>
      </c>
      <c r="T48" s="58">
        <f t="shared" ref="T48:Z48" si="26">SUM(T47)</f>
        <v>13365</v>
      </c>
      <c r="U48" s="58">
        <f t="shared" si="26"/>
        <v>5500</v>
      </c>
      <c r="V48" s="58">
        <f t="shared" si="26"/>
        <v>5940</v>
      </c>
      <c r="W48" s="58">
        <f t="shared" si="26"/>
        <v>6875</v>
      </c>
      <c r="X48" s="58">
        <f t="shared" si="26"/>
        <v>7425</v>
      </c>
      <c r="Y48" s="58">
        <f t="shared" si="26"/>
        <v>2750</v>
      </c>
      <c r="Z48" s="58">
        <f t="shared" si="26"/>
        <v>2970</v>
      </c>
    </row>
    <row r="49" spans="1:27" ht="14.4" thickBot="1" x14ac:dyDescent="0.35">
      <c r="A49" s="90" t="s">
        <v>83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T49" s="2" t="s">
        <v>77</v>
      </c>
    </row>
    <row r="50" spans="1:27" ht="12.6" thickBot="1" x14ac:dyDescent="0.3">
      <c r="S50" s="99" t="s">
        <v>4</v>
      </c>
      <c r="T50" s="100"/>
      <c r="U50" s="100"/>
      <c r="V50" s="100"/>
      <c r="W50" s="101">
        <v>99</v>
      </c>
      <c r="X50" s="101"/>
      <c r="Y50" s="101"/>
      <c r="Z50" s="102"/>
    </row>
    <row r="51" spans="1:27" x14ac:dyDescent="0.25">
      <c r="S51" s="103" t="s">
        <v>66</v>
      </c>
      <c r="T51" s="104"/>
      <c r="U51" s="103" t="s">
        <v>67</v>
      </c>
      <c r="V51" s="104"/>
      <c r="W51" s="103" t="s">
        <v>68</v>
      </c>
      <c r="X51" s="104"/>
      <c r="Y51" s="103" t="s">
        <v>69</v>
      </c>
      <c r="Z51" s="104"/>
    </row>
    <row r="52" spans="1:27" x14ac:dyDescent="0.25">
      <c r="S52" s="36" t="s">
        <v>70</v>
      </c>
      <c r="T52" s="37" t="s">
        <v>71</v>
      </c>
      <c r="U52" s="36" t="s">
        <v>70</v>
      </c>
      <c r="V52" s="37" t="s">
        <v>71</v>
      </c>
      <c r="W52" s="36" t="s">
        <v>70</v>
      </c>
      <c r="X52" s="37" t="s">
        <v>71</v>
      </c>
      <c r="Y52" s="36" t="s">
        <v>70</v>
      </c>
      <c r="Z52" s="37" t="s">
        <v>71</v>
      </c>
    </row>
    <row r="53" spans="1:27" ht="12.6" thickBot="1" x14ac:dyDescent="0.3">
      <c r="S53" s="44">
        <f>S48</f>
        <v>12375</v>
      </c>
      <c r="T53" s="43">
        <f>W48</f>
        <v>6875</v>
      </c>
      <c r="U53" s="44">
        <f>T48</f>
        <v>13365</v>
      </c>
      <c r="V53" s="43">
        <f>X48</f>
        <v>7425</v>
      </c>
      <c r="W53" s="44">
        <f>U48</f>
        <v>5500</v>
      </c>
      <c r="X53" s="43">
        <f>Y48</f>
        <v>2750</v>
      </c>
      <c r="Y53" s="44">
        <f>V48</f>
        <v>5940</v>
      </c>
      <c r="Z53" s="43">
        <f>Z48</f>
        <v>2970</v>
      </c>
    </row>
    <row r="54" spans="1:27" ht="12.6" thickBot="1" x14ac:dyDescent="0.3">
      <c r="S54" s="95">
        <f>S53+T53</f>
        <v>19250</v>
      </c>
      <c r="T54" s="96"/>
      <c r="U54" s="97">
        <f>U53+V53</f>
        <v>20790</v>
      </c>
      <c r="V54" s="96"/>
      <c r="W54" s="97">
        <f>W53+X53</f>
        <v>8250</v>
      </c>
      <c r="X54" s="96"/>
      <c r="Y54" s="97">
        <f>Y53+Z53</f>
        <v>8910</v>
      </c>
      <c r="Z54" s="98"/>
    </row>
    <row r="55" spans="1:27" x14ac:dyDescent="0.25">
      <c r="R55" s="63"/>
      <c r="S55" s="11"/>
      <c r="T55" s="11"/>
      <c r="U55" s="11"/>
      <c r="V55" s="11"/>
      <c r="W55" s="11"/>
      <c r="X55" s="11"/>
      <c r="Y55" s="11"/>
      <c r="Z55" s="11"/>
    </row>
    <row r="56" spans="1:27" x14ac:dyDescent="0.25">
      <c r="R56" s="63"/>
      <c r="S56" s="11"/>
      <c r="T56" s="11"/>
      <c r="U56" s="11"/>
      <c r="V56" s="11"/>
      <c r="W56" s="11"/>
      <c r="X56" s="11"/>
      <c r="Y56" s="11"/>
      <c r="Z56" s="11"/>
    </row>
    <row r="57" spans="1:27" x14ac:dyDescent="0.25">
      <c r="R57" s="63"/>
      <c r="S57" s="11"/>
      <c r="T57" s="11"/>
      <c r="U57" s="11"/>
      <c r="V57" s="11"/>
      <c r="W57" s="11"/>
      <c r="X57" s="11"/>
      <c r="Y57" s="11"/>
      <c r="Z57" s="11"/>
    </row>
    <row r="58" spans="1:27" x14ac:dyDescent="0.25">
      <c r="R58" s="63"/>
      <c r="S58" s="11"/>
      <c r="T58" s="11"/>
      <c r="U58" s="11"/>
      <c r="V58" s="11"/>
      <c r="W58" s="11"/>
      <c r="X58" s="10"/>
      <c r="Y58" s="11"/>
      <c r="Z58" s="11"/>
    </row>
    <row r="60" spans="1:27" ht="13.5" customHeight="1" x14ac:dyDescent="0.25">
      <c r="C60" s="91" t="s">
        <v>63</v>
      </c>
      <c r="D60" s="92"/>
      <c r="E60" s="92"/>
      <c r="F60" s="92"/>
      <c r="G60" s="92"/>
      <c r="H60" s="92"/>
      <c r="I60" s="93"/>
      <c r="L60" s="91" t="s">
        <v>64</v>
      </c>
      <c r="M60" s="92"/>
      <c r="N60" s="92"/>
      <c r="O60" s="92"/>
      <c r="P60" s="92"/>
      <c r="Q60" s="92"/>
      <c r="R60" s="93"/>
    </row>
    <row r="61" spans="1:27" ht="60" x14ac:dyDescent="0.25">
      <c r="A61" s="68" t="s">
        <v>0</v>
      </c>
      <c r="B61" s="28" t="s">
        <v>1</v>
      </c>
      <c r="C61" s="28" t="s">
        <v>23</v>
      </c>
      <c r="D61" s="29" t="s">
        <v>24</v>
      </c>
      <c r="E61" s="29" t="s">
        <v>25</v>
      </c>
      <c r="F61" s="29" t="s">
        <v>26</v>
      </c>
      <c r="G61" s="30" t="s">
        <v>31</v>
      </c>
      <c r="H61" s="30" t="s">
        <v>32</v>
      </c>
      <c r="I61" s="30" t="s">
        <v>33</v>
      </c>
      <c r="J61" s="28" t="s">
        <v>27</v>
      </c>
      <c r="K61" s="28" t="s">
        <v>2</v>
      </c>
      <c r="L61" s="28" t="s">
        <v>28</v>
      </c>
      <c r="M61" s="29" t="s">
        <v>29</v>
      </c>
      <c r="N61" s="29" t="s">
        <v>30</v>
      </c>
      <c r="O61" s="30" t="s">
        <v>34</v>
      </c>
      <c r="P61" s="30" t="s">
        <v>35</v>
      </c>
      <c r="Q61" s="31" t="s">
        <v>36</v>
      </c>
      <c r="R61" s="69" t="s">
        <v>3</v>
      </c>
      <c r="S61" s="32" t="s">
        <v>37</v>
      </c>
      <c r="T61" s="32" t="s">
        <v>38</v>
      </c>
      <c r="U61" s="33" t="s">
        <v>39</v>
      </c>
      <c r="V61" s="33" t="s">
        <v>40</v>
      </c>
      <c r="W61" s="34" t="s">
        <v>41</v>
      </c>
      <c r="X61" s="34" t="s">
        <v>42</v>
      </c>
      <c r="Y61" s="35" t="s">
        <v>43</v>
      </c>
      <c r="Z61" s="35" t="s">
        <v>44</v>
      </c>
      <c r="AA61" s="86" t="s">
        <v>85</v>
      </c>
    </row>
    <row r="62" spans="1:27" ht="12.6" thickBot="1" x14ac:dyDescent="0.3">
      <c r="A62" s="66" t="s">
        <v>5</v>
      </c>
      <c r="B62" s="16">
        <v>2</v>
      </c>
      <c r="C62" s="16">
        <v>3</v>
      </c>
      <c r="D62" s="38">
        <v>4</v>
      </c>
      <c r="E62" s="38">
        <v>5</v>
      </c>
      <c r="F62" s="38">
        <v>6</v>
      </c>
      <c r="G62" s="39">
        <v>7</v>
      </c>
      <c r="H62" s="39">
        <v>8</v>
      </c>
      <c r="I62" s="39">
        <v>9</v>
      </c>
      <c r="J62" s="16">
        <v>10</v>
      </c>
      <c r="K62" s="16">
        <v>11</v>
      </c>
      <c r="L62" s="16">
        <v>12</v>
      </c>
      <c r="M62" s="38">
        <v>13</v>
      </c>
      <c r="N62" s="38">
        <v>14</v>
      </c>
      <c r="O62" s="39">
        <v>15</v>
      </c>
      <c r="P62" s="39">
        <v>16</v>
      </c>
      <c r="Q62" s="73">
        <v>17</v>
      </c>
      <c r="R62" s="74">
        <v>18</v>
      </c>
      <c r="S62" s="40" t="s">
        <v>55</v>
      </c>
      <c r="T62" s="40" t="s">
        <v>56</v>
      </c>
      <c r="U62" s="38" t="s">
        <v>57</v>
      </c>
      <c r="V62" s="41" t="s">
        <v>58</v>
      </c>
      <c r="W62" s="42" t="s">
        <v>59</v>
      </c>
      <c r="X62" s="42" t="s">
        <v>60</v>
      </c>
      <c r="Y62" s="42" t="s">
        <v>61</v>
      </c>
      <c r="Z62" s="42" t="s">
        <v>62</v>
      </c>
      <c r="AA62" s="87">
        <v>27</v>
      </c>
    </row>
    <row r="63" spans="1:27" ht="12" customHeight="1" thickBot="1" x14ac:dyDescent="0.3">
      <c r="A63" s="65" t="s">
        <v>4</v>
      </c>
      <c r="B63" s="94">
        <v>133</v>
      </c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111"/>
    </row>
    <row r="64" spans="1:27" ht="84" customHeight="1" x14ac:dyDescent="0.25">
      <c r="A64" s="56" t="s">
        <v>7</v>
      </c>
      <c r="B64" s="61" t="s">
        <v>20</v>
      </c>
      <c r="C64" s="55" t="s">
        <v>8</v>
      </c>
      <c r="D64" s="21">
        <v>50</v>
      </c>
      <c r="E64" s="50">
        <v>200</v>
      </c>
      <c r="F64" s="21">
        <v>400</v>
      </c>
      <c r="G64" s="23">
        <v>50</v>
      </c>
      <c r="H64" s="52">
        <v>200</v>
      </c>
      <c r="I64" s="23">
        <v>400</v>
      </c>
      <c r="J64" s="55" t="s">
        <v>116</v>
      </c>
      <c r="K64" s="6" t="s">
        <v>117</v>
      </c>
      <c r="L64" s="117" t="s">
        <v>118</v>
      </c>
      <c r="M64" s="49">
        <f>E64/10</f>
        <v>20</v>
      </c>
      <c r="N64" s="20">
        <f>F64/10</f>
        <v>40</v>
      </c>
      <c r="O64" s="51">
        <f>H64/10</f>
        <v>20</v>
      </c>
      <c r="P64" s="22">
        <f>I64/10</f>
        <v>40</v>
      </c>
      <c r="Q64" s="71">
        <v>900</v>
      </c>
      <c r="R64" s="76">
        <v>0.08</v>
      </c>
      <c r="S64" s="24">
        <f t="shared" ref="S64:S65" si="27">ROUND(M64*Q64,2)</f>
        <v>18000</v>
      </c>
      <c r="T64" s="25">
        <f t="shared" ref="T64:T65" si="28">ROUND(S64+S64*R64,2)</f>
        <v>19440</v>
      </c>
      <c r="U64" s="25">
        <f t="shared" ref="U64:U65" si="29">ROUND(N64*Q64,2)</f>
        <v>36000</v>
      </c>
      <c r="V64" s="26">
        <f t="shared" ref="V64:V65" si="30">ROUND(U64+U64*R64,2)</f>
        <v>38880</v>
      </c>
      <c r="W64" s="27">
        <f t="shared" ref="W64:W65" si="31">ROUND(O64*Q64,2)</f>
        <v>18000</v>
      </c>
      <c r="X64" s="27">
        <f t="shared" ref="X64:X65" si="32">ROUND(W64+W64*R64,2)</f>
        <v>19440</v>
      </c>
      <c r="Y64" s="27">
        <f t="shared" ref="Y64:Y65" si="33">ROUND(P64*Q64,2)</f>
        <v>36000</v>
      </c>
      <c r="Z64" s="27">
        <f t="shared" ref="Z64:Z65" si="34">ROUND(Y64+Y64*R64,2)</f>
        <v>38880</v>
      </c>
      <c r="AA64" s="117" t="s">
        <v>135</v>
      </c>
    </row>
    <row r="65" spans="1:27" ht="93.6" customHeight="1" x14ac:dyDescent="0.25">
      <c r="A65" s="56" t="s">
        <v>45</v>
      </c>
      <c r="B65" s="61" t="s">
        <v>21</v>
      </c>
      <c r="C65" s="55" t="s">
        <v>8</v>
      </c>
      <c r="D65" s="21">
        <v>100</v>
      </c>
      <c r="E65" s="50">
        <v>600</v>
      </c>
      <c r="F65" s="21">
        <v>1200</v>
      </c>
      <c r="G65" s="23">
        <v>100</v>
      </c>
      <c r="H65" s="52">
        <v>600</v>
      </c>
      <c r="I65" s="23">
        <v>1200</v>
      </c>
      <c r="J65" s="55" t="s">
        <v>116</v>
      </c>
      <c r="K65" s="6" t="s">
        <v>119</v>
      </c>
      <c r="L65" s="117" t="s">
        <v>118</v>
      </c>
      <c r="M65" s="49">
        <f>E65/10</f>
        <v>60</v>
      </c>
      <c r="N65" s="20">
        <f>F65/10</f>
        <v>120</v>
      </c>
      <c r="O65" s="51">
        <f>H65/10</f>
        <v>60</v>
      </c>
      <c r="P65" s="22">
        <f>I65/10</f>
        <v>120</v>
      </c>
      <c r="Q65" s="71">
        <v>1200</v>
      </c>
      <c r="R65" s="76">
        <v>0.08</v>
      </c>
      <c r="S65" s="24">
        <f t="shared" si="27"/>
        <v>72000</v>
      </c>
      <c r="T65" s="25">
        <f t="shared" si="28"/>
        <v>77760</v>
      </c>
      <c r="U65" s="25">
        <f t="shared" si="29"/>
        <v>144000</v>
      </c>
      <c r="V65" s="26">
        <f t="shared" si="30"/>
        <v>155520</v>
      </c>
      <c r="W65" s="27">
        <f t="shared" si="31"/>
        <v>72000</v>
      </c>
      <c r="X65" s="27">
        <f t="shared" si="32"/>
        <v>77760</v>
      </c>
      <c r="Y65" s="27">
        <f t="shared" si="33"/>
        <v>144000</v>
      </c>
      <c r="Z65" s="27">
        <f t="shared" si="34"/>
        <v>155520</v>
      </c>
      <c r="AA65" s="117" t="s">
        <v>135</v>
      </c>
    </row>
    <row r="66" spans="1:27" ht="51" customHeight="1" thickBot="1" x14ac:dyDescent="0.35">
      <c r="A66" s="90" t="s">
        <v>82</v>
      </c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R66" s="79" t="s">
        <v>54</v>
      </c>
      <c r="S66" s="58">
        <f>SUM(S64:S65)</f>
        <v>90000</v>
      </c>
      <c r="T66" s="58">
        <f t="shared" ref="T66:Z66" si="35">SUM(T64:T65)</f>
        <v>97200</v>
      </c>
      <c r="U66" s="58">
        <f t="shared" si="35"/>
        <v>180000</v>
      </c>
      <c r="V66" s="58">
        <f t="shared" si="35"/>
        <v>194400</v>
      </c>
      <c r="W66" s="58">
        <f t="shared" si="35"/>
        <v>90000</v>
      </c>
      <c r="X66" s="58">
        <f t="shared" si="35"/>
        <v>97200</v>
      </c>
      <c r="Y66" s="58">
        <f t="shared" si="35"/>
        <v>180000</v>
      </c>
      <c r="Z66" s="58">
        <f t="shared" si="35"/>
        <v>194400</v>
      </c>
    </row>
    <row r="67" spans="1:27" ht="14.4" thickBot="1" x14ac:dyDescent="0.35">
      <c r="A67" s="90" t="s">
        <v>83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T67" s="2" t="s">
        <v>77</v>
      </c>
    </row>
    <row r="68" spans="1:27" ht="12.6" thickBot="1" x14ac:dyDescent="0.3">
      <c r="S68" s="99" t="s">
        <v>4</v>
      </c>
      <c r="T68" s="100"/>
      <c r="U68" s="100"/>
      <c r="V68" s="100"/>
      <c r="W68" s="101">
        <v>133</v>
      </c>
      <c r="X68" s="101"/>
      <c r="Y68" s="101"/>
      <c r="Z68" s="102"/>
    </row>
    <row r="69" spans="1:27" x14ac:dyDescent="0.25">
      <c r="S69" s="103" t="s">
        <v>66</v>
      </c>
      <c r="T69" s="104"/>
      <c r="U69" s="103" t="s">
        <v>67</v>
      </c>
      <c r="V69" s="104"/>
      <c r="W69" s="103" t="s">
        <v>68</v>
      </c>
      <c r="X69" s="104"/>
      <c r="Y69" s="103" t="s">
        <v>69</v>
      </c>
      <c r="Z69" s="104"/>
    </row>
    <row r="70" spans="1:27" x14ac:dyDescent="0.25">
      <c r="S70" s="36" t="s">
        <v>70</v>
      </c>
      <c r="T70" s="37" t="s">
        <v>71</v>
      </c>
      <c r="U70" s="36" t="s">
        <v>70</v>
      </c>
      <c r="V70" s="37" t="s">
        <v>71</v>
      </c>
      <c r="W70" s="36" t="s">
        <v>70</v>
      </c>
      <c r="X70" s="37" t="s">
        <v>71</v>
      </c>
      <c r="Y70" s="36" t="s">
        <v>70</v>
      </c>
      <c r="Z70" s="37" t="s">
        <v>71</v>
      </c>
    </row>
    <row r="71" spans="1:27" ht="12.6" thickBot="1" x14ac:dyDescent="0.3">
      <c r="S71" s="44">
        <f>S66</f>
        <v>90000</v>
      </c>
      <c r="T71" s="43">
        <f>W66</f>
        <v>90000</v>
      </c>
      <c r="U71" s="44">
        <f>T66</f>
        <v>97200</v>
      </c>
      <c r="V71" s="43">
        <f>X66</f>
        <v>97200</v>
      </c>
      <c r="W71" s="44">
        <f>U66</f>
        <v>180000</v>
      </c>
      <c r="X71" s="43">
        <f>Y66</f>
        <v>180000</v>
      </c>
      <c r="Y71" s="44">
        <f>V66</f>
        <v>194400</v>
      </c>
      <c r="Z71" s="43">
        <f>Z66</f>
        <v>194400</v>
      </c>
    </row>
    <row r="72" spans="1:27" ht="12.6" thickBot="1" x14ac:dyDescent="0.3">
      <c r="S72" s="95">
        <f>S71+T71</f>
        <v>180000</v>
      </c>
      <c r="T72" s="96"/>
      <c r="U72" s="97">
        <f>U71+V71</f>
        <v>194400</v>
      </c>
      <c r="V72" s="96"/>
      <c r="W72" s="97">
        <f>W71+X71</f>
        <v>360000</v>
      </c>
      <c r="X72" s="96"/>
      <c r="Y72" s="97">
        <f>Y71+Z71</f>
        <v>388800</v>
      </c>
      <c r="Z72" s="98"/>
    </row>
    <row r="73" spans="1:27" x14ac:dyDescent="0.25">
      <c r="R73" s="63"/>
      <c r="S73" s="11"/>
      <c r="T73" s="11"/>
      <c r="U73" s="11"/>
      <c r="V73" s="11"/>
      <c r="W73" s="11"/>
      <c r="X73" s="10"/>
      <c r="Y73" s="11"/>
      <c r="Z73" s="11"/>
    </row>
    <row r="74" spans="1:27" x14ac:dyDescent="0.25">
      <c r="R74" s="63"/>
      <c r="S74" s="11"/>
      <c r="T74" s="11"/>
      <c r="U74" s="11"/>
      <c r="V74" s="11"/>
      <c r="W74" s="11"/>
      <c r="X74" s="10"/>
      <c r="Y74" s="11"/>
      <c r="Z74" s="11"/>
    </row>
    <row r="75" spans="1:27" x14ac:dyDescent="0.25">
      <c r="R75" s="63"/>
      <c r="S75" s="11"/>
      <c r="T75" s="11"/>
      <c r="U75" s="11"/>
      <c r="V75" s="11"/>
      <c r="W75" s="11"/>
      <c r="X75" s="10"/>
      <c r="Y75" s="11"/>
      <c r="Z75" s="11"/>
    </row>
    <row r="76" spans="1:27" x14ac:dyDescent="0.25">
      <c r="R76" s="63"/>
      <c r="S76" s="11"/>
      <c r="T76" s="11"/>
      <c r="U76" s="11"/>
      <c r="V76" s="11"/>
      <c r="W76" s="11"/>
      <c r="X76" s="10"/>
      <c r="Y76" s="11"/>
      <c r="Z76" s="11"/>
    </row>
    <row r="77" spans="1:27" ht="13.5" customHeight="1" x14ac:dyDescent="0.25">
      <c r="C77" s="91" t="s">
        <v>63</v>
      </c>
      <c r="D77" s="92"/>
      <c r="E77" s="92"/>
      <c r="F77" s="92"/>
      <c r="G77" s="92"/>
      <c r="H77" s="92"/>
      <c r="I77" s="93"/>
      <c r="L77" s="91" t="s">
        <v>64</v>
      </c>
      <c r="M77" s="92"/>
      <c r="N77" s="92"/>
      <c r="O77" s="92"/>
      <c r="P77" s="92"/>
      <c r="Q77" s="92"/>
      <c r="R77" s="93"/>
    </row>
    <row r="78" spans="1:27" ht="60" x14ac:dyDescent="0.25">
      <c r="A78" s="68" t="s">
        <v>0</v>
      </c>
      <c r="B78" s="28" t="s">
        <v>1</v>
      </c>
      <c r="C78" s="28" t="s">
        <v>23</v>
      </c>
      <c r="D78" s="29" t="s">
        <v>24</v>
      </c>
      <c r="E78" s="29" t="s">
        <v>25</v>
      </c>
      <c r="F78" s="29" t="s">
        <v>26</v>
      </c>
      <c r="G78" s="30" t="s">
        <v>31</v>
      </c>
      <c r="H78" s="30" t="s">
        <v>32</v>
      </c>
      <c r="I78" s="30" t="s">
        <v>33</v>
      </c>
      <c r="J78" s="28" t="s">
        <v>27</v>
      </c>
      <c r="K78" s="28" t="s">
        <v>2</v>
      </c>
      <c r="L78" s="28" t="s">
        <v>28</v>
      </c>
      <c r="M78" s="29" t="s">
        <v>29</v>
      </c>
      <c r="N78" s="29" t="s">
        <v>30</v>
      </c>
      <c r="O78" s="30" t="s">
        <v>34</v>
      </c>
      <c r="P78" s="30" t="s">
        <v>35</v>
      </c>
      <c r="Q78" s="31" t="s">
        <v>36</v>
      </c>
      <c r="R78" s="69" t="s">
        <v>3</v>
      </c>
      <c r="S78" s="32" t="s">
        <v>37</v>
      </c>
      <c r="T78" s="32" t="s">
        <v>38</v>
      </c>
      <c r="U78" s="33" t="s">
        <v>39</v>
      </c>
      <c r="V78" s="33" t="s">
        <v>40</v>
      </c>
      <c r="W78" s="34" t="s">
        <v>41</v>
      </c>
      <c r="X78" s="34" t="s">
        <v>42</v>
      </c>
      <c r="Y78" s="35" t="s">
        <v>43</v>
      </c>
      <c r="Z78" s="35" t="s">
        <v>44</v>
      </c>
      <c r="AA78" s="86" t="s">
        <v>85</v>
      </c>
    </row>
    <row r="79" spans="1:27" ht="12.6" thickBot="1" x14ac:dyDescent="0.3">
      <c r="A79" s="66" t="s">
        <v>5</v>
      </c>
      <c r="B79" s="16">
        <v>2</v>
      </c>
      <c r="C79" s="16">
        <v>3</v>
      </c>
      <c r="D79" s="38">
        <v>4</v>
      </c>
      <c r="E79" s="38">
        <v>5</v>
      </c>
      <c r="F79" s="38">
        <v>6</v>
      </c>
      <c r="G79" s="39">
        <v>7</v>
      </c>
      <c r="H79" s="39">
        <v>8</v>
      </c>
      <c r="I79" s="39">
        <v>9</v>
      </c>
      <c r="J79" s="16">
        <v>10</v>
      </c>
      <c r="K79" s="16">
        <v>11</v>
      </c>
      <c r="L79" s="16">
        <v>12</v>
      </c>
      <c r="M79" s="38">
        <v>13</v>
      </c>
      <c r="N79" s="38">
        <v>14</v>
      </c>
      <c r="O79" s="39">
        <v>15</v>
      </c>
      <c r="P79" s="39">
        <v>16</v>
      </c>
      <c r="Q79" s="73">
        <v>17</v>
      </c>
      <c r="R79" s="74">
        <v>18</v>
      </c>
      <c r="S79" s="40" t="s">
        <v>55</v>
      </c>
      <c r="T79" s="40" t="s">
        <v>56</v>
      </c>
      <c r="U79" s="38" t="s">
        <v>57</v>
      </c>
      <c r="V79" s="41" t="s">
        <v>58</v>
      </c>
      <c r="W79" s="42" t="s">
        <v>59</v>
      </c>
      <c r="X79" s="42" t="s">
        <v>60</v>
      </c>
      <c r="Y79" s="42" t="s">
        <v>61</v>
      </c>
      <c r="Z79" s="42" t="s">
        <v>62</v>
      </c>
      <c r="AA79" s="87">
        <v>27</v>
      </c>
    </row>
    <row r="80" spans="1:27" ht="12" customHeight="1" thickBot="1" x14ac:dyDescent="0.3">
      <c r="A80" s="65" t="s">
        <v>4</v>
      </c>
      <c r="B80" s="94">
        <v>134</v>
      </c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3"/>
    </row>
    <row r="81" spans="1:27" ht="48.6" customHeight="1" x14ac:dyDescent="0.25">
      <c r="A81" s="56" t="s">
        <v>7</v>
      </c>
      <c r="B81" s="61" t="s">
        <v>22</v>
      </c>
      <c r="C81" s="55" t="s">
        <v>8</v>
      </c>
      <c r="D81" s="21">
        <v>1</v>
      </c>
      <c r="E81" s="50">
        <v>3</v>
      </c>
      <c r="F81" s="21">
        <v>15</v>
      </c>
      <c r="G81" s="23">
        <v>3</v>
      </c>
      <c r="H81" s="52">
        <v>15</v>
      </c>
      <c r="I81" s="23">
        <v>15</v>
      </c>
      <c r="J81" s="55" t="s">
        <v>121</v>
      </c>
      <c r="K81" s="55" t="s">
        <v>120</v>
      </c>
      <c r="L81" s="59" t="s">
        <v>122</v>
      </c>
      <c r="M81" s="49">
        <f>E81</f>
        <v>3</v>
      </c>
      <c r="N81" s="20">
        <f>F81</f>
        <v>15</v>
      </c>
      <c r="O81" s="51">
        <f>H81</f>
        <v>15</v>
      </c>
      <c r="P81" s="22">
        <f>I81</f>
        <v>15</v>
      </c>
      <c r="Q81" s="71">
        <v>115</v>
      </c>
      <c r="R81" s="76">
        <v>0.08</v>
      </c>
      <c r="S81" s="24">
        <f t="shared" ref="S81" si="36">ROUND(M81*Q81,2)</f>
        <v>345</v>
      </c>
      <c r="T81" s="25">
        <f t="shared" ref="T81" si="37">ROUND(S81+S81*R81,2)</f>
        <v>372.6</v>
      </c>
      <c r="U81" s="25">
        <f t="shared" ref="U81" si="38">ROUND(N81*Q81,2)</f>
        <v>1725</v>
      </c>
      <c r="V81" s="26">
        <f t="shared" ref="V81" si="39">ROUND(U81+U81*R81,2)</f>
        <v>1863</v>
      </c>
      <c r="W81" s="27">
        <f t="shared" ref="W81" si="40">ROUND(O81*Q81,2)</f>
        <v>1725</v>
      </c>
      <c r="X81" s="27">
        <f t="shared" ref="X81" si="41">ROUND(W81+W81*R81,2)</f>
        <v>1863</v>
      </c>
      <c r="Y81" s="27">
        <f t="shared" ref="Y81" si="42">ROUND(P81*Q81,2)</f>
        <v>1725</v>
      </c>
      <c r="Z81" s="27">
        <f t="shared" ref="Z81" si="43">ROUND(Y81+Y81*R81,2)</f>
        <v>1863</v>
      </c>
      <c r="AA81" s="117" t="s">
        <v>93</v>
      </c>
    </row>
    <row r="82" spans="1:27" ht="14.4" thickBot="1" x14ac:dyDescent="0.35">
      <c r="A82" s="89" t="s">
        <v>82</v>
      </c>
      <c r="B82" s="89"/>
      <c r="C82" s="89"/>
      <c r="D82" s="89"/>
      <c r="E82" s="89"/>
      <c r="F82" s="89"/>
      <c r="G82" s="89"/>
      <c r="H82" s="89"/>
      <c r="I82" s="89"/>
      <c r="J82" s="89"/>
      <c r="K82" s="89"/>
      <c r="L82" s="89"/>
      <c r="R82" s="79" t="s">
        <v>54</v>
      </c>
      <c r="S82" s="58">
        <f>SUM(S81)</f>
        <v>345</v>
      </c>
      <c r="T82" s="58">
        <f t="shared" ref="T82:Z82" si="44">SUM(T81)</f>
        <v>372.6</v>
      </c>
      <c r="U82" s="58">
        <f t="shared" si="44"/>
        <v>1725</v>
      </c>
      <c r="V82" s="58">
        <f t="shared" si="44"/>
        <v>1863</v>
      </c>
      <c r="W82" s="58">
        <f t="shared" si="44"/>
        <v>1725</v>
      </c>
      <c r="X82" s="58">
        <f t="shared" si="44"/>
        <v>1863</v>
      </c>
      <c r="Y82" s="58">
        <f t="shared" si="44"/>
        <v>1725</v>
      </c>
      <c r="Z82" s="58">
        <f t="shared" si="44"/>
        <v>1863</v>
      </c>
    </row>
    <row r="83" spans="1:27" ht="14.4" thickBot="1" x14ac:dyDescent="0.35">
      <c r="A83" s="90" t="s">
        <v>83</v>
      </c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T83" s="2" t="s">
        <v>77</v>
      </c>
    </row>
    <row r="84" spans="1:27" ht="12.6" thickBot="1" x14ac:dyDescent="0.3">
      <c r="S84" s="99" t="s">
        <v>4</v>
      </c>
      <c r="T84" s="100"/>
      <c r="U84" s="100"/>
      <c r="V84" s="100"/>
      <c r="W84" s="101">
        <v>134</v>
      </c>
      <c r="X84" s="101"/>
      <c r="Y84" s="101"/>
      <c r="Z84" s="102"/>
    </row>
    <row r="85" spans="1:27" x14ac:dyDescent="0.25">
      <c r="S85" s="103" t="s">
        <v>66</v>
      </c>
      <c r="T85" s="104"/>
      <c r="U85" s="103" t="s">
        <v>67</v>
      </c>
      <c r="V85" s="104"/>
      <c r="W85" s="103" t="s">
        <v>68</v>
      </c>
      <c r="X85" s="104"/>
      <c r="Y85" s="103" t="s">
        <v>69</v>
      </c>
      <c r="Z85" s="104"/>
    </row>
    <row r="86" spans="1:27" ht="12" customHeight="1" x14ac:dyDescent="0.25">
      <c r="S86" s="36" t="s">
        <v>70</v>
      </c>
      <c r="T86" s="37" t="s">
        <v>71</v>
      </c>
      <c r="U86" s="36" t="s">
        <v>70</v>
      </c>
      <c r="V86" s="37" t="s">
        <v>71</v>
      </c>
      <c r="W86" s="36" t="s">
        <v>70</v>
      </c>
      <c r="X86" s="37" t="s">
        <v>71</v>
      </c>
      <c r="Y86" s="36" t="s">
        <v>70</v>
      </c>
      <c r="Z86" s="37" t="s">
        <v>71</v>
      </c>
    </row>
    <row r="87" spans="1:27" ht="12.6" thickBot="1" x14ac:dyDescent="0.3">
      <c r="S87" s="44">
        <f>S82</f>
        <v>345</v>
      </c>
      <c r="T87" s="43">
        <f>W82</f>
        <v>1725</v>
      </c>
      <c r="U87" s="44">
        <f>T82</f>
        <v>372.6</v>
      </c>
      <c r="V87" s="43">
        <f>X82</f>
        <v>1863</v>
      </c>
      <c r="W87" s="44">
        <f>U82</f>
        <v>1725</v>
      </c>
      <c r="X87" s="43">
        <f>Y82</f>
        <v>1725</v>
      </c>
      <c r="Y87" s="44">
        <f>V82</f>
        <v>1863</v>
      </c>
      <c r="Z87" s="43">
        <f>Z82</f>
        <v>1863</v>
      </c>
    </row>
    <row r="88" spans="1:27" ht="12.6" thickBot="1" x14ac:dyDescent="0.3">
      <c r="S88" s="95">
        <f>S87+T87</f>
        <v>2070</v>
      </c>
      <c r="T88" s="96"/>
      <c r="U88" s="97">
        <f>U87+V87</f>
        <v>2235.6</v>
      </c>
      <c r="V88" s="96"/>
      <c r="W88" s="97">
        <f>W87+X87</f>
        <v>3450</v>
      </c>
      <c r="X88" s="96"/>
      <c r="Y88" s="97">
        <f>Y87+Z87</f>
        <v>3726</v>
      </c>
      <c r="Z88" s="98"/>
    </row>
    <row r="91" spans="1:27" x14ac:dyDescent="0.25">
      <c r="C91" s="91" t="s">
        <v>63</v>
      </c>
      <c r="D91" s="92"/>
      <c r="E91" s="92"/>
      <c r="F91" s="92"/>
      <c r="G91" s="92"/>
      <c r="H91" s="92"/>
      <c r="I91" s="93"/>
      <c r="L91" s="91" t="s">
        <v>64</v>
      </c>
      <c r="M91" s="92"/>
      <c r="N91" s="92"/>
      <c r="O91" s="92"/>
      <c r="P91" s="92"/>
      <c r="Q91" s="92"/>
      <c r="R91" s="93"/>
    </row>
    <row r="92" spans="1:27" ht="60" x14ac:dyDescent="0.25">
      <c r="A92" s="68" t="s">
        <v>0</v>
      </c>
      <c r="B92" s="28" t="s">
        <v>1</v>
      </c>
      <c r="C92" s="28" t="s">
        <v>23</v>
      </c>
      <c r="D92" s="29" t="s">
        <v>24</v>
      </c>
      <c r="E92" s="29" t="s">
        <v>25</v>
      </c>
      <c r="F92" s="29" t="s">
        <v>26</v>
      </c>
      <c r="G92" s="30" t="s">
        <v>31</v>
      </c>
      <c r="H92" s="30" t="s">
        <v>32</v>
      </c>
      <c r="I92" s="30" t="s">
        <v>33</v>
      </c>
      <c r="J92" s="28" t="s">
        <v>27</v>
      </c>
      <c r="K92" s="28" t="s">
        <v>2</v>
      </c>
      <c r="L92" s="28" t="s">
        <v>28</v>
      </c>
      <c r="M92" s="29" t="s">
        <v>29</v>
      </c>
      <c r="N92" s="29" t="s">
        <v>30</v>
      </c>
      <c r="O92" s="30" t="s">
        <v>34</v>
      </c>
      <c r="P92" s="30" t="s">
        <v>35</v>
      </c>
      <c r="Q92" s="31" t="s">
        <v>36</v>
      </c>
      <c r="R92" s="69" t="s">
        <v>3</v>
      </c>
      <c r="S92" s="32" t="s">
        <v>37</v>
      </c>
      <c r="T92" s="32" t="s">
        <v>38</v>
      </c>
      <c r="U92" s="33" t="s">
        <v>39</v>
      </c>
      <c r="V92" s="33" t="s">
        <v>40</v>
      </c>
      <c r="W92" s="34" t="s">
        <v>41</v>
      </c>
      <c r="X92" s="34" t="s">
        <v>42</v>
      </c>
      <c r="Y92" s="35" t="s">
        <v>43</v>
      </c>
      <c r="Z92" s="35" t="s">
        <v>44</v>
      </c>
      <c r="AA92" s="86" t="s">
        <v>85</v>
      </c>
    </row>
    <row r="93" spans="1:27" ht="12.6" thickBot="1" x14ac:dyDescent="0.3">
      <c r="A93" s="66" t="s">
        <v>5</v>
      </c>
      <c r="B93" s="16">
        <v>2</v>
      </c>
      <c r="C93" s="16">
        <v>3</v>
      </c>
      <c r="D93" s="38">
        <v>4</v>
      </c>
      <c r="E93" s="38">
        <v>5</v>
      </c>
      <c r="F93" s="38">
        <v>6</v>
      </c>
      <c r="G93" s="39">
        <v>7</v>
      </c>
      <c r="H93" s="39">
        <v>8</v>
      </c>
      <c r="I93" s="39">
        <v>9</v>
      </c>
      <c r="J93" s="16">
        <v>10</v>
      </c>
      <c r="K93" s="16">
        <v>11</v>
      </c>
      <c r="L93" s="16">
        <v>12</v>
      </c>
      <c r="M93" s="38">
        <v>13</v>
      </c>
      <c r="N93" s="38">
        <v>14</v>
      </c>
      <c r="O93" s="39">
        <v>15</v>
      </c>
      <c r="P93" s="39">
        <v>16</v>
      </c>
      <c r="Q93" s="73">
        <v>17</v>
      </c>
      <c r="R93" s="74">
        <v>18</v>
      </c>
      <c r="S93" s="40" t="s">
        <v>55</v>
      </c>
      <c r="T93" s="40" t="s">
        <v>56</v>
      </c>
      <c r="U93" s="38" t="s">
        <v>57</v>
      </c>
      <c r="V93" s="41" t="s">
        <v>58</v>
      </c>
      <c r="W93" s="42" t="s">
        <v>59</v>
      </c>
      <c r="X93" s="42" t="s">
        <v>60</v>
      </c>
      <c r="Y93" s="42" t="s">
        <v>61</v>
      </c>
      <c r="Z93" s="42" t="s">
        <v>62</v>
      </c>
      <c r="AA93" s="87">
        <v>27</v>
      </c>
    </row>
    <row r="94" spans="1:27" ht="12.6" thickBot="1" x14ac:dyDescent="0.3">
      <c r="A94" s="65" t="s">
        <v>4</v>
      </c>
      <c r="B94" s="94">
        <v>138</v>
      </c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111"/>
    </row>
    <row r="95" spans="1:27" ht="71.400000000000006" customHeight="1" x14ac:dyDescent="0.25">
      <c r="A95" s="64" t="s">
        <v>7</v>
      </c>
      <c r="B95" s="59" t="s">
        <v>78</v>
      </c>
      <c r="C95" s="55" t="s">
        <v>8</v>
      </c>
      <c r="D95" s="21">
        <v>20</v>
      </c>
      <c r="E95" s="50">
        <v>100</v>
      </c>
      <c r="F95" s="21">
        <v>100</v>
      </c>
      <c r="G95" s="23">
        <v>35</v>
      </c>
      <c r="H95" s="52">
        <v>120</v>
      </c>
      <c r="I95" s="23">
        <v>300</v>
      </c>
      <c r="J95" s="55" t="s">
        <v>124</v>
      </c>
      <c r="K95" s="55" t="s">
        <v>123</v>
      </c>
      <c r="L95" s="55" t="s">
        <v>125</v>
      </c>
      <c r="M95" s="49">
        <f>E95</f>
        <v>100</v>
      </c>
      <c r="N95" s="20">
        <f>F95</f>
        <v>100</v>
      </c>
      <c r="O95" s="51">
        <f>H95</f>
        <v>120</v>
      </c>
      <c r="P95" s="22">
        <f>I95</f>
        <v>300</v>
      </c>
      <c r="Q95" s="71">
        <v>35</v>
      </c>
      <c r="R95" s="76">
        <v>0.08</v>
      </c>
      <c r="S95" s="24">
        <f t="shared" ref="S95" si="45">ROUND(M95*Q95,2)</f>
        <v>3500</v>
      </c>
      <c r="T95" s="25">
        <f t="shared" ref="T95" si="46">ROUND(S95+S95*R95,2)</f>
        <v>3780</v>
      </c>
      <c r="U95" s="25">
        <f t="shared" ref="U95" si="47">ROUND(N95*Q95,2)</f>
        <v>3500</v>
      </c>
      <c r="V95" s="26">
        <f t="shared" ref="V95" si="48">ROUND(U95+U95*R95,2)</f>
        <v>3780</v>
      </c>
      <c r="W95" s="27">
        <f t="shared" ref="W95" si="49">ROUND(O95*Q95,2)</f>
        <v>4200</v>
      </c>
      <c r="X95" s="27">
        <f t="shared" ref="X95" si="50">ROUND(W95+W95*R95,2)</f>
        <v>4536</v>
      </c>
      <c r="Y95" s="27">
        <f t="shared" ref="Y95" si="51">ROUND(P95*Q95,2)</f>
        <v>10500</v>
      </c>
      <c r="Z95" s="27">
        <f t="shared" ref="Z95" si="52">ROUND(Y95+Y95*R95,2)</f>
        <v>11340</v>
      </c>
      <c r="AA95" s="117" t="s">
        <v>128</v>
      </c>
    </row>
    <row r="96" spans="1:27" ht="39.6" customHeight="1" thickBot="1" x14ac:dyDescent="0.35">
      <c r="A96" s="90" t="s">
        <v>82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R96" s="79" t="s">
        <v>54</v>
      </c>
      <c r="S96" s="58">
        <f>SUM(S95)</f>
        <v>3500</v>
      </c>
      <c r="T96" s="58">
        <f t="shared" ref="T96:Z96" si="53">SUM(T95)</f>
        <v>3780</v>
      </c>
      <c r="U96" s="58">
        <f t="shared" si="53"/>
        <v>3500</v>
      </c>
      <c r="V96" s="58">
        <f t="shared" si="53"/>
        <v>3780</v>
      </c>
      <c r="W96" s="58">
        <f t="shared" si="53"/>
        <v>4200</v>
      </c>
      <c r="X96" s="58">
        <f t="shared" si="53"/>
        <v>4536</v>
      </c>
      <c r="Y96" s="58">
        <f t="shared" si="53"/>
        <v>10500</v>
      </c>
      <c r="Z96" s="58">
        <f t="shared" si="53"/>
        <v>11340</v>
      </c>
    </row>
    <row r="97" spans="1:26" ht="13.5" customHeight="1" thickBot="1" x14ac:dyDescent="0.35">
      <c r="A97" s="90" t="s">
        <v>83</v>
      </c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T97" s="2" t="s">
        <v>77</v>
      </c>
    </row>
    <row r="98" spans="1:26" ht="12.6" thickBot="1" x14ac:dyDescent="0.3">
      <c r="S98" s="99" t="s">
        <v>4</v>
      </c>
      <c r="T98" s="100"/>
      <c r="U98" s="100"/>
      <c r="V98" s="100"/>
      <c r="W98" s="101">
        <v>138</v>
      </c>
      <c r="X98" s="101"/>
      <c r="Y98" s="101"/>
      <c r="Z98" s="102"/>
    </row>
    <row r="99" spans="1:26" x14ac:dyDescent="0.25">
      <c r="S99" s="103" t="s">
        <v>66</v>
      </c>
      <c r="T99" s="104"/>
      <c r="U99" s="103" t="s">
        <v>67</v>
      </c>
      <c r="V99" s="104"/>
      <c r="W99" s="103" t="s">
        <v>68</v>
      </c>
      <c r="X99" s="104"/>
      <c r="Y99" s="103" t="s">
        <v>69</v>
      </c>
      <c r="Z99" s="104"/>
    </row>
    <row r="100" spans="1:26" x14ac:dyDescent="0.25">
      <c r="S100" s="36" t="s">
        <v>70</v>
      </c>
      <c r="T100" s="37" t="s">
        <v>71</v>
      </c>
      <c r="U100" s="36" t="s">
        <v>70</v>
      </c>
      <c r="V100" s="37" t="s">
        <v>71</v>
      </c>
      <c r="W100" s="36" t="s">
        <v>70</v>
      </c>
      <c r="X100" s="37" t="s">
        <v>71</v>
      </c>
      <c r="Y100" s="36" t="s">
        <v>70</v>
      </c>
      <c r="Z100" s="37" t="s">
        <v>71</v>
      </c>
    </row>
    <row r="101" spans="1:26" ht="12.6" thickBot="1" x14ac:dyDescent="0.3">
      <c r="S101" s="44">
        <f>S96</f>
        <v>3500</v>
      </c>
      <c r="T101" s="43">
        <f>W96</f>
        <v>4200</v>
      </c>
      <c r="U101" s="44">
        <f>T96</f>
        <v>3780</v>
      </c>
      <c r="V101" s="43">
        <f>X96</f>
        <v>4536</v>
      </c>
      <c r="W101" s="44">
        <f>U96</f>
        <v>3500</v>
      </c>
      <c r="X101" s="43">
        <f>Y96</f>
        <v>10500</v>
      </c>
      <c r="Y101" s="44">
        <f>V96</f>
        <v>3780</v>
      </c>
      <c r="Z101" s="43">
        <f>Z96</f>
        <v>11340</v>
      </c>
    </row>
    <row r="102" spans="1:26" ht="12.6" thickBot="1" x14ac:dyDescent="0.3">
      <c r="S102" s="95">
        <f>S101+T101</f>
        <v>7700</v>
      </c>
      <c r="T102" s="96"/>
      <c r="U102" s="97">
        <f>U101+V101</f>
        <v>8316</v>
      </c>
      <c r="V102" s="96"/>
      <c r="W102" s="97">
        <f>W101+X101</f>
        <v>14000</v>
      </c>
      <c r="X102" s="96"/>
      <c r="Y102" s="97">
        <f>Y101+Z101</f>
        <v>15120</v>
      </c>
      <c r="Z102" s="98"/>
    </row>
    <row r="106" spans="1:26" ht="15.75" customHeight="1" x14ac:dyDescent="0.25">
      <c r="R106" s="110" t="s">
        <v>80</v>
      </c>
      <c r="S106" s="110"/>
      <c r="T106" s="110"/>
      <c r="U106" s="110"/>
      <c r="V106" s="110"/>
      <c r="W106" s="110"/>
      <c r="X106" s="110"/>
      <c r="Y106" s="110"/>
      <c r="Z106" s="110"/>
    </row>
    <row r="107" spans="1:26" ht="12" customHeight="1" x14ac:dyDescent="0.25">
      <c r="R107" s="109" t="s">
        <v>79</v>
      </c>
      <c r="S107" s="109" t="s">
        <v>66</v>
      </c>
      <c r="T107" s="109"/>
      <c r="U107" s="109" t="s">
        <v>67</v>
      </c>
      <c r="V107" s="109"/>
      <c r="W107" s="109" t="s">
        <v>68</v>
      </c>
      <c r="X107" s="109"/>
      <c r="Y107" s="109" t="s">
        <v>69</v>
      </c>
      <c r="Z107" s="109"/>
    </row>
    <row r="108" spans="1:26" x14ac:dyDescent="0.25">
      <c r="R108" s="109"/>
      <c r="S108" s="84" t="s">
        <v>70</v>
      </c>
      <c r="T108" s="85" t="s">
        <v>71</v>
      </c>
      <c r="U108" s="84" t="s">
        <v>70</v>
      </c>
      <c r="V108" s="85" t="s">
        <v>71</v>
      </c>
      <c r="W108" s="84" t="s">
        <v>70</v>
      </c>
      <c r="X108" s="85" t="s">
        <v>71</v>
      </c>
      <c r="Y108" s="84" t="s">
        <v>70</v>
      </c>
      <c r="Z108" s="85" t="s">
        <v>71</v>
      </c>
    </row>
    <row r="109" spans="1:26" x14ac:dyDescent="0.25">
      <c r="R109" s="80" t="s">
        <v>53</v>
      </c>
      <c r="S109" s="82">
        <f>S17</f>
        <v>0</v>
      </c>
      <c r="T109" s="83">
        <f>T17</f>
        <v>4200</v>
      </c>
      <c r="U109" s="82">
        <f>U17</f>
        <v>0</v>
      </c>
      <c r="V109" s="83">
        <f>V17</f>
        <v>4536</v>
      </c>
      <c r="W109" s="82">
        <f>W17</f>
        <v>0</v>
      </c>
      <c r="X109" s="83">
        <f>X17</f>
        <v>21000</v>
      </c>
      <c r="Y109" s="82">
        <f>Y17</f>
        <v>0</v>
      </c>
      <c r="Z109" s="83">
        <f>Z17</f>
        <v>22680</v>
      </c>
    </row>
    <row r="110" spans="1:26" x14ac:dyDescent="0.25">
      <c r="R110" s="80" t="s">
        <v>72</v>
      </c>
      <c r="S110" s="82">
        <f>S39</f>
        <v>4737.5</v>
      </c>
      <c r="T110" s="83">
        <f>T39</f>
        <v>26280</v>
      </c>
      <c r="U110" s="82">
        <f>U39</f>
        <v>5116.5</v>
      </c>
      <c r="V110" s="83">
        <f>V39</f>
        <v>28382.399999999998</v>
      </c>
      <c r="W110" s="82">
        <f>W39</f>
        <v>4320</v>
      </c>
      <c r="X110" s="83">
        <f>X39</f>
        <v>26780</v>
      </c>
      <c r="Y110" s="82">
        <f>Y39</f>
        <v>4665.6000000000004</v>
      </c>
      <c r="Z110" s="83">
        <f>Z39</f>
        <v>28922.399999999998</v>
      </c>
    </row>
    <row r="111" spans="1:26" x14ac:dyDescent="0.25">
      <c r="R111" s="80" t="s">
        <v>73</v>
      </c>
      <c r="S111" s="82">
        <f>S53</f>
        <v>12375</v>
      </c>
      <c r="T111" s="83">
        <f>T53</f>
        <v>6875</v>
      </c>
      <c r="U111" s="82">
        <f>U53</f>
        <v>13365</v>
      </c>
      <c r="V111" s="83">
        <f>V53</f>
        <v>7425</v>
      </c>
      <c r="W111" s="82">
        <f>W53</f>
        <v>5500</v>
      </c>
      <c r="X111" s="83">
        <f>X53</f>
        <v>2750</v>
      </c>
      <c r="Y111" s="82">
        <f>Y53</f>
        <v>5940</v>
      </c>
      <c r="Z111" s="83">
        <f>Z53</f>
        <v>2970</v>
      </c>
    </row>
    <row r="112" spans="1:26" x14ac:dyDescent="0.25">
      <c r="R112" s="80" t="s">
        <v>74</v>
      </c>
      <c r="S112" s="82">
        <f>S71</f>
        <v>90000</v>
      </c>
      <c r="T112" s="83">
        <f>T71</f>
        <v>90000</v>
      </c>
      <c r="U112" s="82">
        <f>U71</f>
        <v>97200</v>
      </c>
      <c r="V112" s="83">
        <f>V71</f>
        <v>97200</v>
      </c>
      <c r="W112" s="82">
        <f>W71</f>
        <v>180000</v>
      </c>
      <c r="X112" s="83">
        <f>X71</f>
        <v>180000</v>
      </c>
      <c r="Y112" s="82">
        <f>Y71</f>
        <v>194400</v>
      </c>
      <c r="Z112" s="83">
        <f>Z71</f>
        <v>194400</v>
      </c>
    </row>
    <row r="113" spans="18:26" x14ac:dyDescent="0.25">
      <c r="R113" s="55" t="s">
        <v>75</v>
      </c>
      <c r="S113" s="82">
        <f>S87</f>
        <v>345</v>
      </c>
      <c r="T113" s="83">
        <f>T87</f>
        <v>1725</v>
      </c>
      <c r="U113" s="82">
        <f>U87</f>
        <v>372.6</v>
      </c>
      <c r="V113" s="83">
        <f>V87</f>
        <v>1863</v>
      </c>
      <c r="W113" s="82">
        <f>W87</f>
        <v>1725</v>
      </c>
      <c r="X113" s="83">
        <f>X87</f>
        <v>1725</v>
      </c>
      <c r="Y113" s="82">
        <f>Y87</f>
        <v>1863</v>
      </c>
      <c r="Z113" s="83">
        <f>Z87</f>
        <v>1863</v>
      </c>
    </row>
    <row r="114" spans="18:26" x14ac:dyDescent="0.25">
      <c r="R114" s="55" t="s">
        <v>76</v>
      </c>
      <c r="S114" s="82">
        <f>S101</f>
        <v>3500</v>
      </c>
      <c r="T114" s="83">
        <f>T101</f>
        <v>4200</v>
      </c>
      <c r="U114" s="82">
        <f>U101</f>
        <v>3780</v>
      </c>
      <c r="V114" s="83">
        <f>V101</f>
        <v>4536</v>
      </c>
      <c r="W114" s="82">
        <f>W101</f>
        <v>3500</v>
      </c>
      <c r="X114" s="83">
        <f>X101</f>
        <v>10500</v>
      </c>
      <c r="Y114" s="82">
        <f>Y101</f>
        <v>3780</v>
      </c>
      <c r="Z114" s="83">
        <f>Z101</f>
        <v>11340</v>
      </c>
    </row>
    <row r="115" spans="18:26" x14ac:dyDescent="0.25">
      <c r="R115" s="108" t="s">
        <v>81</v>
      </c>
      <c r="S115" s="81">
        <f>SUM(S109:S114)</f>
        <v>110957.5</v>
      </c>
      <c r="T115" s="81">
        <f>SUM(T109:T114)</f>
        <v>133280</v>
      </c>
      <c r="U115" s="81">
        <f>SUM(U109:U114)</f>
        <v>119834.1</v>
      </c>
      <c r="V115" s="81">
        <f>SUM(V109:V114)</f>
        <v>143942.39999999999</v>
      </c>
      <c r="W115" s="81">
        <f>SUM(W109:W114)</f>
        <v>195045</v>
      </c>
      <c r="X115" s="81">
        <f>SUM(X109:X114)</f>
        <v>242755</v>
      </c>
      <c r="Y115" s="81">
        <f>SUM(Y109:Y114)</f>
        <v>210648.6</v>
      </c>
      <c r="Z115" s="81">
        <f>SUM(Z109:Z114)</f>
        <v>262175.40000000002</v>
      </c>
    </row>
    <row r="116" spans="18:26" x14ac:dyDescent="0.25">
      <c r="R116" s="108"/>
      <c r="S116" s="107">
        <f>SUM(S115:T115)</f>
        <v>244237.5</v>
      </c>
      <c r="T116" s="107"/>
      <c r="U116" s="107">
        <f>SUM(U115:V115)</f>
        <v>263776.5</v>
      </c>
      <c r="V116" s="107"/>
      <c r="W116" s="107">
        <f>SUM(W115:X115)</f>
        <v>437800</v>
      </c>
      <c r="X116" s="107"/>
      <c r="Y116" s="107">
        <f>SUM(Y115:Z115)</f>
        <v>472824</v>
      </c>
      <c r="Z116" s="107"/>
    </row>
    <row r="118" spans="18:26" x14ac:dyDescent="0.25">
      <c r="W118" s="11"/>
    </row>
  </sheetData>
  <mergeCells count="102">
    <mergeCell ref="C91:I91"/>
    <mergeCell ref="L91:R91"/>
    <mergeCell ref="B94:Z94"/>
    <mergeCell ref="S98:V98"/>
    <mergeCell ref="W98:Z98"/>
    <mergeCell ref="S99:T99"/>
    <mergeCell ref="U99:V99"/>
    <mergeCell ref="W99:X99"/>
    <mergeCell ref="Y99:Z99"/>
    <mergeCell ref="S102:T102"/>
    <mergeCell ref="U102:V102"/>
    <mergeCell ref="B46:Z46"/>
    <mergeCell ref="C21:I21"/>
    <mergeCell ref="L21:R21"/>
    <mergeCell ref="S36:V36"/>
    <mergeCell ref="W36:Z36"/>
    <mergeCell ref="S37:T37"/>
    <mergeCell ref="U37:V37"/>
    <mergeCell ref="W37:X37"/>
    <mergeCell ref="Y37:Z37"/>
    <mergeCell ref="S40:T40"/>
    <mergeCell ref="U40:V40"/>
    <mergeCell ref="W40:X40"/>
    <mergeCell ref="Y40:Z40"/>
    <mergeCell ref="B24:Z24"/>
    <mergeCell ref="B10:Z10"/>
    <mergeCell ref="C7:I7"/>
    <mergeCell ref="L7:R7"/>
    <mergeCell ref="S14:V14"/>
    <mergeCell ref="W14:Z14"/>
    <mergeCell ref="S15:T15"/>
    <mergeCell ref="U15:V15"/>
    <mergeCell ref="W15:X15"/>
    <mergeCell ref="Y15:Z15"/>
    <mergeCell ref="S18:T18"/>
    <mergeCell ref="U18:V18"/>
    <mergeCell ref="W18:X18"/>
    <mergeCell ref="Y18:Z18"/>
    <mergeCell ref="A12:L12"/>
    <mergeCell ref="A13:L13"/>
    <mergeCell ref="C43:I43"/>
    <mergeCell ref="L43:R43"/>
    <mergeCell ref="S54:T54"/>
    <mergeCell ref="U54:V54"/>
    <mergeCell ref="W54:X54"/>
    <mergeCell ref="Y54:Z54"/>
    <mergeCell ref="Y51:Z51"/>
    <mergeCell ref="W51:X51"/>
    <mergeCell ref="U51:V51"/>
    <mergeCell ref="S51:T51"/>
    <mergeCell ref="W50:Z50"/>
    <mergeCell ref="S50:V50"/>
    <mergeCell ref="A67:L67"/>
    <mergeCell ref="C60:I60"/>
    <mergeCell ref="L60:R60"/>
    <mergeCell ref="B63:Z63"/>
    <mergeCell ref="S68:V68"/>
    <mergeCell ref="W68:Z68"/>
    <mergeCell ref="S69:T69"/>
    <mergeCell ref="U69:V69"/>
    <mergeCell ref="W69:X69"/>
    <mergeCell ref="Y69:Z69"/>
    <mergeCell ref="A66:L66"/>
    <mergeCell ref="S116:T116"/>
    <mergeCell ref="U116:V116"/>
    <mergeCell ref="W116:X116"/>
    <mergeCell ref="Y116:Z116"/>
    <mergeCell ref="R115:R116"/>
    <mergeCell ref="W102:X102"/>
    <mergeCell ref="S107:T107"/>
    <mergeCell ref="U107:V107"/>
    <mergeCell ref="W107:X107"/>
    <mergeCell ref="Y107:Z107"/>
    <mergeCell ref="R107:R108"/>
    <mergeCell ref="R106:Z106"/>
    <mergeCell ref="Y102:Z102"/>
    <mergeCell ref="W85:X85"/>
    <mergeCell ref="Y85:Z85"/>
    <mergeCell ref="S88:T88"/>
    <mergeCell ref="U88:V88"/>
    <mergeCell ref="W88:X88"/>
    <mergeCell ref="Y88:Z88"/>
    <mergeCell ref="A1:M1"/>
    <mergeCell ref="S72:T72"/>
    <mergeCell ref="U72:V72"/>
    <mergeCell ref="W72:X72"/>
    <mergeCell ref="Y72:Z72"/>
    <mergeCell ref="C77:I77"/>
    <mergeCell ref="L77:R77"/>
    <mergeCell ref="B80:Z80"/>
    <mergeCell ref="S84:V84"/>
    <mergeCell ref="W84:Z84"/>
    <mergeCell ref="S85:T85"/>
    <mergeCell ref="U85:V85"/>
    <mergeCell ref="A34:L34"/>
    <mergeCell ref="A35:L35"/>
    <mergeCell ref="A48:L48"/>
    <mergeCell ref="A49:L49"/>
    <mergeCell ref="A82:L82"/>
    <mergeCell ref="A83:L83"/>
    <mergeCell ref="A96:L96"/>
    <mergeCell ref="A97:L97"/>
  </mergeCells>
  <phoneticPr fontId="13" type="noConversion"/>
  <pageMargins left="0.11811023622047245" right="0.11811023622047245" top="0.35433070866141736" bottom="7.874015748031496E-2" header="0.11811023622047245" footer="7.874015748031496E-2"/>
  <pageSetup paperSize="9" scale="46" fitToHeight="0" orientation="landscape" horizontalDpi="4294967293" verticalDpi="4294967293" r:id="rId1"/>
  <headerFooter>
    <oddHeader>&amp;L157/PN/ZP/D/2024&amp;CFormularz asortymentowo-cenowy&amp;RZałącznik nr 2</oddHeader>
  </headerFooter>
  <rowBreaks count="2" manualBreakCount="2">
    <brk id="41" max="16383" man="1"/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Piekielny</dc:creator>
  <cp:lastModifiedBy>Ewelina Krakowska-Kalwinek</cp:lastModifiedBy>
  <cp:lastPrinted>2024-11-07T11:36:33Z</cp:lastPrinted>
  <dcterms:created xsi:type="dcterms:W3CDTF">2015-06-05T18:17:20Z</dcterms:created>
  <dcterms:modified xsi:type="dcterms:W3CDTF">2024-11-07T12:27:07Z</dcterms:modified>
</cp:coreProperties>
</file>