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I:\Przetargi\ŁÓDŹ Uniwer Szpit Klin nr2 UM były Weteranów\2024.11.08 różne\Oferta\"/>
    </mc:Choice>
  </mc:AlternateContent>
  <xr:revisionPtr revIDLastSave="0" documentId="8_{EEC272D4-DD21-4342-87B9-B4EDBF580245}" xr6:coauthVersionLast="47" xr6:coauthVersionMax="47" xr10:uidLastSave="{00000000-0000-0000-0000-000000000000}"/>
  <bookViews>
    <workbookView xWindow="345" yWindow="900" windowWidth="18465" windowHeight="20040" xr2:uid="{00000000-000D-0000-FFFF-FFFF00000000}"/>
  </bookViews>
  <sheets>
    <sheet name="FAC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37" i="1" l="1"/>
  <c r="Z37" i="1" s="1"/>
  <c r="W37" i="1"/>
  <c r="X37" i="1" s="1"/>
  <c r="U37" i="1"/>
  <c r="V37" i="1" s="1"/>
  <c r="S37" i="1"/>
  <c r="T37" i="1" s="1"/>
  <c r="Y36" i="1"/>
  <c r="Z36" i="1" s="1"/>
  <c r="W36" i="1"/>
  <c r="X36" i="1" s="1"/>
  <c r="U36" i="1"/>
  <c r="V36" i="1" s="1"/>
  <c r="S36" i="1"/>
  <c r="T36" i="1" s="1"/>
  <c r="Y35" i="1"/>
  <c r="Z35" i="1" s="1"/>
  <c r="W35" i="1"/>
  <c r="X35" i="1" s="1"/>
  <c r="U35" i="1"/>
  <c r="V35" i="1" s="1"/>
  <c r="S35" i="1"/>
  <c r="T35" i="1" s="1"/>
  <c r="Y34" i="1"/>
  <c r="Z34" i="1" s="1"/>
  <c r="W34" i="1"/>
  <c r="X34" i="1" s="1"/>
  <c r="U34" i="1"/>
  <c r="V34" i="1" s="1"/>
  <c r="S34" i="1"/>
  <c r="T34" i="1" s="1"/>
  <c r="Y33" i="1"/>
  <c r="Z33" i="1" s="1"/>
  <c r="W33" i="1"/>
  <c r="X33" i="1" s="1"/>
  <c r="U33" i="1"/>
  <c r="V33" i="1" s="1"/>
  <c r="S33" i="1"/>
  <c r="T33" i="1" s="1"/>
  <c r="Y14" i="1"/>
  <c r="Z14" i="1" s="1"/>
  <c r="W14" i="1"/>
  <c r="X14" i="1" s="1"/>
  <c r="U14" i="1"/>
  <c r="V14" i="1" s="1"/>
  <c r="S14" i="1"/>
  <c r="T14" i="1" s="1"/>
  <c r="Y13" i="1"/>
  <c r="Z13" i="1" s="1"/>
  <c r="W13" i="1"/>
  <c r="X13" i="1" s="1"/>
  <c r="U13" i="1"/>
  <c r="V13" i="1" s="1"/>
  <c r="S13" i="1"/>
  <c r="T13" i="1" s="1"/>
  <c r="V15" i="1" l="1"/>
  <c r="Y20" i="1" s="1"/>
  <c r="Z38" i="1"/>
  <c r="Z43" i="1" s="1"/>
  <c r="X15" i="1"/>
  <c r="V20" i="1" s="1"/>
  <c r="X38" i="1"/>
  <c r="V43" i="1" s="1"/>
  <c r="Z15" i="1"/>
  <c r="Z20" i="1" s="1"/>
  <c r="U38" i="1"/>
  <c r="W43" i="1" s="1"/>
  <c r="V38" i="1"/>
  <c r="Y43" i="1" s="1"/>
  <c r="T38" i="1"/>
  <c r="U43" i="1" s="1"/>
  <c r="Y38" i="1"/>
  <c r="X43" i="1" s="1"/>
  <c r="W38" i="1"/>
  <c r="T43" i="1" s="1"/>
  <c r="S38" i="1"/>
  <c r="S43" i="1" s="1"/>
  <c r="T15" i="1"/>
  <c r="U20" i="1" s="1"/>
  <c r="U15" i="1"/>
  <c r="W20" i="1" s="1"/>
  <c r="W15" i="1"/>
  <c r="T20" i="1" s="1"/>
  <c r="S15" i="1"/>
  <c r="S20" i="1" s="1"/>
  <c r="Y15" i="1"/>
  <c r="X20" i="1" s="1"/>
  <c r="Y21" i="1" l="1"/>
  <c r="Y44" i="1"/>
  <c r="U21" i="1"/>
  <c r="U44" i="1"/>
  <c r="W44" i="1"/>
  <c r="S44" i="1"/>
  <c r="W21" i="1"/>
  <c r="S21" i="1"/>
</calcChain>
</file>

<file path=xl/sharedStrings.xml><?xml version="1.0" encoding="utf-8"?>
<sst xmlns="http://schemas.openxmlformats.org/spreadsheetml/2006/main" count="160" uniqueCount="82">
  <si>
    <t>Lp.</t>
  </si>
  <si>
    <t>Asortyment</t>
  </si>
  <si>
    <t>Nazwa handlowa</t>
  </si>
  <si>
    <t>Stawka VAT (%)</t>
  </si>
  <si>
    <t>PAKIET</t>
  </si>
  <si>
    <t>1</t>
  </si>
  <si>
    <t>1.</t>
  </si>
  <si>
    <t>op.</t>
  </si>
  <si>
    <t>HIALURONIAN SODU + SIARCZAN CHONDROITYNY; 1,6% + 2%; AMPUŁKOSTRZYKAWKA, 50ML</t>
  </si>
  <si>
    <t>DOBUTAMIN 250MG/50ML ROZTWÓR DO INFUZJI OP A 1 FIOLKA</t>
  </si>
  <si>
    <t>NORADRENALINA 10MG/50ML ROZTWÓR DO INFUZJI OP A 1 FIOLKA</t>
  </si>
  <si>
    <t>FENYLEFRYNA 0,5MG/5ML OP A 10 SZT</t>
  </si>
  <si>
    <t>FENYLEFRYNA 10MG/ML OP A 10 SZT</t>
  </si>
  <si>
    <t>j.m.</t>
  </si>
  <si>
    <t>BARLICKI
Ilość minimalna (j.m.)</t>
  </si>
  <si>
    <t>BARLICKI
Ilość podstawowa (j.m.)</t>
  </si>
  <si>
    <t>BARLICKI
Prawo opcji (j.m.)</t>
  </si>
  <si>
    <t>Producent</t>
  </si>
  <si>
    <t>Wielkość op. oferowanego (zgodnie z raportowaniem do ZSMOPL)</t>
  </si>
  <si>
    <t>BARLICKI
Oferowana ilość podstawowa (op.)</t>
  </si>
  <si>
    <t>BARLICKI
Oferowane prawo opcji (op.)</t>
  </si>
  <si>
    <t>USK nr 2
Ilość minimalna (j.m.)</t>
  </si>
  <si>
    <t>USK nr 2
Ilość podstawowa (j.m.)</t>
  </si>
  <si>
    <t>USK nr 2
Prawo opcji (j.m.)</t>
  </si>
  <si>
    <t>USK nr 2
Oferowana ilość podstawowa (op.)</t>
  </si>
  <si>
    <t>USK nr 2
Oferowane prawo opcji (op.)</t>
  </si>
  <si>
    <t xml:space="preserve">Cena netto za oferowane op. (zł) </t>
  </si>
  <si>
    <t>BARLICKI
Wartość podstawowa netto (zł)</t>
  </si>
  <si>
    <t>BARLICKI
Wartość podstawowa brutto (zł)</t>
  </si>
  <si>
    <t>BARLICKI
Wartość prawa opcji netto (zł)</t>
  </si>
  <si>
    <t>BARLICKI
Wartość prawa opcji brutto (zł)</t>
  </si>
  <si>
    <t>USK nr 2
Wartość podstawowa netto (zł)</t>
  </si>
  <si>
    <t>USK nr 2
Wartość podstawowa brutto (zł)</t>
  </si>
  <si>
    <t>USK nr 2
Wartość prawa opcji netto (zł)</t>
  </si>
  <si>
    <t>USK nr 2
Wartość prawa opcji brutto (zł)</t>
  </si>
  <si>
    <t>2.</t>
  </si>
  <si>
    <t>3.</t>
  </si>
  <si>
    <t>4.</t>
  </si>
  <si>
    <t>5.</t>
  </si>
  <si>
    <t>RAZEM:</t>
  </si>
  <si>
    <t>19=13x17</t>
  </si>
  <si>
    <t>20=19+19x18</t>
  </si>
  <si>
    <t>21=14x17</t>
  </si>
  <si>
    <t>22=21+21x18</t>
  </si>
  <si>
    <t>23=15x17</t>
  </si>
  <si>
    <t>24=23+23x18</t>
  </si>
  <si>
    <t>25=16x17</t>
  </si>
  <si>
    <t>26=25+25x18</t>
  </si>
  <si>
    <t>ZAPOTRZEBOWANIE ZAMAWIAJĄCEGO</t>
  </si>
  <si>
    <t>WIELKOŚCI OFEROWANE PRZEZ WYKONAWCĘ</t>
  </si>
  <si>
    <t>Wartość podstawowa netto (zł)</t>
  </si>
  <si>
    <t>Wartość podstawowa brutto (zł)</t>
  </si>
  <si>
    <t>Wartość prawa opcji netto (zł)</t>
  </si>
  <si>
    <t>Wartość prawa opcji brutto (zł)</t>
  </si>
  <si>
    <t>BARLICKI</t>
  </si>
  <si>
    <t>USK nr 2</t>
  </si>
  <si>
    <t xml:space="preserve">                               </t>
  </si>
  <si>
    <t>W PRZYPADKU ZAOFEROWANIA PRZEDMIOTU ZAMOWIENIA O DOPUSZCZONYCH PARAMETRACH, INNYCH NIŻ POWYŻEJ OPISANE, PROSZĘ UZUPEŁNIĆ ODRĘBNIE DLA KAŻDEJ POZYCJI:</t>
  </si>
  <si>
    <t>W pozycji …. zaoferowano towar zgodnie z odpowiedzią Zamawiającego nr …. z dnia …</t>
  </si>
  <si>
    <r>
      <rPr>
        <b/>
        <sz val="12"/>
        <color rgb="FFFF0000"/>
        <rFont val="Calibri"/>
        <family val="2"/>
        <charset val="238"/>
        <scheme val="minor"/>
      </rPr>
      <t xml:space="preserve">Proszę o pozostawienie jedynie pakietów, na kóre zostanie złożona oferta </t>
    </r>
    <r>
      <rPr>
        <b/>
        <sz val="9"/>
        <color theme="1"/>
        <rFont val="Calibri"/>
        <family val="2"/>
        <charset val="238"/>
        <scheme val="minor"/>
      </rPr>
      <t xml:space="preserve">
Kolumna pn. "zamawiana ilość" stanowi wielkośc zamówienia podstawowego 
Kolumna pn. "minimalne wykorzystanie" stanowi o minimalnej realizacji umowy i nie jest podstawą wyceny zamówienia
</t>
    </r>
    <r>
      <rPr>
        <b/>
        <sz val="12"/>
        <color rgb="FFFF0000"/>
        <rFont val="Calibri"/>
        <family val="2"/>
        <charset val="238"/>
        <scheme val="minor"/>
      </rPr>
      <t>!!! WAŻNE !!!</t>
    </r>
    <r>
      <rPr>
        <b/>
        <sz val="9"/>
        <color theme="1"/>
        <rFont val="Calibri"/>
        <family val="2"/>
        <charset val="238"/>
        <scheme val="minor"/>
      </rPr>
      <t xml:space="preserve"> Zamawiający zwraca uwagę, iż w Formularzu asortymentowo-cenowym kolumna „ilość podstawowa” i „prawo opcji” to zapotrzebowanie Zamawiającego (we wskazanej przez Zamawiającego j.m.), na podstawie którego Wykonawca powinien wskazać wielkość opakowania oferowanego i wyliczyć oferowaną ilość (opakowań) i wartość towaru zarówno w zamówieniu podstawowym jak i w prawie opcji.
Wartość netto i brutto winna być wyliczona dla ilości opakowań oferowanych.</t>
    </r>
  </si>
  <si>
    <t>NOREPINEPHRINE [0,001 G/1 ML] X 10 AMP. Zarejestrowana do przechowywania w temperaturze pokojowej. Zamawiający wymaga, aby produkt posiadał, na podstawie ChPL, możliwość podania poza centralnym dostępem dożylnym również podanie do odpowiednio dużego obwodowego naczynia żylnego w sytuacji, gdy centralny dostęp dożylny jest ograniczony</t>
  </si>
  <si>
    <t>NOREPINEPHRINE [0,004 G/4 ML] X 5 AMP.Zarejestrowana do przechowywania w temperaturze pokojowej.  Zamawiający wymaga, aby produkt posiadał, na podstawie ChPL, możliwość podania poza centralnym dostępem dożylnym również podanie do odpowiednio dużego obwodowego naczynia żylnego w sytuacji, gdy centralny dostęp dożylny jest ograniczony.</t>
  </si>
  <si>
    <t>kod EAN</t>
  </si>
  <si>
    <t>Sintetica GmbH</t>
  </si>
  <si>
    <t xml:space="preserve">SINORA </t>
  </si>
  <si>
    <t>IALURIL PREFILL 50 ML + Ialuadapter</t>
  </si>
  <si>
    <t>IBSA Farmaceutici Italia Srl</t>
  </si>
  <si>
    <t>1 amp-strzyk</t>
  </si>
  <si>
    <t>8033638954898</t>
  </si>
  <si>
    <t>5909991369958</t>
  </si>
  <si>
    <t>5909991369941</t>
  </si>
  <si>
    <t>DOBUTAMIN HAMELN</t>
  </si>
  <si>
    <t>Hameln Pharma GmbH</t>
  </si>
  <si>
    <t xml:space="preserve">1 fiol. a 50 ml </t>
  </si>
  <si>
    <t>4260016655199</t>
  </si>
  <si>
    <t>1 fiol.a 50 ml</t>
  </si>
  <si>
    <t xml:space="preserve">BIORPHEN </t>
  </si>
  <si>
    <t>10 amp.a 5ml</t>
  </si>
  <si>
    <t>5909991509644</t>
  </si>
  <si>
    <t>10 amp.a 1ml</t>
  </si>
  <si>
    <t>5909991509668</t>
  </si>
  <si>
    <t>5909991401238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</si>
</sst>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#,##0.00\ &quot;zł&quot;"/>
    <numFmt numFmtId="165" formatCode="#,##0.00\ [$zł-415];[Red]\-#,##0.00\ [$zł-415]"/>
    <numFmt numFmtId="166" formatCode="[$-415]General"/>
    <numFmt numFmtId="167" formatCode="[$-415]0%"/>
    <numFmt numFmtId="168" formatCode="_-* #,##0.00\ [$zł-415]_-;\-* #,##0.00\ [$zł-415]_-;_-* &quot;-&quot;??\ [$zł-415]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  <charset val="238"/>
      <scheme val="minor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rgb="FF000000"/>
      <name val="Calibri"/>
      <family val="2"/>
      <charset val="238"/>
    </font>
    <font>
      <sz val="9"/>
      <name val="Calibri"/>
      <family val="2"/>
      <charset val="238"/>
      <scheme val="minor"/>
    </font>
    <font>
      <sz val="8"/>
      <name val="Calibri"/>
      <family val="2"/>
      <scheme val="minor"/>
    </font>
    <font>
      <sz val="10"/>
      <name val="Arial"/>
      <family val="2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33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1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6" fillId="0" borderId="0"/>
    <xf numFmtId="0" fontId="4" fillId="0" borderId="0"/>
    <xf numFmtId="0" fontId="7" fillId="0" borderId="0"/>
    <xf numFmtId="9" fontId="3" fillId="0" borderId="0" applyFont="0" applyFill="0" applyBorder="0" applyAlignment="0" applyProtection="0"/>
    <xf numFmtId="0" fontId="8" fillId="0" borderId="0"/>
    <xf numFmtId="44" fontId="4" fillId="0" borderId="0" applyFont="0" applyFill="0" applyBorder="0" applyAlignment="0" applyProtection="0"/>
    <xf numFmtId="0" fontId="9" fillId="0" borderId="0"/>
    <xf numFmtId="0" fontId="3" fillId="0" borderId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166" fontId="10" fillId="0" borderId="0" applyBorder="0" applyProtection="0"/>
    <xf numFmtId="0" fontId="3" fillId="0" borderId="0"/>
    <xf numFmtId="0" fontId="7" fillId="0" borderId="0"/>
    <xf numFmtId="0" fontId="13" fillId="0" borderId="0"/>
    <xf numFmtId="43" fontId="7" fillId="0" borderId="0" applyFont="0" applyFill="0" applyBorder="0" applyAlignment="0" applyProtection="0"/>
    <xf numFmtId="0" fontId="2" fillId="0" borderId="0"/>
    <xf numFmtId="0" fontId="8" fillId="0" borderId="0"/>
    <xf numFmtId="0" fontId="8" fillId="0" borderId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0" fillId="0" borderId="0" applyBorder="0" applyProtection="0"/>
    <xf numFmtId="0" fontId="4" fillId="0" borderId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9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89">
    <xf numFmtId="0" fontId="0" fillId="0" borderId="0" xfId="0"/>
    <xf numFmtId="44" fontId="11" fillId="0" borderId="2" xfId="1" applyFont="1" applyFill="1" applyBorder="1" applyAlignment="1">
      <alignment horizontal="center" vertical="center" wrapText="1"/>
    </xf>
    <xf numFmtId="165" fontId="11" fillId="2" borderId="0" xfId="0" applyNumberFormat="1" applyFont="1" applyFill="1" applyAlignment="1">
      <alignment horizontal="center" vertical="center" wrapText="1"/>
    </xf>
    <xf numFmtId="44" fontId="11" fillId="0" borderId="0" xfId="1" applyFont="1" applyFill="1" applyBorder="1" applyAlignment="1">
      <alignment horizontal="center" vertical="center" wrapText="1"/>
    </xf>
    <xf numFmtId="165" fontId="11" fillId="2" borderId="2" xfId="0" applyNumberFormat="1" applyFont="1" applyFill="1" applyBorder="1" applyAlignment="1">
      <alignment horizontal="center" vertical="center" wrapText="1"/>
    </xf>
    <xf numFmtId="0" fontId="15" fillId="0" borderId="0" xfId="0" applyFont="1"/>
    <xf numFmtId="0" fontId="15" fillId="0" borderId="2" xfId="0" applyFont="1" applyBorder="1"/>
    <xf numFmtId="0" fontId="15" fillId="0" borderId="2" xfId="0" applyFont="1" applyBorder="1" applyAlignment="1">
      <alignment horizontal="center" vertical="center" wrapText="1"/>
    </xf>
    <xf numFmtId="0" fontId="15" fillId="2" borderId="0" xfId="0" applyFont="1" applyFill="1"/>
    <xf numFmtId="0" fontId="11" fillId="0" borderId="2" xfId="0" applyFont="1" applyBorder="1" applyAlignment="1">
      <alignment horizontal="center" vertical="center" wrapText="1"/>
    </xf>
    <xf numFmtId="164" fontId="15" fillId="0" borderId="0" xfId="0" applyNumberFormat="1" applyFont="1"/>
    <xf numFmtId="0" fontId="11" fillId="0" borderId="2" xfId="0" applyFont="1" applyBorder="1" applyAlignment="1">
      <alignment horizontal="left" vertical="center" wrapText="1"/>
    </xf>
    <xf numFmtId="4" fontId="11" fillId="2" borderId="2" xfId="3" applyNumberFormat="1" applyFont="1" applyFill="1" applyBorder="1" applyAlignment="1">
      <alignment horizontal="left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0" borderId="2" xfId="6" applyFont="1" applyBorder="1" applyAlignment="1">
      <alignment horizontal="center" vertical="center" wrapText="1"/>
    </xf>
    <xf numFmtId="4" fontId="11" fillId="0" borderId="0" xfId="3" applyNumberFormat="1" applyFont="1" applyAlignment="1">
      <alignment horizontal="left" vertical="center" wrapText="1"/>
    </xf>
    <xf numFmtId="0" fontId="11" fillId="0" borderId="0" xfId="6" applyFont="1" applyAlignment="1">
      <alignment horizontal="center" vertical="center" wrapText="1"/>
    </xf>
    <xf numFmtId="3" fontId="15" fillId="4" borderId="2" xfId="0" applyNumberFormat="1" applyFont="1" applyFill="1" applyBorder="1" applyAlignment="1">
      <alignment horizontal="center" vertical="center" wrapText="1"/>
    </xf>
    <xf numFmtId="3" fontId="15" fillId="4" borderId="2" xfId="0" applyNumberFormat="1" applyFont="1" applyFill="1" applyBorder="1" applyAlignment="1">
      <alignment horizontal="center" vertical="center"/>
    </xf>
    <xf numFmtId="3" fontId="15" fillId="5" borderId="2" xfId="0" applyNumberFormat="1" applyFont="1" applyFill="1" applyBorder="1" applyAlignment="1">
      <alignment horizontal="center" vertical="center" wrapText="1"/>
    </xf>
    <xf numFmtId="3" fontId="15" fillId="5" borderId="2" xfId="0" applyNumberFormat="1" applyFont="1" applyFill="1" applyBorder="1" applyAlignment="1">
      <alignment horizontal="center" vertical="center"/>
    </xf>
    <xf numFmtId="168" fontId="11" fillId="4" borderId="2" xfId="1" applyNumberFormat="1" applyFont="1" applyFill="1" applyBorder="1" applyAlignment="1">
      <alignment horizontal="center" vertical="center" wrapText="1"/>
    </xf>
    <xf numFmtId="168" fontId="15" fillId="4" borderId="2" xfId="1" applyNumberFormat="1" applyFont="1" applyFill="1" applyBorder="1" applyAlignment="1">
      <alignment horizontal="center" vertical="center" wrapText="1"/>
    </xf>
    <xf numFmtId="168" fontId="15" fillId="4" borderId="2" xfId="1" applyNumberFormat="1" applyFont="1" applyFill="1" applyBorder="1" applyAlignment="1">
      <alignment horizontal="center" vertical="center"/>
    </xf>
    <xf numFmtId="168" fontId="15" fillId="5" borderId="2" xfId="1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44" fontId="5" fillId="0" borderId="2" xfId="1" applyFont="1" applyFill="1" applyBorder="1" applyAlignment="1">
      <alignment horizontal="center" vertical="center" wrapText="1"/>
    </xf>
    <xf numFmtId="164" fontId="5" fillId="4" borderId="2" xfId="0" applyNumberFormat="1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164" fontId="5" fillId="5" borderId="2" xfId="0" applyNumberFormat="1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164" fontId="11" fillId="4" borderId="8" xfId="0" applyNumberFormat="1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center" vertical="center"/>
    </xf>
    <xf numFmtId="164" fontId="15" fillId="5" borderId="8" xfId="0" applyNumberFormat="1" applyFont="1" applyFill="1" applyBorder="1" applyAlignment="1">
      <alignment horizontal="center" vertical="center"/>
    </xf>
    <xf numFmtId="164" fontId="15" fillId="4" borderId="8" xfId="0" applyNumberFormat="1" applyFont="1" applyFill="1" applyBorder="1" applyAlignment="1">
      <alignment horizontal="center" vertical="center"/>
    </xf>
    <xf numFmtId="3" fontId="14" fillId="4" borderId="2" xfId="0" applyNumberFormat="1" applyFont="1" applyFill="1" applyBorder="1" applyAlignment="1">
      <alignment horizontal="center" vertical="center" wrapText="1"/>
    </xf>
    <xf numFmtId="3" fontId="14" fillId="4" borderId="2" xfId="0" applyNumberFormat="1" applyFont="1" applyFill="1" applyBorder="1" applyAlignment="1">
      <alignment horizontal="center" vertical="center"/>
    </xf>
    <xf numFmtId="3" fontId="14" fillId="5" borderId="2" xfId="0" applyNumberFormat="1" applyFont="1" applyFill="1" applyBorder="1" applyAlignment="1">
      <alignment horizontal="center" vertical="center" wrapText="1"/>
    </xf>
    <xf numFmtId="3" fontId="14" fillId="5" borderId="2" xfId="0" applyNumberFormat="1" applyFont="1" applyFill="1" applyBorder="1" applyAlignment="1">
      <alignment horizontal="center" vertical="center"/>
    </xf>
    <xf numFmtId="44" fontId="14" fillId="0" borderId="9" xfId="1" applyFont="1" applyFill="1" applyBorder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9" fontId="5" fillId="0" borderId="2" xfId="2" applyFont="1" applyFill="1" applyBorder="1" applyAlignment="1">
      <alignment horizontal="center" vertical="center" wrapText="1"/>
    </xf>
    <xf numFmtId="0" fontId="11" fillId="0" borderId="8" xfId="1" applyNumberFormat="1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9" fontId="15" fillId="0" borderId="2" xfId="2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44" fontId="15" fillId="0" borderId="0" xfId="1" applyFont="1" applyFill="1" applyAlignment="1">
      <alignment horizontal="center" vertical="center"/>
    </xf>
    <xf numFmtId="0" fontId="5" fillId="6" borderId="2" xfId="0" applyFont="1" applyFill="1" applyBorder="1" applyAlignment="1">
      <alignment horizontal="center" vertical="center" wrapText="1"/>
    </xf>
    <xf numFmtId="168" fontId="15" fillId="5" borderId="7" xfId="1" applyNumberFormat="1" applyFont="1" applyFill="1" applyBorder="1" applyAlignment="1">
      <alignment horizontal="center" vertical="center"/>
    </xf>
    <xf numFmtId="0" fontId="15" fillId="0" borderId="0" xfId="0" applyFont="1" applyAlignment="1">
      <alignment wrapText="1"/>
    </xf>
    <xf numFmtId="0" fontId="14" fillId="0" borderId="2" xfId="0" applyFont="1" applyBorder="1" applyAlignment="1">
      <alignment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2" xfId="0" applyFont="1" applyBorder="1" applyAlignment="1">
      <alignment wrapText="1"/>
    </xf>
    <xf numFmtId="0" fontId="15" fillId="0" borderId="2" xfId="0" quotePrefix="1" applyFont="1" applyBorder="1" applyAlignment="1">
      <alignment wrapText="1"/>
    </xf>
    <xf numFmtId="0" fontId="15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4" fillId="3" borderId="2" xfId="0" applyFont="1" applyFill="1" applyBorder="1" applyAlignment="1">
      <alignment horizontal="center"/>
    </xf>
    <xf numFmtId="164" fontId="14" fillId="0" borderId="10" xfId="0" applyNumberFormat="1" applyFont="1" applyBorder="1" applyAlignment="1">
      <alignment horizontal="center" vertical="center"/>
    </xf>
    <xf numFmtId="164" fontId="14" fillId="0" borderId="9" xfId="0" applyNumberFormat="1" applyFont="1" applyBorder="1" applyAlignment="1">
      <alignment horizontal="center" vertical="center"/>
    </xf>
    <xf numFmtId="164" fontId="14" fillId="0" borderId="11" xfId="0" applyNumberFormat="1" applyFont="1" applyBorder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wrapText="1"/>
    </xf>
    <xf numFmtId="0" fontId="14" fillId="0" borderId="3" xfId="0" applyFont="1" applyBorder="1" applyAlignment="1">
      <alignment horizontal="right" vertical="center" wrapText="1"/>
    </xf>
    <xf numFmtId="0" fontId="14" fillId="0" borderId="4" xfId="0" applyFont="1" applyBorder="1" applyAlignment="1">
      <alignment horizontal="righ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center" vertical="center" wrapText="1"/>
    </xf>
    <xf numFmtId="164" fontId="14" fillId="0" borderId="3" xfId="0" applyNumberFormat="1" applyFont="1" applyBorder="1" applyAlignment="1">
      <alignment horizontal="center" vertical="center"/>
    </xf>
    <xf numFmtId="164" fontId="14" fillId="0" borderId="13" xfId="0" applyNumberFormat="1" applyFont="1" applyBorder="1" applyAlignment="1">
      <alignment horizontal="center" vertical="center"/>
    </xf>
    <xf numFmtId="164" fontId="14" fillId="0" borderId="12" xfId="0" applyNumberFormat="1" applyFont="1" applyBorder="1" applyAlignment="1">
      <alignment horizontal="center" vertical="center"/>
    </xf>
    <xf numFmtId="164" fontId="14" fillId="0" borderId="5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</cellXfs>
  <cellStyles count="41">
    <cellStyle name="Dziesiętny 2" xfId="19" xr:uid="{00000000-0005-0000-0000-000001000000}"/>
    <cellStyle name="Excel Built-in Normal" xfId="15" xr:uid="{00000000-0005-0000-0000-000002000000}"/>
    <cellStyle name="Excel Built-in Percent" xfId="26" xr:uid="{00000000-0005-0000-0000-000003000000}"/>
    <cellStyle name="Normal 7" xfId="11" xr:uid="{00000000-0005-0000-0000-000005000000}"/>
    <cellStyle name="Normal 7 2" xfId="33" xr:uid="{00000000-0005-0000-0000-000006000000}"/>
    <cellStyle name="Normalny" xfId="0" builtinId="0"/>
    <cellStyle name="Normalny 10" xfId="18" xr:uid="{00000000-0005-0000-0000-000008000000}"/>
    <cellStyle name="Normalny 10 2" xfId="36" xr:uid="{00000000-0005-0000-0000-000009000000}"/>
    <cellStyle name="Normalny 2" xfId="5" xr:uid="{00000000-0005-0000-0000-00000A000000}"/>
    <cellStyle name="Normalny 3" xfId="6" xr:uid="{00000000-0005-0000-0000-00000B000000}"/>
    <cellStyle name="Normalny 3 2" xfId="17" xr:uid="{00000000-0005-0000-0000-00000C000000}"/>
    <cellStyle name="Normalny 3 5" xfId="27" xr:uid="{00000000-0005-0000-0000-00000D000000}"/>
    <cellStyle name="Normalny 4" xfId="20" xr:uid="{00000000-0005-0000-0000-00000E000000}"/>
    <cellStyle name="Normalny 4 2" xfId="37" xr:uid="{00000000-0005-0000-0000-00000F000000}"/>
    <cellStyle name="Normalny 4 2 2" xfId="3" xr:uid="{00000000-0005-0000-0000-000010000000}"/>
    <cellStyle name="Normalny 4 2 2 2" xfId="30" xr:uid="{00000000-0005-0000-0000-000011000000}"/>
    <cellStyle name="Normalny 5" xfId="4" xr:uid="{00000000-0005-0000-0000-000012000000}"/>
    <cellStyle name="Normalny 6" xfId="16" xr:uid="{00000000-0005-0000-0000-000013000000}"/>
    <cellStyle name="Normalny 6 2" xfId="35" xr:uid="{00000000-0005-0000-0000-000014000000}"/>
    <cellStyle name="Normalny 7" xfId="10" xr:uid="{00000000-0005-0000-0000-000015000000}"/>
    <cellStyle name="Normalny 8" xfId="21" xr:uid="{00000000-0005-0000-0000-000016000000}"/>
    <cellStyle name="Normalny 8 2" xfId="22" xr:uid="{00000000-0005-0000-0000-000017000000}"/>
    <cellStyle name="Normalny 8 2 2" xfId="8" xr:uid="{00000000-0005-0000-0000-000018000000}"/>
    <cellStyle name="Normalny 9" xfId="13" xr:uid="{00000000-0005-0000-0000-000019000000}"/>
    <cellStyle name="Normalny 9 2" xfId="14" xr:uid="{00000000-0005-0000-0000-00001A000000}"/>
    <cellStyle name="Procentowy" xfId="2" builtinId="5"/>
    <cellStyle name="Procentowy 2" xfId="23" xr:uid="{00000000-0005-0000-0000-00001E000000}"/>
    <cellStyle name="Procentowy 4" xfId="24" xr:uid="{00000000-0005-0000-0000-00001F000000}"/>
    <cellStyle name="Procentowy 4 2" xfId="7" xr:uid="{00000000-0005-0000-0000-000020000000}"/>
    <cellStyle name="Procentowy 4 2 2" xfId="31" xr:uid="{00000000-0005-0000-0000-000021000000}"/>
    <cellStyle name="Procentowy 4 3" xfId="38" xr:uid="{00000000-0005-0000-0000-000022000000}"/>
    <cellStyle name="Walutowy" xfId="1" builtinId="4"/>
    <cellStyle name="Walutowy 2" xfId="25" xr:uid="{00000000-0005-0000-0000-000024000000}"/>
    <cellStyle name="Walutowy 2 2" xfId="39" xr:uid="{00000000-0005-0000-0000-000025000000}"/>
    <cellStyle name="Walutowy 3" xfId="12" xr:uid="{00000000-0005-0000-0000-000026000000}"/>
    <cellStyle name="Walutowy 3 2" xfId="34" xr:uid="{00000000-0005-0000-0000-000027000000}"/>
    <cellStyle name="Walutowy 4" xfId="9" xr:uid="{00000000-0005-0000-0000-000028000000}"/>
    <cellStyle name="Walutowy 4 2" xfId="32" xr:uid="{00000000-0005-0000-0000-000029000000}"/>
    <cellStyle name="Walutowy 5" xfId="29" xr:uid="{00000000-0005-0000-0000-00002A000000}"/>
    <cellStyle name="Walutowy 6" xfId="28" xr:uid="{00000000-0005-0000-0000-00002B000000}"/>
    <cellStyle name="Walutowy 6 2" xfId="40" xr:uid="{00000000-0005-0000-0000-00002C000000}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1857375</xdr:colOff>
      <xdr:row>47</xdr:row>
      <xdr:rowOff>0</xdr:rowOff>
    </xdr:from>
    <xdr:ext cx="76200" cy="228600"/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1AB91D69-2496-4519-BB59-A0215F476512}"/>
            </a:ext>
          </a:extLst>
        </xdr:cNvPr>
        <xdr:cNvSpPr>
          <a:spLocks noChangeArrowheads="1"/>
        </xdr:cNvSpPr>
      </xdr:nvSpPr>
      <xdr:spPr bwMode="auto">
        <a:xfrm>
          <a:off x="2171700" y="18303240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FAEEB259-8284-4A04-B08A-3A79E6EA10F2}"/>
            </a:ext>
          </a:extLst>
        </xdr:cNvPr>
        <xdr:cNvSpPr>
          <a:spLocks noChangeArrowheads="1"/>
        </xdr:cNvSpPr>
      </xdr:nvSpPr>
      <xdr:spPr bwMode="auto">
        <a:xfrm>
          <a:off x="1219200" y="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2821641</xdr:colOff>
      <xdr:row>47</xdr:row>
      <xdr:rowOff>0</xdr:rowOff>
    </xdr:from>
    <xdr:ext cx="76200" cy="228600"/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7AB0BD9B-3596-4642-8618-C21694FD0D89}"/>
            </a:ext>
          </a:extLst>
        </xdr:cNvPr>
        <xdr:cNvSpPr>
          <a:spLocks noChangeArrowheads="1"/>
        </xdr:cNvSpPr>
      </xdr:nvSpPr>
      <xdr:spPr bwMode="auto">
        <a:xfrm>
          <a:off x="3426759" y="849316236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</xdr:row>
      <xdr:rowOff>0</xdr:rowOff>
    </xdr:from>
    <xdr:ext cx="76200" cy="228600"/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431D02A7-44F7-4BA9-9537-87017757B8FD}"/>
            </a:ext>
          </a:extLst>
        </xdr:cNvPr>
        <xdr:cNvSpPr>
          <a:spLocks noChangeArrowheads="1"/>
        </xdr:cNvSpPr>
      </xdr:nvSpPr>
      <xdr:spPr bwMode="auto">
        <a:xfrm>
          <a:off x="1219200" y="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48"/>
  <sheetViews>
    <sheetView tabSelected="1" zoomScale="87" zoomScaleNormal="87" workbookViewId="0">
      <selection activeCell="A35" sqref="A35:XFD35"/>
    </sheetView>
  </sheetViews>
  <sheetFormatPr defaultColWidth="9.140625" defaultRowHeight="12" x14ac:dyDescent="0.2"/>
  <cols>
    <col min="1" max="1" width="6" style="51" bestFit="1" customWidth="1"/>
    <col min="2" max="2" width="45.140625" style="49" customWidth="1"/>
    <col min="3" max="3" width="9.5703125" style="49" customWidth="1"/>
    <col min="4" max="4" width="12.140625" style="5" bestFit="1" customWidth="1"/>
    <col min="5" max="5" width="10" style="5" customWidth="1"/>
    <col min="6" max="6" width="9.140625" style="5"/>
    <col min="7" max="7" width="8.5703125" style="5" bestFit="1" customWidth="1"/>
    <col min="8" max="8" width="10" style="5" bestFit="1" customWidth="1"/>
    <col min="9" max="9" width="9.140625" style="5"/>
    <col min="10" max="10" width="9.28515625" style="50" customWidth="1"/>
    <col min="11" max="11" width="20.7109375" style="50" customWidth="1"/>
    <col min="12" max="12" width="14.140625" style="5" bestFit="1" customWidth="1"/>
    <col min="13" max="13" width="14.5703125" style="5" customWidth="1"/>
    <col min="14" max="14" width="13" style="5" customWidth="1"/>
    <col min="15" max="15" width="12.42578125" style="5" customWidth="1"/>
    <col min="16" max="16" width="12.85546875" style="5" bestFit="1" customWidth="1"/>
    <col min="17" max="17" width="10.85546875" style="61" customWidth="1"/>
    <col min="18" max="18" width="6.7109375" style="50" bestFit="1" customWidth="1"/>
    <col min="19" max="19" width="15.85546875" style="5" customWidth="1"/>
    <col min="20" max="20" width="15.42578125" style="5" customWidth="1"/>
    <col min="21" max="21" width="13.85546875" style="5" customWidth="1"/>
    <col min="22" max="22" width="13" style="5" customWidth="1"/>
    <col min="23" max="23" width="15.42578125" style="5" customWidth="1"/>
    <col min="24" max="24" width="15.28515625" style="5" customWidth="1"/>
    <col min="25" max="25" width="13.28515625" style="5" customWidth="1"/>
    <col min="26" max="26" width="14.5703125" style="5" customWidth="1"/>
    <col min="27" max="27" width="9.140625" style="64"/>
    <col min="28" max="28" width="4" style="5" bestFit="1" customWidth="1"/>
    <col min="29" max="32" width="12.5703125" style="5" bestFit="1" customWidth="1"/>
    <col min="33" max="33" width="4" style="5" bestFit="1" customWidth="1"/>
    <col min="34" max="16384" width="9.140625" style="5"/>
  </cols>
  <sheetData>
    <row r="1" spans="1:27" ht="108" customHeight="1" x14ac:dyDescent="0.2">
      <c r="A1" s="71" t="s">
        <v>59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</row>
    <row r="9" spans="1:27" x14ac:dyDescent="0.2">
      <c r="C9" s="72" t="s">
        <v>48</v>
      </c>
      <c r="D9" s="72"/>
      <c r="E9" s="72"/>
      <c r="F9" s="72"/>
      <c r="G9" s="72"/>
      <c r="H9" s="72"/>
      <c r="I9" s="72"/>
      <c r="L9" s="72" t="s">
        <v>49</v>
      </c>
      <c r="M9" s="72"/>
      <c r="N9" s="72"/>
      <c r="O9" s="72"/>
      <c r="P9" s="72"/>
      <c r="Q9" s="72"/>
      <c r="R9" s="72"/>
    </row>
    <row r="10" spans="1:27" ht="60" x14ac:dyDescent="0.2">
      <c r="A10" s="55" t="s">
        <v>0</v>
      </c>
      <c r="B10" s="25" t="s">
        <v>1</v>
      </c>
      <c r="C10" s="25" t="s">
        <v>13</v>
      </c>
      <c r="D10" s="26" t="s">
        <v>14</v>
      </c>
      <c r="E10" s="26" t="s">
        <v>15</v>
      </c>
      <c r="F10" s="26" t="s">
        <v>16</v>
      </c>
      <c r="G10" s="27" t="s">
        <v>21</v>
      </c>
      <c r="H10" s="27" t="s">
        <v>22</v>
      </c>
      <c r="I10" s="27" t="s">
        <v>23</v>
      </c>
      <c r="J10" s="25" t="s">
        <v>17</v>
      </c>
      <c r="K10" s="25" t="s">
        <v>2</v>
      </c>
      <c r="L10" s="25" t="s">
        <v>18</v>
      </c>
      <c r="M10" s="26" t="s">
        <v>19</v>
      </c>
      <c r="N10" s="26" t="s">
        <v>20</v>
      </c>
      <c r="O10" s="27" t="s">
        <v>24</v>
      </c>
      <c r="P10" s="27" t="s">
        <v>25</v>
      </c>
      <c r="Q10" s="28" t="s">
        <v>26</v>
      </c>
      <c r="R10" s="56" t="s">
        <v>3</v>
      </c>
      <c r="S10" s="29" t="s">
        <v>27</v>
      </c>
      <c r="T10" s="29" t="s">
        <v>28</v>
      </c>
      <c r="U10" s="30" t="s">
        <v>29</v>
      </c>
      <c r="V10" s="30" t="s">
        <v>30</v>
      </c>
      <c r="W10" s="31" t="s">
        <v>31</v>
      </c>
      <c r="X10" s="31" t="s">
        <v>32</v>
      </c>
      <c r="Y10" s="32" t="s">
        <v>33</v>
      </c>
      <c r="Z10" s="32" t="s">
        <v>34</v>
      </c>
      <c r="AA10" s="65" t="s">
        <v>62</v>
      </c>
    </row>
    <row r="11" spans="1:27" ht="12.75" thickBot="1" x14ac:dyDescent="0.25">
      <c r="A11" s="54" t="s">
        <v>5</v>
      </c>
      <c r="B11" s="13">
        <v>2</v>
      </c>
      <c r="C11" s="13">
        <v>3</v>
      </c>
      <c r="D11" s="35">
        <v>4</v>
      </c>
      <c r="E11" s="35">
        <v>5</v>
      </c>
      <c r="F11" s="35">
        <v>6</v>
      </c>
      <c r="G11" s="36">
        <v>7</v>
      </c>
      <c r="H11" s="36">
        <v>8</v>
      </c>
      <c r="I11" s="36">
        <v>9</v>
      </c>
      <c r="J11" s="13">
        <v>10</v>
      </c>
      <c r="K11" s="13">
        <v>11</v>
      </c>
      <c r="L11" s="13">
        <v>12</v>
      </c>
      <c r="M11" s="35">
        <v>13</v>
      </c>
      <c r="N11" s="35">
        <v>14</v>
      </c>
      <c r="O11" s="36">
        <v>15</v>
      </c>
      <c r="P11" s="36">
        <v>16</v>
      </c>
      <c r="Q11" s="57">
        <v>17</v>
      </c>
      <c r="R11" s="58">
        <v>18</v>
      </c>
      <c r="S11" s="37" t="s">
        <v>40</v>
      </c>
      <c r="T11" s="37" t="s">
        <v>41</v>
      </c>
      <c r="U11" s="35" t="s">
        <v>42</v>
      </c>
      <c r="V11" s="38" t="s">
        <v>43</v>
      </c>
      <c r="W11" s="39" t="s">
        <v>44</v>
      </c>
      <c r="X11" s="39" t="s">
        <v>45</v>
      </c>
      <c r="Y11" s="39" t="s">
        <v>46</v>
      </c>
      <c r="Z11" s="39" t="s">
        <v>47</v>
      </c>
      <c r="AA11" s="66">
        <v>27</v>
      </c>
    </row>
    <row r="12" spans="1:27" ht="12" customHeight="1" thickBot="1" x14ac:dyDescent="0.25">
      <c r="A12" s="53" t="s">
        <v>4</v>
      </c>
      <c r="B12" s="70">
        <v>51</v>
      </c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67"/>
    </row>
    <row r="13" spans="1:27" ht="84" x14ac:dyDescent="0.2">
      <c r="A13" s="62" t="s">
        <v>6</v>
      </c>
      <c r="B13" s="12" t="s">
        <v>60</v>
      </c>
      <c r="C13" s="14" t="s">
        <v>7</v>
      </c>
      <c r="D13" s="18">
        <v>1</v>
      </c>
      <c r="E13" s="43">
        <v>10</v>
      </c>
      <c r="F13" s="18">
        <v>30</v>
      </c>
      <c r="G13" s="20">
        <v>20</v>
      </c>
      <c r="H13" s="45">
        <v>60</v>
      </c>
      <c r="I13" s="20">
        <v>100</v>
      </c>
      <c r="J13" s="7" t="s">
        <v>63</v>
      </c>
      <c r="K13" s="4" t="s">
        <v>64</v>
      </c>
      <c r="L13" s="6">
        <v>10</v>
      </c>
      <c r="M13" s="42">
        <v>10</v>
      </c>
      <c r="N13" s="17">
        <v>30</v>
      </c>
      <c r="O13" s="44">
        <v>60</v>
      </c>
      <c r="P13" s="19">
        <v>100</v>
      </c>
      <c r="Q13" s="1">
        <v>12</v>
      </c>
      <c r="R13" s="59">
        <v>0.08</v>
      </c>
      <c r="S13" s="21">
        <f t="shared" ref="S13:S14" si="0">ROUND(M13*Q13,2)</f>
        <v>120</v>
      </c>
      <c r="T13" s="22">
        <f t="shared" ref="T13:T14" si="1">ROUND(S13+S13*R13,2)</f>
        <v>129.6</v>
      </c>
      <c r="U13" s="22">
        <f t="shared" ref="U13:U14" si="2">ROUND(N13*Q13,2)</f>
        <v>360</v>
      </c>
      <c r="V13" s="23">
        <f t="shared" ref="V13:V14" si="3">ROUND(U13+U13*R13,2)</f>
        <v>388.8</v>
      </c>
      <c r="W13" s="24">
        <f t="shared" ref="W13:W14" si="4">ROUND(O13*Q13,2)</f>
        <v>720</v>
      </c>
      <c r="X13" s="24">
        <f t="shared" ref="X13:X14" si="5">ROUND(W13+W13*R13,2)</f>
        <v>777.6</v>
      </c>
      <c r="Y13" s="24">
        <f t="shared" ref="Y13:Y14" si="6">ROUND(P13*Q13,2)</f>
        <v>1200</v>
      </c>
      <c r="Z13" s="63">
        <f t="shared" ref="Z13:Z14" si="7">ROUND(Y13+Y13*R13,2)</f>
        <v>1296</v>
      </c>
      <c r="AA13" s="68" t="s">
        <v>69</v>
      </c>
    </row>
    <row r="14" spans="1:27" ht="96.75" thickBot="1" x14ac:dyDescent="0.25">
      <c r="A14" s="62" t="s">
        <v>35</v>
      </c>
      <c r="B14" s="12" t="s">
        <v>61</v>
      </c>
      <c r="C14" s="14" t="s">
        <v>7</v>
      </c>
      <c r="D14" s="18">
        <v>150</v>
      </c>
      <c r="E14" s="43">
        <v>600</v>
      </c>
      <c r="F14" s="18">
        <v>300</v>
      </c>
      <c r="G14" s="20">
        <v>300</v>
      </c>
      <c r="H14" s="45">
        <v>600</v>
      </c>
      <c r="I14" s="20">
        <v>600</v>
      </c>
      <c r="J14" s="7" t="s">
        <v>63</v>
      </c>
      <c r="K14" s="4" t="s">
        <v>64</v>
      </c>
      <c r="L14" s="6">
        <v>10</v>
      </c>
      <c r="M14" s="42">
        <v>300</v>
      </c>
      <c r="N14" s="17">
        <v>150</v>
      </c>
      <c r="O14" s="44">
        <v>300</v>
      </c>
      <c r="P14" s="19">
        <v>300</v>
      </c>
      <c r="Q14" s="1">
        <v>25</v>
      </c>
      <c r="R14" s="59">
        <v>0.08</v>
      </c>
      <c r="S14" s="21">
        <f t="shared" si="0"/>
        <v>7500</v>
      </c>
      <c r="T14" s="22">
        <f t="shared" si="1"/>
        <v>8100</v>
      </c>
      <c r="U14" s="22">
        <f t="shared" si="2"/>
        <v>3750</v>
      </c>
      <c r="V14" s="23">
        <f t="shared" si="3"/>
        <v>4050</v>
      </c>
      <c r="W14" s="24">
        <f t="shared" si="4"/>
        <v>7500</v>
      </c>
      <c r="X14" s="24">
        <f t="shared" si="5"/>
        <v>8100</v>
      </c>
      <c r="Y14" s="24">
        <f t="shared" si="6"/>
        <v>7500</v>
      </c>
      <c r="Z14" s="63">
        <f t="shared" si="7"/>
        <v>8100</v>
      </c>
      <c r="AA14" s="68" t="s">
        <v>70</v>
      </c>
    </row>
    <row r="15" spans="1:27" ht="13.5" thickBot="1" x14ac:dyDescent="0.25">
      <c r="A15" s="76" t="s">
        <v>57</v>
      </c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Q15" s="3"/>
      <c r="R15" s="60" t="s">
        <v>39</v>
      </c>
      <c r="S15" s="46">
        <f t="shared" ref="S15:Z15" si="8">SUM(S13:S14)</f>
        <v>7620</v>
      </c>
      <c r="T15" s="46">
        <f t="shared" si="8"/>
        <v>8229.6</v>
      </c>
      <c r="U15" s="46">
        <f t="shared" si="8"/>
        <v>4110</v>
      </c>
      <c r="V15" s="46">
        <f t="shared" si="8"/>
        <v>4438.8</v>
      </c>
      <c r="W15" s="46">
        <f t="shared" si="8"/>
        <v>8220</v>
      </c>
      <c r="X15" s="46">
        <f t="shared" si="8"/>
        <v>8877.6</v>
      </c>
      <c r="Y15" s="46">
        <f t="shared" si="8"/>
        <v>8700</v>
      </c>
      <c r="Z15" s="46">
        <f t="shared" si="8"/>
        <v>9396</v>
      </c>
    </row>
    <row r="16" spans="1:27" ht="13.5" customHeight="1" thickBot="1" x14ac:dyDescent="0.25">
      <c r="A16" s="77" t="s">
        <v>58</v>
      </c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Q16" s="3"/>
      <c r="T16" s="5" t="s">
        <v>56</v>
      </c>
    </row>
    <row r="17" spans="1:27" ht="12.75" thickBot="1" x14ac:dyDescent="0.25">
      <c r="A17" s="52"/>
      <c r="B17" s="15"/>
      <c r="C17" s="16"/>
      <c r="D17" s="8"/>
      <c r="E17" s="8"/>
      <c r="F17" s="8"/>
      <c r="G17" s="8"/>
      <c r="H17" s="8"/>
      <c r="I17" s="8"/>
      <c r="J17" s="48"/>
      <c r="K17" s="2"/>
      <c r="L17" s="8"/>
      <c r="Q17" s="3"/>
      <c r="S17" s="78" t="s">
        <v>4</v>
      </c>
      <c r="T17" s="79"/>
      <c r="U17" s="79"/>
      <c r="V17" s="79"/>
      <c r="W17" s="80">
        <v>51</v>
      </c>
      <c r="X17" s="80"/>
      <c r="Y17" s="80"/>
      <c r="Z17" s="81"/>
    </row>
    <row r="18" spans="1:27" x14ac:dyDescent="0.2">
      <c r="A18" s="52"/>
      <c r="B18" s="15"/>
      <c r="C18" s="16"/>
      <c r="D18" s="8"/>
      <c r="E18" s="8"/>
      <c r="F18" s="8"/>
      <c r="G18" s="8"/>
      <c r="H18" s="8"/>
      <c r="I18" s="8"/>
      <c r="J18" s="48"/>
      <c r="K18" s="2"/>
      <c r="L18" s="8"/>
      <c r="Q18" s="3"/>
      <c r="S18" s="82" t="s">
        <v>50</v>
      </c>
      <c r="T18" s="82"/>
      <c r="U18" s="82" t="s">
        <v>51</v>
      </c>
      <c r="V18" s="82"/>
      <c r="W18" s="82" t="s">
        <v>52</v>
      </c>
      <c r="X18" s="82"/>
      <c r="Y18" s="82" t="s">
        <v>53</v>
      </c>
      <c r="Z18" s="82"/>
    </row>
    <row r="19" spans="1:27" x14ac:dyDescent="0.2">
      <c r="A19" s="52"/>
      <c r="B19" s="15"/>
      <c r="C19" s="16"/>
      <c r="D19" s="8"/>
      <c r="E19" s="8"/>
      <c r="F19" s="8"/>
      <c r="G19" s="8"/>
      <c r="H19" s="8"/>
      <c r="I19" s="8"/>
      <c r="J19" s="48"/>
      <c r="K19" s="2"/>
      <c r="L19" s="8"/>
      <c r="Q19" s="3"/>
      <c r="S19" s="33" t="s">
        <v>54</v>
      </c>
      <c r="T19" s="34" t="s">
        <v>55</v>
      </c>
      <c r="U19" s="33" t="s">
        <v>54</v>
      </c>
      <c r="V19" s="34" t="s">
        <v>55</v>
      </c>
      <c r="W19" s="33" t="s">
        <v>54</v>
      </c>
      <c r="X19" s="34" t="s">
        <v>55</v>
      </c>
      <c r="Y19" s="33" t="s">
        <v>54</v>
      </c>
      <c r="Z19" s="34" t="s">
        <v>55</v>
      </c>
    </row>
    <row r="20" spans="1:27" ht="12.75" thickBot="1" x14ac:dyDescent="0.25">
      <c r="A20" s="52"/>
      <c r="B20" s="15"/>
      <c r="C20" s="16"/>
      <c r="D20" s="8"/>
      <c r="E20" s="8"/>
      <c r="F20" s="8"/>
      <c r="G20" s="8"/>
      <c r="H20" s="8"/>
      <c r="I20" s="8"/>
      <c r="J20" s="48"/>
      <c r="K20" s="2"/>
      <c r="L20" s="8"/>
      <c r="Q20" s="3"/>
      <c r="S20" s="41">
        <f>S15</f>
        <v>7620</v>
      </c>
      <c r="T20" s="40">
        <f>W15</f>
        <v>8220</v>
      </c>
      <c r="U20" s="41">
        <f>T15</f>
        <v>8229.6</v>
      </c>
      <c r="V20" s="40">
        <f>X15</f>
        <v>8877.6</v>
      </c>
      <c r="W20" s="41">
        <f>U15</f>
        <v>4110</v>
      </c>
      <c r="X20" s="40">
        <f>Y15</f>
        <v>8700</v>
      </c>
      <c r="Y20" s="41">
        <f>V15</f>
        <v>4438.8</v>
      </c>
      <c r="Z20" s="40">
        <f>Z15</f>
        <v>9396</v>
      </c>
    </row>
    <row r="21" spans="1:27" ht="12.75" thickBot="1" x14ac:dyDescent="0.25">
      <c r="A21" s="52"/>
      <c r="B21" s="15"/>
      <c r="C21" s="16"/>
      <c r="D21" s="8"/>
      <c r="E21" s="8"/>
      <c r="F21" s="8"/>
      <c r="G21" s="8"/>
      <c r="H21" s="8"/>
      <c r="I21" s="8"/>
      <c r="J21" s="48"/>
      <c r="K21" s="2"/>
      <c r="L21" s="8"/>
      <c r="Q21" s="3"/>
      <c r="S21" s="73">
        <f>S20+T20</f>
        <v>15840</v>
      </c>
      <c r="T21" s="74"/>
      <c r="U21" s="74">
        <f>U20+V20</f>
        <v>17107.2</v>
      </c>
      <c r="V21" s="74"/>
      <c r="W21" s="74">
        <f>W20+X20</f>
        <v>12810</v>
      </c>
      <c r="X21" s="74"/>
      <c r="Y21" s="74">
        <f>Y20+Z20</f>
        <v>13834.8</v>
      </c>
      <c r="Z21" s="75"/>
    </row>
    <row r="22" spans="1:27" x14ac:dyDescent="0.2">
      <c r="A22" s="52"/>
      <c r="B22" s="15"/>
      <c r="C22" s="16"/>
      <c r="D22" s="8"/>
      <c r="E22" s="8"/>
      <c r="F22" s="8"/>
      <c r="G22" s="8"/>
      <c r="H22" s="8"/>
      <c r="I22" s="8"/>
      <c r="J22" s="48"/>
      <c r="K22" s="2"/>
      <c r="L22" s="8"/>
      <c r="Q22" s="3"/>
    </row>
    <row r="26" spans="1:27" x14ac:dyDescent="0.2">
      <c r="S26" s="47"/>
      <c r="T26" s="47"/>
      <c r="U26" s="47"/>
      <c r="V26" s="47"/>
      <c r="W26" s="47"/>
      <c r="X26" s="47"/>
      <c r="Y26" s="47"/>
      <c r="Z26" s="47"/>
    </row>
    <row r="27" spans="1:27" x14ac:dyDescent="0.2">
      <c r="S27" s="47"/>
      <c r="T27" s="47"/>
      <c r="U27" s="47"/>
      <c r="V27" s="47"/>
      <c r="W27" s="47"/>
      <c r="X27" s="47"/>
      <c r="Y27" s="47"/>
      <c r="Z27" s="47"/>
    </row>
    <row r="29" spans="1:27" ht="13.5" customHeight="1" x14ac:dyDescent="0.2">
      <c r="C29" s="72" t="s">
        <v>48</v>
      </c>
      <c r="D29" s="72"/>
      <c r="E29" s="72"/>
      <c r="F29" s="72"/>
      <c r="G29" s="72"/>
      <c r="H29" s="72"/>
      <c r="I29" s="72"/>
      <c r="L29" s="72" t="s">
        <v>49</v>
      </c>
      <c r="M29" s="72"/>
      <c r="N29" s="72"/>
      <c r="O29" s="72"/>
      <c r="P29" s="72"/>
      <c r="Q29" s="72"/>
      <c r="R29" s="72"/>
    </row>
    <row r="30" spans="1:27" ht="60" x14ac:dyDescent="0.2">
      <c r="A30" s="55" t="s">
        <v>0</v>
      </c>
      <c r="B30" s="25" t="s">
        <v>1</v>
      </c>
      <c r="C30" s="25" t="s">
        <v>13</v>
      </c>
      <c r="D30" s="26" t="s">
        <v>14</v>
      </c>
      <c r="E30" s="26" t="s">
        <v>15</v>
      </c>
      <c r="F30" s="26" t="s">
        <v>16</v>
      </c>
      <c r="G30" s="27" t="s">
        <v>21</v>
      </c>
      <c r="H30" s="27" t="s">
        <v>22</v>
      </c>
      <c r="I30" s="27" t="s">
        <v>23</v>
      </c>
      <c r="J30" s="25" t="s">
        <v>17</v>
      </c>
      <c r="K30" s="25" t="s">
        <v>2</v>
      </c>
      <c r="L30" s="25" t="s">
        <v>18</v>
      </c>
      <c r="M30" s="26" t="s">
        <v>19</v>
      </c>
      <c r="N30" s="26" t="s">
        <v>20</v>
      </c>
      <c r="O30" s="27" t="s">
        <v>24</v>
      </c>
      <c r="P30" s="27" t="s">
        <v>25</v>
      </c>
      <c r="Q30" s="28" t="s">
        <v>26</v>
      </c>
      <c r="R30" s="56" t="s">
        <v>3</v>
      </c>
      <c r="S30" s="29" t="s">
        <v>27</v>
      </c>
      <c r="T30" s="29" t="s">
        <v>28</v>
      </c>
      <c r="U30" s="30" t="s">
        <v>29</v>
      </c>
      <c r="V30" s="30" t="s">
        <v>30</v>
      </c>
      <c r="W30" s="31" t="s">
        <v>31</v>
      </c>
      <c r="X30" s="31" t="s">
        <v>32</v>
      </c>
      <c r="Y30" s="32" t="s">
        <v>33</v>
      </c>
      <c r="Z30" s="32" t="s">
        <v>34</v>
      </c>
      <c r="AA30" s="65" t="s">
        <v>62</v>
      </c>
    </row>
    <row r="31" spans="1:27" ht="12.75" thickBot="1" x14ac:dyDescent="0.25">
      <c r="A31" s="54" t="s">
        <v>5</v>
      </c>
      <c r="B31" s="13">
        <v>2</v>
      </c>
      <c r="C31" s="13">
        <v>3</v>
      </c>
      <c r="D31" s="35">
        <v>4</v>
      </c>
      <c r="E31" s="35">
        <v>5</v>
      </c>
      <c r="F31" s="35">
        <v>6</v>
      </c>
      <c r="G31" s="36">
        <v>7</v>
      </c>
      <c r="H31" s="36">
        <v>8</v>
      </c>
      <c r="I31" s="36">
        <v>9</v>
      </c>
      <c r="J31" s="13">
        <v>10</v>
      </c>
      <c r="K31" s="13">
        <v>11</v>
      </c>
      <c r="L31" s="13">
        <v>12</v>
      </c>
      <c r="M31" s="35">
        <v>13</v>
      </c>
      <c r="N31" s="35">
        <v>14</v>
      </c>
      <c r="O31" s="36">
        <v>15</v>
      </c>
      <c r="P31" s="36">
        <v>16</v>
      </c>
      <c r="Q31" s="57">
        <v>17</v>
      </c>
      <c r="R31" s="58">
        <v>18</v>
      </c>
      <c r="S31" s="37" t="s">
        <v>40</v>
      </c>
      <c r="T31" s="37" t="s">
        <v>41</v>
      </c>
      <c r="U31" s="35" t="s">
        <v>42</v>
      </c>
      <c r="V31" s="38" t="s">
        <v>43</v>
      </c>
      <c r="W31" s="39" t="s">
        <v>44</v>
      </c>
      <c r="X31" s="39" t="s">
        <v>45</v>
      </c>
      <c r="Y31" s="39" t="s">
        <v>46</v>
      </c>
      <c r="Z31" s="39" t="s">
        <v>47</v>
      </c>
      <c r="AA31" s="66">
        <v>27</v>
      </c>
    </row>
    <row r="32" spans="1:27" ht="12" customHeight="1" thickBot="1" x14ac:dyDescent="0.25">
      <c r="A32" s="53" t="s">
        <v>4</v>
      </c>
      <c r="B32" s="70">
        <v>67</v>
      </c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67"/>
    </row>
    <row r="33" spans="1:27" ht="48" x14ac:dyDescent="0.2">
      <c r="A33" s="25" t="s">
        <v>6</v>
      </c>
      <c r="B33" s="11" t="s">
        <v>8</v>
      </c>
      <c r="C33" s="9" t="s">
        <v>7</v>
      </c>
      <c r="D33" s="18">
        <v>0</v>
      </c>
      <c r="E33" s="43">
        <v>0</v>
      </c>
      <c r="F33" s="18">
        <v>0</v>
      </c>
      <c r="G33" s="20">
        <v>15</v>
      </c>
      <c r="H33" s="45">
        <v>90</v>
      </c>
      <c r="I33" s="20">
        <v>80</v>
      </c>
      <c r="J33" s="7" t="s">
        <v>66</v>
      </c>
      <c r="K33" s="7" t="s">
        <v>65</v>
      </c>
      <c r="L33" s="6" t="s">
        <v>67</v>
      </c>
      <c r="M33" s="42">
        <v>0</v>
      </c>
      <c r="N33" s="17">
        <v>0</v>
      </c>
      <c r="O33" s="44">
        <v>90</v>
      </c>
      <c r="P33" s="19">
        <v>80</v>
      </c>
      <c r="Q33" s="1">
        <v>300</v>
      </c>
      <c r="R33" s="59">
        <v>0.08</v>
      </c>
      <c r="S33" s="21">
        <f t="shared" ref="S33:S37" si="9">ROUND(M33*Q33,2)</f>
        <v>0</v>
      </c>
      <c r="T33" s="22">
        <f t="shared" ref="T33:T37" si="10">ROUND(S33+S33*R33,2)</f>
        <v>0</v>
      </c>
      <c r="U33" s="22">
        <f t="shared" ref="U33:U37" si="11">ROUND(N33*Q33,2)</f>
        <v>0</v>
      </c>
      <c r="V33" s="23">
        <f t="shared" ref="V33:V37" si="12">ROUND(U33+U33*R33,2)</f>
        <v>0</v>
      </c>
      <c r="W33" s="24">
        <f t="shared" ref="W33:W37" si="13">ROUND(O33*Q33,2)</f>
        <v>27000</v>
      </c>
      <c r="X33" s="24">
        <f t="shared" ref="X33:X37" si="14">ROUND(W33+W33*R33,2)</f>
        <v>29160</v>
      </c>
      <c r="Y33" s="24">
        <f t="shared" ref="Y33:Y37" si="15">ROUND(P33*Q33,2)</f>
        <v>24000</v>
      </c>
      <c r="Z33" s="24">
        <f t="shared" ref="Z33:Z37" si="16">ROUND(Y33+Y33*R33,2)</f>
        <v>25920</v>
      </c>
      <c r="AA33" s="68" t="s">
        <v>68</v>
      </c>
    </row>
    <row r="34" spans="1:27" ht="36" x14ac:dyDescent="0.2">
      <c r="A34" s="25" t="s">
        <v>35</v>
      </c>
      <c r="B34" s="11" t="s">
        <v>9</v>
      </c>
      <c r="C34" s="7" t="s">
        <v>7</v>
      </c>
      <c r="D34" s="18">
        <v>1</v>
      </c>
      <c r="E34" s="43">
        <v>10</v>
      </c>
      <c r="F34" s="18">
        <v>20</v>
      </c>
      <c r="G34" s="20">
        <v>15</v>
      </c>
      <c r="H34" s="45">
        <v>60</v>
      </c>
      <c r="I34" s="20">
        <v>80</v>
      </c>
      <c r="J34" s="7" t="s">
        <v>72</v>
      </c>
      <c r="K34" s="7" t="s">
        <v>71</v>
      </c>
      <c r="L34" s="6" t="s">
        <v>73</v>
      </c>
      <c r="M34" s="42">
        <v>10</v>
      </c>
      <c r="N34" s="17">
        <v>20</v>
      </c>
      <c r="O34" s="44">
        <v>60</v>
      </c>
      <c r="P34" s="19">
        <v>80</v>
      </c>
      <c r="Q34" s="1">
        <v>70</v>
      </c>
      <c r="R34" s="59">
        <v>0.08</v>
      </c>
      <c r="S34" s="21">
        <f t="shared" si="9"/>
        <v>700</v>
      </c>
      <c r="T34" s="22">
        <f t="shared" si="10"/>
        <v>756</v>
      </c>
      <c r="U34" s="22">
        <f t="shared" si="11"/>
        <v>1400</v>
      </c>
      <c r="V34" s="23">
        <f t="shared" si="12"/>
        <v>1512</v>
      </c>
      <c r="W34" s="24">
        <f t="shared" si="13"/>
        <v>4200</v>
      </c>
      <c r="X34" s="24">
        <f t="shared" si="14"/>
        <v>4536</v>
      </c>
      <c r="Y34" s="24">
        <f t="shared" si="15"/>
        <v>5600</v>
      </c>
      <c r="Z34" s="24">
        <f t="shared" si="16"/>
        <v>6048</v>
      </c>
      <c r="AA34" s="68" t="s">
        <v>74</v>
      </c>
    </row>
    <row r="35" spans="1:27" ht="24" x14ac:dyDescent="0.2">
      <c r="A35" s="25" t="s">
        <v>36</v>
      </c>
      <c r="B35" s="11" t="s">
        <v>10</v>
      </c>
      <c r="C35" s="7" t="s">
        <v>7</v>
      </c>
      <c r="D35" s="18">
        <v>1</v>
      </c>
      <c r="E35" s="43">
        <v>100</v>
      </c>
      <c r="F35" s="18">
        <v>200</v>
      </c>
      <c r="G35" s="20">
        <v>300</v>
      </c>
      <c r="H35" s="45">
        <v>3000</v>
      </c>
      <c r="I35" s="20">
        <v>3000</v>
      </c>
      <c r="J35" s="7" t="s">
        <v>63</v>
      </c>
      <c r="K35" s="69" t="s">
        <v>64</v>
      </c>
      <c r="L35" s="6" t="s">
        <v>75</v>
      </c>
      <c r="M35" s="42">
        <v>100</v>
      </c>
      <c r="N35" s="17">
        <v>200</v>
      </c>
      <c r="O35" s="44">
        <v>3000</v>
      </c>
      <c r="P35" s="19">
        <v>3000</v>
      </c>
      <c r="Q35" s="1">
        <v>61.6</v>
      </c>
      <c r="R35" s="59">
        <v>0.08</v>
      </c>
      <c r="S35" s="21">
        <f t="shared" si="9"/>
        <v>6160</v>
      </c>
      <c r="T35" s="22">
        <f t="shared" si="10"/>
        <v>6652.8</v>
      </c>
      <c r="U35" s="22">
        <f t="shared" si="11"/>
        <v>12320</v>
      </c>
      <c r="V35" s="23">
        <f t="shared" si="12"/>
        <v>13305.6</v>
      </c>
      <c r="W35" s="24">
        <f t="shared" si="13"/>
        <v>184800</v>
      </c>
      <c r="X35" s="24">
        <f t="shared" si="14"/>
        <v>199584</v>
      </c>
      <c r="Y35" s="24">
        <f t="shared" si="15"/>
        <v>184800</v>
      </c>
      <c r="Z35" s="24">
        <f t="shared" si="16"/>
        <v>199584</v>
      </c>
      <c r="AA35" s="68" t="s">
        <v>81</v>
      </c>
    </row>
    <row r="36" spans="1:27" ht="24" x14ac:dyDescent="0.2">
      <c r="A36" s="25" t="s">
        <v>37</v>
      </c>
      <c r="B36" s="11" t="s">
        <v>11</v>
      </c>
      <c r="C36" s="7" t="s">
        <v>7</v>
      </c>
      <c r="D36" s="18">
        <v>1</v>
      </c>
      <c r="E36" s="43">
        <v>5</v>
      </c>
      <c r="F36" s="18">
        <v>5</v>
      </c>
      <c r="G36" s="20">
        <v>10</v>
      </c>
      <c r="H36" s="45">
        <v>30</v>
      </c>
      <c r="I36" s="20">
        <v>30</v>
      </c>
      <c r="J36" s="7" t="s">
        <v>63</v>
      </c>
      <c r="K36" s="7" t="s">
        <v>76</v>
      </c>
      <c r="L36" s="6" t="s">
        <v>77</v>
      </c>
      <c r="M36" s="42">
        <v>5</v>
      </c>
      <c r="N36" s="17">
        <v>5</v>
      </c>
      <c r="O36" s="44">
        <v>30</v>
      </c>
      <c r="P36" s="19">
        <v>30</v>
      </c>
      <c r="Q36" s="1">
        <v>440</v>
      </c>
      <c r="R36" s="59">
        <v>0.08</v>
      </c>
      <c r="S36" s="21">
        <f t="shared" si="9"/>
        <v>2200</v>
      </c>
      <c r="T36" s="22">
        <f t="shared" si="10"/>
        <v>2376</v>
      </c>
      <c r="U36" s="22">
        <f t="shared" si="11"/>
        <v>2200</v>
      </c>
      <c r="V36" s="23">
        <f t="shared" si="12"/>
        <v>2376</v>
      </c>
      <c r="W36" s="24">
        <f t="shared" si="13"/>
        <v>13200</v>
      </c>
      <c r="X36" s="24">
        <f t="shared" si="14"/>
        <v>14256</v>
      </c>
      <c r="Y36" s="24">
        <f t="shared" si="15"/>
        <v>13200</v>
      </c>
      <c r="Z36" s="24">
        <f t="shared" si="16"/>
        <v>14256</v>
      </c>
      <c r="AA36" s="68" t="s">
        <v>78</v>
      </c>
    </row>
    <row r="37" spans="1:27" ht="24.75" thickBot="1" x14ac:dyDescent="0.25">
      <c r="A37" s="25" t="s">
        <v>38</v>
      </c>
      <c r="B37" s="11" t="s">
        <v>12</v>
      </c>
      <c r="C37" s="7" t="s">
        <v>7</v>
      </c>
      <c r="D37" s="18">
        <v>1</v>
      </c>
      <c r="E37" s="43">
        <v>5</v>
      </c>
      <c r="F37" s="18">
        <v>5</v>
      </c>
      <c r="G37" s="20">
        <v>10</v>
      </c>
      <c r="H37" s="45">
        <v>20</v>
      </c>
      <c r="I37" s="20">
        <v>30</v>
      </c>
      <c r="J37" s="7" t="s">
        <v>63</v>
      </c>
      <c r="K37" s="7" t="s">
        <v>76</v>
      </c>
      <c r="L37" s="6" t="s">
        <v>79</v>
      </c>
      <c r="M37" s="42">
        <v>5</v>
      </c>
      <c r="N37" s="17">
        <v>5</v>
      </c>
      <c r="O37" s="44">
        <v>20</v>
      </c>
      <c r="P37" s="19">
        <v>30</v>
      </c>
      <c r="Q37" s="1">
        <v>528</v>
      </c>
      <c r="R37" s="59">
        <v>0.08</v>
      </c>
      <c r="S37" s="21">
        <f t="shared" si="9"/>
        <v>2640</v>
      </c>
      <c r="T37" s="22">
        <f t="shared" si="10"/>
        <v>2851.2</v>
      </c>
      <c r="U37" s="22">
        <f t="shared" si="11"/>
        <v>2640</v>
      </c>
      <c r="V37" s="23">
        <f t="shared" si="12"/>
        <v>2851.2</v>
      </c>
      <c r="W37" s="24">
        <f t="shared" si="13"/>
        <v>10560</v>
      </c>
      <c r="X37" s="24">
        <f t="shared" si="14"/>
        <v>11404.8</v>
      </c>
      <c r="Y37" s="24">
        <f t="shared" si="15"/>
        <v>15840</v>
      </c>
      <c r="Z37" s="24">
        <f t="shared" si="16"/>
        <v>17107.2</v>
      </c>
      <c r="AA37" s="68" t="s">
        <v>80</v>
      </c>
    </row>
    <row r="38" spans="1:27" ht="13.5" thickBot="1" x14ac:dyDescent="0.25">
      <c r="A38" s="76" t="s">
        <v>57</v>
      </c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R38" s="60" t="s">
        <v>39</v>
      </c>
      <c r="S38" s="46">
        <f t="shared" ref="S38:Z38" si="17">SUM(S33:S37)</f>
        <v>11700</v>
      </c>
      <c r="T38" s="46">
        <f t="shared" si="17"/>
        <v>12636</v>
      </c>
      <c r="U38" s="46">
        <f t="shared" si="17"/>
        <v>18560</v>
      </c>
      <c r="V38" s="46">
        <f t="shared" si="17"/>
        <v>20044.8</v>
      </c>
      <c r="W38" s="46">
        <f t="shared" si="17"/>
        <v>239760</v>
      </c>
      <c r="X38" s="46">
        <f t="shared" si="17"/>
        <v>258940.79999999999</v>
      </c>
      <c r="Y38" s="46">
        <f t="shared" si="17"/>
        <v>243440</v>
      </c>
      <c r="Z38" s="46">
        <f t="shared" si="17"/>
        <v>262915.20000000001</v>
      </c>
    </row>
    <row r="39" spans="1:27" ht="13.5" customHeight="1" thickBot="1" x14ac:dyDescent="0.25">
      <c r="A39" s="77" t="s">
        <v>58</v>
      </c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T39" s="5" t="s">
        <v>56</v>
      </c>
    </row>
    <row r="40" spans="1:27" ht="12.75" thickBot="1" x14ac:dyDescent="0.25">
      <c r="S40" s="78" t="s">
        <v>4</v>
      </c>
      <c r="T40" s="79"/>
      <c r="U40" s="79"/>
      <c r="V40" s="79"/>
      <c r="W40" s="80">
        <v>67</v>
      </c>
      <c r="X40" s="80"/>
      <c r="Y40" s="80"/>
      <c r="Z40" s="81"/>
    </row>
    <row r="41" spans="1:27" x14ac:dyDescent="0.2">
      <c r="S41" s="87" t="s">
        <v>50</v>
      </c>
      <c r="T41" s="88"/>
      <c r="U41" s="87" t="s">
        <v>51</v>
      </c>
      <c r="V41" s="88"/>
      <c r="W41" s="87" t="s">
        <v>52</v>
      </c>
      <c r="X41" s="88"/>
      <c r="Y41" s="87" t="s">
        <v>53</v>
      </c>
      <c r="Z41" s="88"/>
    </row>
    <row r="42" spans="1:27" x14ac:dyDescent="0.2">
      <c r="S42" s="33" t="s">
        <v>54</v>
      </c>
      <c r="T42" s="34" t="s">
        <v>55</v>
      </c>
      <c r="U42" s="33" t="s">
        <v>54</v>
      </c>
      <c r="V42" s="34" t="s">
        <v>55</v>
      </c>
      <c r="W42" s="33" t="s">
        <v>54</v>
      </c>
      <c r="X42" s="34" t="s">
        <v>55</v>
      </c>
      <c r="Y42" s="33" t="s">
        <v>54</v>
      </c>
      <c r="Z42" s="34" t="s">
        <v>55</v>
      </c>
    </row>
    <row r="43" spans="1:27" ht="12.75" thickBot="1" x14ac:dyDescent="0.25">
      <c r="S43" s="41">
        <f>S38</f>
        <v>11700</v>
      </c>
      <c r="T43" s="40">
        <f>W38</f>
        <v>239760</v>
      </c>
      <c r="U43" s="41">
        <f>T38</f>
        <v>12636</v>
      </c>
      <c r="V43" s="40">
        <f>X38</f>
        <v>258940.79999999999</v>
      </c>
      <c r="W43" s="41">
        <f>U38</f>
        <v>18560</v>
      </c>
      <c r="X43" s="40">
        <f>Y38</f>
        <v>243440</v>
      </c>
      <c r="Y43" s="41">
        <f>V38</f>
        <v>20044.8</v>
      </c>
      <c r="Z43" s="40">
        <f>Z38</f>
        <v>262915.20000000001</v>
      </c>
    </row>
    <row r="44" spans="1:27" ht="12.75" thickBot="1" x14ac:dyDescent="0.25">
      <c r="S44" s="83">
        <f>S43+T43</f>
        <v>251460</v>
      </c>
      <c r="T44" s="84"/>
      <c r="U44" s="85">
        <f>U43+V43</f>
        <v>271576.8</v>
      </c>
      <c r="V44" s="84"/>
      <c r="W44" s="85">
        <f>W43+X43</f>
        <v>262000</v>
      </c>
      <c r="X44" s="84"/>
      <c r="Y44" s="85">
        <f>Y43+Z43</f>
        <v>282960</v>
      </c>
      <c r="Z44" s="86"/>
    </row>
    <row r="48" spans="1:27" x14ac:dyDescent="0.2">
      <c r="W48" s="10"/>
    </row>
  </sheetData>
  <mergeCells count="31">
    <mergeCell ref="A38:L38"/>
    <mergeCell ref="A39:L39"/>
    <mergeCell ref="S40:V40"/>
    <mergeCell ref="W40:Z40"/>
    <mergeCell ref="S41:T41"/>
    <mergeCell ref="U41:V41"/>
    <mergeCell ref="W41:X41"/>
    <mergeCell ref="Y41:Z41"/>
    <mergeCell ref="U18:V18"/>
    <mergeCell ref="W18:X18"/>
    <mergeCell ref="Y18:Z18"/>
    <mergeCell ref="S44:T44"/>
    <mergeCell ref="U44:V44"/>
    <mergeCell ref="W44:X44"/>
    <mergeCell ref="Y44:Z44"/>
    <mergeCell ref="B32:Z32"/>
    <mergeCell ref="A1:M1"/>
    <mergeCell ref="C29:I29"/>
    <mergeCell ref="L29:R29"/>
    <mergeCell ref="S21:T21"/>
    <mergeCell ref="U21:V21"/>
    <mergeCell ref="W21:X21"/>
    <mergeCell ref="Y21:Z21"/>
    <mergeCell ref="B12:Z12"/>
    <mergeCell ref="A15:L15"/>
    <mergeCell ref="A16:L16"/>
    <mergeCell ref="C9:I9"/>
    <mergeCell ref="L9:R9"/>
    <mergeCell ref="S17:V17"/>
    <mergeCell ref="W17:Z17"/>
    <mergeCell ref="S18:T18"/>
  </mergeCells>
  <phoneticPr fontId="12" type="noConversion"/>
  <pageMargins left="0.11811023622047245" right="0.11811023622047245" top="0.35433070866141736" bottom="7.874015748031496E-2" header="0.11811023622047245" footer="7.874015748031496E-2"/>
  <pageSetup paperSize="8" scale="57" fitToHeight="0" orientation="landscape" horizontalDpi="4294967293" verticalDpi="4294967293" r:id="rId1"/>
  <headerFooter>
    <oddHeader>&amp;L157/PN/ZP/D/2024&amp;CFormularz asortymentowo-cenowy&amp;RZałącznik nr 2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FAC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Damian Piekielny</dc:creator>
  <cp:lastModifiedBy>Monika Malitka</cp:lastModifiedBy>
  <cp:lastPrinted>2024-11-04T11:13:47Z</cp:lastPrinted>
  <dcterms:created xsi:type="dcterms:W3CDTF">2015-06-05T18:17:20Z</dcterms:created>
  <dcterms:modified xsi:type="dcterms:W3CDTF">2024-11-07T10:28:28Z</dcterms:modified>
</cp:coreProperties>
</file>