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Shared drives\Trade&amp;Distribution PL Przetargi\PRZETARGI\2024\Łódź\Żeromskiego\2024-11-08 Mircera\OFERTA RP Łódź Żeromskiego 157PNZPD2024\"/>
    </mc:Choice>
  </mc:AlternateContent>
  <bookViews>
    <workbookView xWindow="-110" yWindow="-110" windowWidth="23250" windowHeight="12450"/>
  </bookViews>
  <sheets>
    <sheet name="FAC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10" i="1" l="1"/>
  <c r="W10" i="1"/>
  <c r="U10" i="1"/>
  <c r="S10" i="1"/>
  <c r="Z10" i="1" l="1"/>
  <c r="Z11" i="1" s="1"/>
  <c r="Z16" i="1" s="1"/>
  <c r="Z28" i="1" s="1"/>
  <c r="Y11" i="1"/>
  <c r="X16" i="1" s="1"/>
  <c r="X28" i="1" s="1"/>
  <c r="T10" i="1"/>
  <c r="T11" i="1" s="1"/>
  <c r="U16" i="1" s="1"/>
  <c r="U28" i="1" s="1"/>
  <c r="S11" i="1"/>
  <c r="S16" i="1" s="1"/>
  <c r="S28" i="1" s="1"/>
  <c r="V10" i="1"/>
  <c r="V11" i="1" s="1"/>
  <c r="Y16" i="1" s="1"/>
  <c r="Y28" i="1" s="1"/>
  <c r="U11" i="1"/>
  <c r="W16" i="1" s="1"/>
  <c r="W28" i="1" s="1"/>
  <c r="X10" i="1"/>
  <c r="X11" i="1" s="1"/>
  <c r="V16" i="1" s="1"/>
  <c r="V28" i="1" s="1"/>
  <c r="W11" i="1"/>
  <c r="T16" i="1" s="1"/>
  <c r="T28" i="1" s="1"/>
  <c r="W17" i="1" l="1"/>
  <c r="Y17" i="1"/>
  <c r="S17" i="1"/>
  <c r="U17" i="1"/>
  <c r="V29" i="1" l="1"/>
  <c r="T29" i="1"/>
  <c r="U29" i="1"/>
  <c r="Z29" i="1"/>
  <c r="S29" i="1"/>
  <c r="X29" i="1"/>
  <c r="W29" i="1"/>
  <c r="W30" i="1" l="1"/>
  <c r="U30" i="1" l="1"/>
  <c r="S30" i="1"/>
  <c r="Y29" i="1" l="1"/>
  <c r="Y30" i="1" l="1"/>
</calcChain>
</file>

<file path=xl/sharedStrings.xml><?xml version="1.0" encoding="utf-8"?>
<sst xmlns="http://schemas.openxmlformats.org/spreadsheetml/2006/main" count="80" uniqueCount="61">
  <si>
    <t>Lp.</t>
  </si>
  <si>
    <t>Asortyment</t>
  </si>
  <si>
    <t>Nazwa handlowa</t>
  </si>
  <si>
    <t>Stawka VAT (%)</t>
  </si>
  <si>
    <t>PAKIET</t>
  </si>
  <si>
    <t>1</t>
  </si>
  <si>
    <t>1.</t>
  </si>
  <si>
    <t>100mcg</t>
  </si>
  <si>
    <t>Methoxy polysthylene glycol-epoetin beta amp-strz roztw do wstrz pods i doż   . Dostępne wszystkie dawki. Zamawiający każdorazowo  określi dawkę podczas zamówienia.</t>
  </si>
  <si>
    <t>j.m.</t>
  </si>
  <si>
    <t>BARLICKI
Ilość minimalna (j.m.)</t>
  </si>
  <si>
    <t>BARLICKI
Ilość podstawowa (j.m.)</t>
  </si>
  <si>
    <t>BARLICKI
Prawo opcji (j.m.)</t>
  </si>
  <si>
    <t>Producent</t>
  </si>
  <si>
    <t>Wielkość op. oferowanego (zgodnie z raportowaniem do ZSMOPL)</t>
  </si>
  <si>
    <t>BARLICKI
Oferowana ilość podstawowa (op.)</t>
  </si>
  <si>
    <t>BARLICKI
Oferowane prawo opcji (op.)</t>
  </si>
  <si>
    <t>USK nr 2
Ilość minimalna (j.m.)</t>
  </si>
  <si>
    <t>USK nr 2
Ilość podstawowa (j.m.)</t>
  </si>
  <si>
    <t>USK nr 2
Prawo opcji (j.m.)</t>
  </si>
  <si>
    <t>USK nr 2
Oferowana ilość podstawowa (op.)</t>
  </si>
  <si>
    <t>USK nr 2
Oferowane prawo opcji (op.)</t>
  </si>
  <si>
    <t xml:space="preserve">Cena netto za oferowane op. (zł) </t>
  </si>
  <si>
    <t>BARLICKI
Wartość podstawowa netto (zł)</t>
  </si>
  <si>
    <t>BARLICKI
Wartość podstawowa brutto (zł)</t>
  </si>
  <si>
    <t>BARLICKI
Wartość prawa opcji netto (zł)</t>
  </si>
  <si>
    <t>BARLICKI
Wartość prawa opcji brutto (zł)</t>
  </si>
  <si>
    <t>USK nr 2
Wartość podstawowa netto (zł)</t>
  </si>
  <si>
    <t>USK nr 2
Wartość podstawowa brutto (zł)</t>
  </si>
  <si>
    <t>USK nr 2
Wartość prawa opcji netto (zł)</t>
  </si>
  <si>
    <t>USK nr 2
Wartość prawa opcji brutto (zł)</t>
  </si>
  <si>
    <t>37.</t>
  </si>
  <si>
    <t>RAZEM:</t>
  </si>
  <si>
    <t>19=13x17</t>
  </si>
  <si>
    <t>20=19+19x18</t>
  </si>
  <si>
    <t>21=14x17</t>
  </si>
  <si>
    <t>22=21+21x18</t>
  </si>
  <si>
    <t>23=15x17</t>
  </si>
  <si>
    <t>24=23+23x18</t>
  </si>
  <si>
    <t>25=16x17</t>
  </si>
  <si>
    <t>26=25+25x18</t>
  </si>
  <si>
    <t>ZAPOTRZEBOWANIE ZAMAWIAJĄCEGO</t>
  </si>
  <si>
    <t>WIELKOŚCI OFEROWANE PRZEZ WYKONAWCĘ</t>
  </si>
  <si>
    <t>Wartość podstawowa netto (zł)</t>
  </si>
  <si>
    <t>Wartość podstawowa brutto (zł)</t>
  </si>
  <si>
    <t>Wartość prawa opcji netto (zł)</t>
  </si>
  <si>
    <t>Wartość prawa opcji brutto (zł)</t>
  </si>
  <si>
    <t>BARLICKI</t>
  </si>
  <si>
    <t>USK nr 2</t>
  </si>
  <si>
    <t xml:space="preserve">                               </t>
  </si>
  <si>
    <t>Pakiet</t>
  </si>
  <si>
    <t>RAZEM CAŁOŚĆ</t>
  </si>
  <si>
    <t>RAZEM</t>
  </si>
  <si>
    <t>W PRZYPADKU ZAOFEROWANIA PRZEDMIOTU ZAMOWIENIA O DOPUSZCZONYCH PARAMETRACH, INNYCH NIŻ POWYŻEJ OPISANE, PROSZĘ UZUPEŁNIĆ ODRĘBNIE DLA KAŻDEJ POZYCJI:</t>
  </si>
  <si>
    <t>W pozycji …. zaoferowano towar zgodnie z odpowiedzią Zamawiającego nr …. z dnia …</t>
  </si>
  <si>
    <r>
      <rPr>
        <b/>
        <sz val="12"/>
        <color rgb="FFFF0000"/>
        <rFont val="Calibri"/>
        <family val="2"/>
        <charset val="238"/>
        <scheme val="minor"/>
      </rPr>
      <t xml:space="preserve">Proszę o pozostawienie jedynie pakietów, na kóre zostanie złożona oferta </t>
    </r>
    <r>
      <rPr>
        <b/>
        <sz val="9"/>
        <color theme="1"/>
        <rFont val="Calibri"/>
        <family val="2"/>
        <charset val="238"/>
        <scheme val="minor"/>
      </rPr>
      <t xml:space="preserve">
Kolumna pn. "zamawiana ilość" stanowi wielkośc zamówienia podstawowego 
Kolumna pn. "minimalne wykorzystanie" stanowi o minimalnej realizacji umowy i nie jest podstawą wyceny zamówienia
</t>
    </r>
    <r>
      <rPr>
        <b/>
        <sz val="12"/>
        <color rgb="FFFF0000"/>
        <rFont val="Calibri"/>
        <family val="2"/>
        <charset val="238"/>
        <scheme val="minor"/>
      </rPr>
      <t>!!! WAŻNE !!!</t>
    </r>
    <r>
      <rPr>
        <b/>
        <sz val="9"/>
        <color theme="1"/>
        <rFont val="Calibri"/>
        <family val="2"/>
        <charset val="238"/>
        <scheme val="minor"/>
      </rPr>
      <t xml:space="preserve"> Zamawiający zwraca uwagę, iż w Formularzu asortymentowo-cenowym kolumna „ilość podstawowa” i „prawo opcji” to zapotrzebowanie Zamawiającego (we wskazanej przez Zamawiającego j.m.), na podstawie którego Wykonawca powinien wskazać wielkość opakowania oferowanego i wyliczyć oferowaną ilość (opakowań) i wartość towaru zarówno w zamówieniu podstawowym jak i w prawie opcji.
Wartość netto i brutto winna być wyliczona dla ilości opakowań oferowanych.</t>
    </r>
  </si>
  <si>
    <t>kod EAN</t>
  </si>
  <si>
    <t>Roche Pharma AG</t>
  </si>
  <si>
    <t>MIRCERA</t>
  </si>
  <si>
    <t>1 ampułkostrzykawka</t>
  </si>
  <si>
    <t>30mcg/0,3ml- 05909990661008 
50mcg/0,3ml- 05909990052684, 75mcg/0,3ml- 05909990052868, 100mcg/0,3ml- 05909990052707, 120mcg/0,3ml- 05909990661046, 150mcg/0,3ml- 05909990052875, 200mcg/0,3ml- 05909990052745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</si>
</sst>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zł&quot;_-;\-* #,##0.00\ &quot;zł&quot;_-;_-* &quot;-&quot;??\ &quot;zł&quot;_-;_-@_-"/>
    <numFmt numFmtId="43" formatCode="_-* #,##0.00_-;\-* #,##0.00_-;_-* &quot;-&quot;??_-;_-@_-"/>
    <numFmt numFmtId="165" formatCode="#,##0.00\ &quot;zł&quot;"/>
    <numFmt numFmtId="168" formatCode="[$-415]General"/>
    <numFmt numFmtId="171" formatCode="[$-415]0%"/>
    <numFmt numFmtId="172" formatCode="_-* #,##0.00\ [$zł-415]_-;\-* #,##0.00\ [$zł-415]_-;_-* &quot;-&quot;??\ [$zł-415]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9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rgb="FF000000"/>
      <name val="Calibri"/>
      <family val="2"/>
      <charset val="238"/>
    </font>
    <font>
      <sz val="9"/>
      <name val="Calibri"/>
      <family val="2"/>
      <charset val="238"/>
      <scheme val="minor"/>
    </font>
    <font>
      <sz val="8"/>
      <name val="Calibri"/>
      <family val="2"/>
      <scheme val="minor"/>
    </font>
    <font>
      <sz val="10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" fillId="0" borderId="0"/>
    <xf numFmtId="0" fontId="6" fillId="0" borderId="0"/>
    <xf numFmtId="0" fontId="4" fillId="0" borderId="0"/>
    <xf numFmtId="0" fontId="7" fillId="0" borderId="0"/>
    <xf numFmtId="9" fontId="3" fillId="0" borderId="0" applyFont="0" applyFill="0" applyBorder="0" applyAlignment="0" applyProtection="0"/>
    <xf numFmtId="0" fontId="8" fillId="0" borderId="0"/>
    <xf numFmtId="44" fontId="4" fillId="0" borderId="0" applyFont="0" applyFill="0" applyBorder="0" applyAlignment="0" applyProtection="0"/>
    <xf numFmtId="0" fontId="9" fillId="0" borderId="0"/>
    <xf numFmtId="0" fontId="3" fillId="0" borderId="0"/>
    <xf numFmtId="44" fontId="8" fillId="0" borderId="0" applyFont="0" applyFill="0" applyBorder="0" applyAlignment="0" applyProtection="0"/>
    <xf numFmtId="0" fontId="8" fillId="0" borderId="0"/>
    <xf numFmtId="0" fontId="8" fillId="0" borderId="0"/>
    <xf numFmtId="168" fontId="10" fillId="0" borderId="0" applyBorder="0" applyProtection="0"/>
    <xf numFmtId="0" fontId="3" fillId="0" borderId="0"/>
    <xf numFmtId="0" fontId="7" fillId="0" borderId="0"/>
    <xf numFmtId="0" fontId="13" fillId="0" borderId="0"/>
    <xf numFmtId="43" fontId="7" fillId="0" borderId="0" applyFont="0" applyFill="0" applyBorder="0" applyAlignment="0" applyProtection="0"/>
    <xf numFmtId="0" fontId="2" fillId="0" borderId="0"/>
    <xf numFmtId="0" fontId="8" fillId="0" borderId="0"/>
    <xf numFmtId="0" fontId="8" fillId="0" borderId="0"/>
    <xf numFmtId="9" fontId="7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7" fillId="0" borderId="0" applyFont="0" applyFill="0" applyBorder="0" applyAlignment="0" applyProtection="0"/>
    <xf numFmtId="171" fontId="10" fillId="0" borderId="0" applyBorder="0" applyProtection="0"/>
    <xf numFmtId="0" fontId="4" fillId="0" borderId="0"/>
    <xf numFmtId="0" fontId="7" fillId="0" borderId="0"/>
    <xf numFmtId="44" fontId="8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44" fontId="8" fillId="0" borderId="0" applyFont="0" applyFill="0" applyBorder="0" applyAlignment="0" applyProtection="0"/>
    <xf numFmtId="0" fontId="1" fillId="0" borderId="0"/>
    <xf numFmtId="0" fontId="7" fillId="0" borderId="0"/>
    <xf numFmtId="0" fontId="1" fillId="0" borderId="0"/>
    <xf numFmtId="9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80">
    <xf numFmtId="0" fontId="0" fillId="0" borderId="0" xfId="0"/>
    <xf numFmtId="44" fontId="11" fillId="0" borderId="1" xfId="1" applyFont="1" applyFill="1" applyBorder="1" applyAlignment="1">
      <alignment horizontal="center" vertical="center" wrapText="1"/>
    </xf>
    <xf numFmtId="0" fontId="15" fillId="0" borderId="0" xfId="0" applyFont="1"/>
    <xf numFmtId="0" fontId="15" fillId="0" borderId="1" xfId="0" applyFont="1" applyBorder="1"/>
    <xf numFmtId="0" fontId="15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165" fontId="15" fillId="0" borderId="0" xfId="0" applyNumberFormat="1" applyFont="1"/>
    <xf numFmtId="0" fontId="11" fillId="2" borderId="7" xfId="0" applyFont="1" applyFill="1" applyBorder="1" applyAlignment="1">
      <alignment horizontal="center" vertical="center" wrapText="1"/>
    </xf>
    <xf numFmtId="3" fontId="15" fillId="4" borderId="1" xfId="0" applyNumberFormat="1" applyFont="1" applyFill="1" applyBorder="1" applyAlignment="1">
      <alignment horizontal="center" vertical="center" wrapText="1"/>
    </xf>
    <xf numFmtId="3" fontId="15" fillId="4" borderId="1" xfId="0" applyNumberFormat="1" applyFont="1" applyFill="1" applyBorder="1" applyAlignment="1">
      <alignment horizontal="center" vertical="center"/>
    </xf>
    <xf numFmtId="3" fontId="15" fillId="5" borderId="1" xfId="0" applyNumberFormat="1" applyFont="1" applyFill="1" applyBorder="1" applyAlignment="1">
      <alignment horizontal="center" vertical="center" wrapText="1"/>
    </xf>
    <xf numFmtId="3" fontId="15" fillId="5" borderId="1" xfId="0" applyNumberFormat="1" applyFont="1" applyFill="1" applyBorder="1" applyAlignment="1">
      <alignment horizontal="center" vertical="center"/>
    </xf>
    <xf numFmtId="172" fontId="11" fillId="4" borderId="1" xfId="1" applyNumberFormat="1" applyFont="1" applyFill="1" applyBorder="1" applyAlignment="1">
      <alignment horizontal="center" vertical="center" wrapText="1"/>
    </xf>
    <xf numFmtId="172" fontId="15" fillId="4" borderId="1" xfId="1" applyNumberFormat="1" applyFont="1" applyFill="1" applyBorder="1" applyAlignment="1">
      <alignment horizontal="center" vertical="center" wrapText="1"/>
    </xf>
    <xf numFmtId="172" fontId="15" fillId="4" borderId="1" xfId="1" applyNumberFormat="1" applyFont="1" applyFill="1" applyBorder="1" applyAlignment="1">
      <alignment horizontal="center" vertical="center"/>
    </xf>
    <xf numFmtId="172" fontId="15" fillId="5" borderId="1" xfId="1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44" fontId="5" fillId="0" borderId="1" xfId="1" applyFont="1" applyFill="1" applyBorder="1" applyAlignment="1">
      <alignment horizontal="center" vertical="center" wrapText="1"/>
    </xf>
    <xf numFmtId="165" fontId="5" fillId="4" borderId="1" xfId="0" applyNumberFormat="1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165" fontId="5" fillId="5" borderId="1" xfId="0" applyNumberFormat="1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165" fontId="11" fillId="4" borderId="7" xfId="0" applyNumberFormat="1" applyFont="1" applyFill="1" applyBorder="1" applyAlignment="1">
      <alignment horizontal="center" vertical="center" wrapText="1"/>
    </xf>
    <xf numFmtId="0" fontId="15" fillId="4" borderId="7" xfId="0" applyFont="1" applyFill="1" applyBorder="1" applyAlignment="1">
      <alignment horizontal="center" vertical="center"/>
    </xf>
    <xf numFmtId="0" fontId="15" fillId="5" borderId="7" xfId="0" applyFont="1" applyFill="1" applyBorder="1" applyAlignment="1">
      <alignment horizontal="center" vertical="center"/>
    </xf>
    <xf numFmtId="165" fontId="15" fillId="5" borderId="7" xfId="0" applyNumberFormat="1" applyFont="1" applyFill="1" applyBorder="1" applyAlignment="1">
      <alignment horizontal="center" vertical="center"/>
    </xf>
    <xf numFmtId="165" fontId="15" fillId="4" borderId="7" xfId="0" applyNumberFormat="1" applyFont="1" applyFill="1" applyBorder="1" applyAlignment="1">
      <alignment horizontal="center" vertical="center"/>
    </xf>
    <xf numFmtId="3" fontId="14" fillId="4" borderId="1" xfId="0" applyNumberFormat="1" applyFont="1" applyFill="1" applyBorder="1" applyAlignment="1">
      <alignment horizontal="center" vertical="center" wrapText="1"/>
    </xf>
    <xf numFmtId="3" fontId="14" fillId="4" borderId="1" xfId="0" applyNumberFormat="1" applyFont="1" applyFill="1" applyBorder="1" applyAlignment="1">
      <alignment horizontal="center" vertical="center"/>
    </xf>
    <xf numFmtId="3" fontId="14" fillId="5" borderId="1" xfId="0" applyNumberFormat="1" applyFont="1" applyFill="1" applyBorder="1" applyAlignment="1">
      <alignment horizontal="center" vertical="center" wrapText="1"/>
    </xf>
    <xf numFmtId="3" fontId="14" fillId="5" borderId="1" xfId="0" applyNumberFormat="1" applyFont="1" applyFill="1" applyBorder="1" applyAlignment="1">
      <alignment horizontal="center" vertical="center"/>
    </xf>
    <xf numFmtId="44" fontId="14" fillId="0" borderId="8" xfId="1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2" borderId="0" xfId="0" applyFont="1" applyFill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9" fontId="5" fillId="0" borderId="1" xfId="2" applyFont="1" applyFill="1" applyBorder="1" applyAlignment="1">
      <alignment horizontal="center" vertical="center" wrapText="1"/>
    </xf>
    <xf numFmtId="0" fontId="11" fillId="0" borderId="7" xfId="1" applyNumberFormat="1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9" fontId="15" fillId="0" borderId="1" xfId="2" applyFont="1" applyFill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/>
    </xf>
    <xf numFmtId="44" fontId="15" fillId="0" borderId="0" xfId="1" applyFont="1" applyFill="1" applyAlignment="1">
      <alignment horizontal="center" vertical="center"/>
    </xf>
    <xf numFmtId="16" fontId="15" fillId="0" borderId="1" xfId="0" applyNumberFormat="1" applyFont="1" applyBorder="1" applyAlignment="1">
      <alignment horizontal="center" vertical="center"/>
    </xf>
    <xf numFmtId="165" fontId="15" fillId="0" borderId="1" xfId="0" applyNumberFormat="1" applyFont="1" applyBorder="1"/>
    <xf numFmtId="165" fontId="15" fillId="4" borderId="1" xfId="0" applyNumberFormat="1" applyFont="1" applyFill="1" applyBorder="1"/>
    <xf numFmtId="165" fontId="15" fillId="5" borderId="1" xfId="0" applyNumberFormat="1" applyFont="1" applyFill="1" applyBorder="1"/>
    <xf numFmtId="0" fontId="14" fillId="4" borderId="1" xfId="0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/>
    </xf>
    <xf numFmtId="0" fontId="15" fillId="0" borderId="7" xfId="0" applyFont="1" applyBorder="1" applyAlignment="1">
      <alignment horizontal="center" vertical="center"/>
    </xf>
    <xf numFmtId="172" fontId="15" fillId="5" borderId="6" xfId="1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left"/>
    </xf>
    <xf numFmtId="0" fontId="17" fillId="0" borderId="0" xfId="0" applyFont="1" applyAlignment="1">
      <alignment horizontal="left" wrapText="1"/>
    </xf>
    <xf numFmtId="0" fontId="5" fillId="0" borderId="3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right" vertical="center" wrapText="1"/>
    </xf>
    <xf numFmtId="0" fontId="14" fillId="0" borderId="3" xfId="0" applyFont="1" applyBorder="1" applyAlignment="1">
      <alignment horizontal="righ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3" borderId="1" xfId="0" applyFont="1" applyFill="1" applyBorder="1" applyAlignment="1">
      <alignment horizontal="center"/>
    </xf>
    <xf numFmtId="0" fontId="14" fillId="0" borderId="0" xfId="0" applyFont="1" applyAlignment="1">
      <alignment horizontal="left" vertical="center" wrapText="1"/>
    </xf>
    <xf numFmtId="165" fontId="14" fillId="0" borderId="1" xfId="0" applyNumberFormat="1" applyFont="1" applyBorder="1" applyAlignment="1">
      <alignment horizontal="center"/>
    </xf>
    <xf numFmtId="0" fontId="14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165" fontId="14" fillId="0" borderId="9" xfId="0" applyNumberFormat="1" applyFont="1" applyBorder="1" applyAlignment="1">
      <alignment horizontal="center" vertical="center"/>
    </xf>
    <xf numFmtId="165" fontId="14" fillId="0" borderId="8" xfId="0" applyNumberFormat="1" applyFont="1" applyBorder="1" applyAlignment="1">
      <alignment horizontal="center" vertical="center"/>
    </xf>
    <xf numFmtId="165" fontId="14" fillId="0" borderId="10" xfId="0" applyNumberFormat="1" applyFont="1" applyBorder="1" applyAlignment="1">
      <alignment horizontal="center" vertical="center"/>
    </xf>
  </cellXfs>
  <cellStyles count="42">
    <cellStyle name="Currency" xfId="1" builtinId="4"/>
    <cellStyle name="Dziesiętny 2" xfId="19"/>
    <cellStyle name="Excel Built-in Normal" xfId="15"/>
    <cellStyle name="Excel Built-in Percent" xfId="26"/>
    <cellStyle name="Normal" xfId="0" builtinId="0"/>
    <cellStyle name="Normal 7" xfId="11"/>
    <cellStyle name="Normal 7 2" xfId="34"/>
    <cellStyle name="Normalny 10" xfId="18"/>
    <cellStyle name="Normalny 10 2" xfId="37"/>
    <cellStyle name="Normalny 2" xfId="5"/>
    <cellStyle name="Normalny 3" xfId="6"/>
    <cellStyle name="Normalny 3 2" xfId="17"/>
    <cellStyle name="Normalny 3 5" xfId="27"/>
    <cellStyle name="Normalny 4" xfId="20"/>
    <cellStyle name="Normalny 4 2" xfId="38"/>
    <cellStyle name="Normalny 4 2 2" xfId="3"/>
    <cellStyle name="Normalny 4 2 2 2" xfId="31"/>
    <cellStyle name="Normalny 5" xfId="4"/>
    <cellStyle name="Normalny 6" xfId="16"/>
    <cellStyle name="Normalny 6 2" xfId="36"/>
    <cellStyle name="Normalny 7" xfId="10"/>
    <cellStyle name="Normalny 8" xfId="21"/>
    <cellStyle name="Normalny 8 2" xfId="22"/>
    <cellStyle name="Normalny 8 2 2" xfId="8"/>
    <cellStyle name="Normalny 9" xfId="13"/>
    <cellStyle name="Normalny 9 2" xfId="14"/>
    <cellStyle name="Normalny_3_IMED" xfId="28"/>
    <cellStyle name="Percent" xfId="2" builtinId="5"/>
    <cellStyle name="Procentowy 2" xfId="23"/>
    <cellStyle name="Procentowy 4" xfId="24"/>
    <cellStyle name="Procentowy 4 2" xfId="7"/>
    <cellStyle name="Procentowy 4 2 2" xfId="32"/>
    <cellStyle name="Procentowy 4 3" xfId="39"/>
    <cellStyle name="Walutowy 2" xfId="25"/>
    <cellStyle name="Walutowy 2 2" xfId="40"/>
    <cellStyle name="Walutowy 3" xfId="12"/>
    <cellStyle name="Walutowy 3 2" xfId="35"/>
    <cellStyle name="Walutowy 4" xfId="9"/>
    <cellStyle name="Walutowy 4 2" xfId="33"/>
    <cellStyle name="Walutowy 5" xfId="30"/>
    <cellStyle name="Walutowy 6" xfId="29"/>
    <cellStyle name="Walutowy 6 2" xfId="41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1857375</xdr:colOff>
      <xdr:row>20</xdr:row>
      <xdr:rowOff>0</xdr:rowOff>
    </xdr:from>
    <xdr:ext cx="76200" cy="228600"/>
    <xdr:sp macro="" textlink="">
      <xdr:nvSpPr>
        <xdr:cNvPr id="2" name="Text Box 5">
          <a:extLst>
            <a:ext uri="{FF2B5EF4-FFF2-40B4-BE49-F238E27FC236}">
              <a16:creationId xmlns:a16="http://schemas.microsoft.com/office/drawing/2014/main" id="{1AB91D69-2496-4519-BB59-A0215F476512}"/>
            </a:ext>
          </a:extLst>
        </xdr:cNvPr>
        <xdr:cNvSpPr>
          <a:spLocks noChangeArrowheads="1"/>
        </xdr:cNvSpPr>
      </xdr:nvSpPr>
      <xdr:spPr bwMode="auto">
        <a:xfrm>
          <a:off x="2171700" y="183032400"/>
          <a:ext cx="76200" cy="228600"/>
        </a:xfrm>
        <a:custGeom>
          <a:avLst/>
          <a:gdLst>
            <a:gd name="T0" fmla="*/ 2147483646 w 21600"/>
            <a:gd name="T1" fmla="*/ 0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0 w 21600"/>
            <a:gd name="T7" fmla="*/ 2147483646 h 21600"/>
            <a:gd name="T8" fmla="*/ 17694720 60000 65536"/>
            <a:gd name="T9" fmla="*/ 0 60000 65536"/>
            <a:gd name="T10" fmla="*/ 5898240 60000 65536"/>
            <a:gd name="T11" fmla="*/ 11796480 60000 65536"/>
            <a:gd name="T12" fmla="*/ 0 w 21600"/>
            <a:gd name="T13" fmla="*/ 0 h 21600"/>
            <a:gd name="T14" fmla="*/ 21600 w 21600"/>
            <a:gd name="T15" fmla="*/ 216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1219200</xdr:colOff>
      <xdr:row>20</xdr:row>
      <xdr:rowOff>0</xdr:rowOff>
    </xdr:from>
    <xdr:ext cx="76200" cy="228600"/>
    <xdr:sp macro="" textlink="">
      <xdr:nvSpPr>
        <xdr:cNvPr id="4" name="Text Box 5">
          <a:extLst>
            <a:ext uri="{FF2B5EF4-FFF2-40B4-BE49-F238E27FC236}">
              <a16:creationId xmlns:a16="http://schemas.microsoft.com/office/drawing/2014/main" id="{FAEEB259-8284-4A04-B08A-3A79E6EA10F2}"/>
            </a:ext>
          </a:extLst>
        </xdr:cNvPr>
        <xdr:cNvSpPr>
          <a:spLocks noChangeArrowheads="1"/>
        </xdr:cNvSpPr>
      </xdr:nvSpPr>
      <xdr:spPr bwMode="auto">
        <a:xfrm>
          <a:off x="1219200" y="0"/>
          <a:ext cx="76200" cy="228600"/>
        </a:xfrm>
        <a:custGeom>
          <a:avLst/>
          <a:gdLst>
            <a:gd name="T0" fmla="*/ 2147483646 w 21600"/>
            <a:gd name="T1" fmla="*/ 0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0 w 21600"/>
            <a:gd name="T7" fmla="*/ 2147483646 h 21600"/>
            <a:gd name="T8" fmla="*/ 17694720 60000 65536"/>
            <a:gd name="T9" fmla="*/ 0 60000 65536"/>
            <a:gd name="T10" fmla="*/ 5898240 60000 65536"/>
            <a:gd name="T11" fmla="*/ 11796480 60000 65536"/>
            <a:gd name="T12" fmla="*/ 0 w 21600"/>
            <a:gd name="T13" fmla="*/ 0 h 21600"/>
            <a:gd name="T14" fmla="*/ 21600 w 21600"/>
            <a:gd name="T15" fmla="*/ 216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2821641</xdr:colOff>
      <xdr:row>20</xdr:row>
      <xdr:rowOff>0</xdr:rowOff>
    </xdr:from>
    <xdr:ext cx="76200" cy="228600"/>
    <xdr:sp macro="" textlink="">
      <xdr:nvSpPr>
        <xdr:cNvPr id="5" name="Text Box 5">
          <a:extLst>
            <a:ext uri="{FF2B5EF4-FFF2-40B4-BE49-F238E27FC236}">
              <a16:creationId xmlns:a16="http://schemas.microsoft.com/office/drawing/2014/main" id="{7AB0BD9B-3596-4642-8618-C21694FD0D89}"/>
            </a:ext>
          </a:extLst>
        </xdr:cNvPr>
        <xdr:cNvSpPr>
          <a:spLocks noChangeArrowheads="1"/>
        </xdr:cNvSpPr>
      </xdr:nvSpPr>
      <xdr:spPr bwMode="auto">
        <a:xfrm>
          <a:off x="3426759" y="849316236"/>
          <a:ext cx="76200" cy="228600"/>
        </a:xfrm>
        <a:custGeom>
          <a:avLst/>
          <a:gdLst>
            <a:gd name="T0" fmla="*/ 2147483646 w 21600"/>
            <a:gd name="T1" fmla="*/ 0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0 w 21600"/>
            <a:gd name="T7" fmla="*/ 2147483646 h 21600"/>
            <a:gd name="T8" fmla="*/ 17694720 60000 65536"/>
            <a:gd name="T9" fmla="*/ 0 60000 65536"/>
            <a:gd name="T10" fmla="*/ 5898240 60000 65536"/>
            <a:gd name="T11" fmla="*/ 11796480 60000 65536"/>
            <a:gd name="T12" fmla="*/ 0 w 21600"/>
            <a:gd name="T13" fmla="*/ 0 h 21600"/>
            <a:gd name="T14" fmla="*/ 21600 w 21600"/>
            <a:gd name="T15" fmla="*/ 216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1219200</xdr:colOff>
      <xdr:row>20</xdr:row>
      <xdr:rowOff>0</xdr:rowOff>
    </xdr:from>
    <xdr:ext cx="76200" cy="228600"/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431D02A7-44F7-4BA9-9537-87017757B8FD}"/>
            </a:ext>
          </a:extLst>
        </xdr:cNvPr>
        <xdr:cNvSpPr>
          <a:spLocks noChangeArrowheads="1"/>
        </xdr:cNvSpPr>
      </xdr:nvSpPr>
      <xdr:spPr bwMode="auto">
        <a:xfrm>
          <a:off x="1219200" y="0"/>
          <a:ext cx="76200" cy="228600"/>
        </a:xfrm>
        <a:custGeom>
          <a:avLst/>
          <a:gdLst>
            <a:gd name="T0" fmla="*/ 2147483646 w 21600"/>
            <a:gd name="T1" fmla="*/ 0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0 w 21600"/>
            <a:gd name="T7" fmla="*/ 2147483646 h 21600"/>
            <a:gd name="T8" fmla="*/ 17694720 60000 65536"/>
            <a:gd name="T9" fmla="*/ 0 60000 65536"/>
            <a:gd name="T10" fmla="*/ 5898240 60000 65536"/>
            <a:gd name="T11" fmla="*/ 11796480 60000 65536"/>
            <a:gd name="T12" fmla="*/ 0 w 21600"/>
            <a:gd name="T13" fmla="*/ 0 h 21600"/>
            <a:gd name="T14" fmla="*/ 21600 w 21600"/>
            <a:gd name="T15" fmla="*/ 216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2"/>
  <sheetViews>
    <sheetView tabSelected="1" zoomScale="60" zoomScaleNormal="60" workbookViewId="0">
      <selection activeCell="AC17" sqref="AC17"/>
    </sheetView>
  </sheetViews>
  <sheetFormatPr defaultColWidth="9.1796875" defaultRowHeight="12" x14ac:dyDescent="0.3"/>
  <cols>
    <col min="1" max="1" width="6" style="43" bestFit="1" customWidth="1"/>
    <col min="2" max="2" width="45.1796875" style="41" customWidth="1"/>
    <col min="3" max="3" width="9.54296875" style="41" customWidth="1"/>
    <col min="4" max="4" width="12.1796875" style="2" bestFit="1" customWidth="1"/>
    <col min="5" max="5" width="10" style="2" customWidth="1"/>
    <col min="6" max="6" width="9.1796875" style="2"/>
    <col min="7" max="7" width="8.54296875" style="2" bestFit="1" customWidth="1"/>
    <col min="8" max="8" width="10" style="2" bestFit="1" customWidth="1"/>
    <col min="9" max="9" width="9.1796875" style="2"/>
    <col min="10" max="10" width="14.1796875" style="42" customWidth="1"/>
    <col min="11" max="11" width="15.90625" style="42" customWidth="1"/>
    <col min="12" max="12" width="17.7265625" style="2" customWidth="1"/>
    <col min="13" max="13" width="14.54296875" style="2" customWidth="1"/>
    <col min="14" max="14" width="13" style="2" customWidth="1"/>
    <col min="15" max="15" width="12.453125" style="2" customWidth="1"/>
    <col min="16" max="16" width="12.81640625" style="2" bestFit="1" customWidth="1"/>
    <col min="17" max="17" width="10.81640625" style="52" customWidth="1"/>
    <col min="18" max="18" width="6.7265625" style="42" bestFit="1" customWidth="1"/>
    <col min="19" max="19" width="15.81640625" style="2" customWidth="1"/>
    <col min="20" max="20" width="15.453125" style="2" customWidth="1"/>
    <col min="21" max="21" width="13.81640625" style="2" customWidth="1"/>
    <col min="22" max="22" width="13" style="2" customWidth="1"/>
    <col min="23" max="23" width="15.453125" style="2" customWidth="1"/>
    <col min="24" max="24" width="15.26953125" style="2" customWidth="1"/>
    <col min="25" max="25" width="13.26953125" style="2" customWidth="1"/>
    <col min="26" max="26" width="14.54296875" style="2" customWidth="1"/>
    <col min="27" max="27" width="16.7265625" style="2" customWidth="1"/>
    <col min="28" max="28" width="4" style="2" bestFit="1" customWidth="1"/>
    <col min="29" max="32" width="12.54296875" style="2" bestFit="1" customWidth="1"/>
    <col min="33" max="33" width="4" style="2" bestFit="1" customWidth="1"/>
    <col min="34" max="16384" width="9.1796875" style="2"/>
  </cols>
  <sheetData>
    <row r="1" spans="1:27" ht="108" customHeight="1" x14ac:dyDescent="0.3">
      <c r="A1" s="71" t="s">
        <v>55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</row>
    <row r="6" spans="1:27" x14ac:dyDescent="0.3">
      <c r="C6" s="70" t="s">
        <v>41</v>
      </c>
      <c r="D6" s="70"/>
      <c r="E6" s="70"/>
      <c r="F6" s="70"/>
      <c r="G6" s="70"/>
      <c r="H6" s="70"/>
      <c r="I6" s="70"/>
      <c r="L6" s="70" t="s">
        <v>42</v>
      </c>
      <c r="M6" s="70"/>
      <c r="N6" s="70"/>
      <c r="O6" s="70"/>
      <c r="P6" s="70"/>
      <c r="Q6" s="70"/>
      <c r="R6" s="70"/>
    </row>
    <row r="7" spans="1:27" ht="60" x14ac:dyDescent="0.3">
      <c r="A7" s="46" t="s">
        <v>0</v>
      </c>
      <c r="B7" s="17" t="s">
        <v>1</v>
      </c>
      <c r="C7" s="17" t="s">
        <v>9</v>
      </c>
      <c r="D7" s="18" t="s">
        <v>10</v>
      </c>
      <c r="E7" s="18" t="s">
        <v>11</v>
      </c>
      <c r="F7" s="18" t="s">
        <v>12</v>
      </c>
      <c r="G7" s="19" t="s">
        <v>17</v>
      </c>
      <c r="H7" s="19" t="s">
        <v>18</v>
      </c>
      <c r="I7" s="19" t="s">
        <v>19</v>
      </c>
      <c r="J7" s="17" t="s">
        <v>13</v>
      </c>
      <c r="K7" s="17" t="s">
        <v>2</v>
      </c>
      <c r="L7" s="17" t="s">
        <v>14</v>
      </c>
      <c r="M7" s="18" t="s">
        <v>15</v>
      </c>
      <c r="N7" s="18" t="s">
        <v>16</v>
      </c>
      <c r="O7" s="19" t="s">
        <v>20</v>
      </c>
      <c r="P7" s="19" t="s">
        <v>21</v>
      </c>
      <c r="Q7" s="20" t="s">
        <v>22</v>
      </c>
      <c r="R7" s="47" t="s">
        <v>3</v>
      </c>
      <c r="S7" s="21" t="s">
        <v>23</v>
      </c>
      <c r="T7" s="21" t="s">
        <v>24</v>
      </c>
      <c r="U7" s="22" t="s">
        <v>25</v>
      </c>
      <c r="V7" s="22" t="s">
        <v>26</v>
      </c>
      <c r="W7" s="23" t="s">
        <v>27</v>
      </c>
      <c r="X7" s="23" t="s">
        <v>28</v>
      </c>
      <c r="Y7" s="24" t="s">
        <v>29</v>
      </c>
      <c r="Z7" s="24" t="s">
        <v>30</v>
      </c>
      <c r="AA7" s="60" t="s">
        <v>56</v>
      </c>
    </row>
    <row r="8" spans="1:27" ht="12.5" thickBot="1" x14ac:dyDescent="0.35">
      <c r="A8" s="45" t="s">
        <v>5</v>
      </c>
      <c r="B8" s="8">
        <v>2</v>
      </c>
      <c r="C8" s="8">
        <v>3</v>
      </c>
      <c r="D8" s="27">
        <v>4</v>
      </c>
      <c r="E8" s="27">
        <v>5</v>
      </c>
      <c r="F8" s="27">
        <v>6</v>
      </c>
      <c r="G8" s="28">
        <v>7</v>
      </c>
      <c r="H8" s="28">
        <v>8</v>
      </c>
      <c r="I8" s="28">
        <v>9</v>
      </c>
      <c r="J8" s="8">
        <v>10</v>
      </c>
      <c r="K8" s="8">
        <v>11</v>
      </c>
      <c r="L8" s="8">
        <v>12</v>
      </c>
      <c r="M8" s="27">
        <v>13</v>
      </c>
      <c r="N8" s="27">
        <v>14</v>
      </c>
      <c r="O8" s="28">
        <v>15</v>
      </c>
      <c r="P8" s="28">
        <v>16</v>
      </c>
      <c r="Q8" s="48">
        <v>17</v>
      </c>
      <c r="R8" s="49">
        <v>18</v>
      </c>
      <c r="S8" s="29" t="s">
        <v>33</v>
      </c>
      <c r="T8" s="29" t="s">
        <v>34</v>
      </c>
      <c r="U8" s="27" t="s">
        <v>35</v>
      </c>
      <c r="V8" s="30" t="s">
        <v>36</v>
      </c>
      <c r="W8" s="31" t="s">
        <v>37</v>
      </c>
      <c r="X8" s="31" t="s">
        <v>38</v>
      </c>
      <c r="Y8" s="31" t="s">
        <v>39</v>
      </c>
      <c r="Z8" s="31" t="s">
        <v>40</v>
      </c>
      <c r="AA8" s="61">
        <v>27</v>
      </c>
    </row>
    <row r="9" spans="1:27" ht="12" customHeight="1" thickBot="1" x14ac:dyDescent="0.35">
      <c r="A9" s="44" t="s">
        <v>4</v>
      </c>
      <c r="B9" s="65">
        <v>37</v>
      </c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3"/>
    </row>
    <row r="10" spans="1:27" ht="180.5" customHeight="1" thickBot="1" x14ac:dyDescent="0.35">
      <c r="A10" s="17" t="s">
        <v>6</v>
      </c>
      <c r="B10" s="5" t="s">
        <v>8</v>
      </c>
      <c r="C10" s="6" t="s">
        <v>7</v>
      </c>
      <c r="D10" s="10">
        <v>15</v>
      </c>
      <c r="E10" s="35">
        <v>90</v>
      </c>
      <c r="F10" s="10">
        <v>35</v>
      </c>
      <c r="G10" s="12">
        <v>10</v>
      </c>
      <c r="H10" s="37">
        <v>20</v>
      </c>
      <c r="I10" s="12">
        <v>20</v>
      </c>
      <c r="J10" s="39" t="s">
        <v>57</v>
      </c>
      <c r="K10" s="4" t="s">
        <v>58</v>
      </c>
      <c r="L10" s="39" t="s">
        <v>59</v>
      </c>
      <c r="M10" s="34">
        <v>90</v>
      </c>
      <c r="N10" s="9">
        <v>35</v>
      </c>
      <c r="O10" s="36">
        <v>20</v>
      </c>
      <c r="P10" s="11">
        <v>20</v>
      </c>
      <c r="Q10" s="1">
        <v>566</v>
      </c>
      <c r="R10" s="50">
        <v>0.08</v>
      </c>
      <c r="S10" s="13">
        <f t="shared" ref="S10" si="0">ROUND(M10*Q10,2)</f>
        <v>50940</v>
      </c>
      <c r="T10" s="14">
        <f t="shared" ref="T10" si="1">ROUND(S10+S10*R10,2)</f>
        <v>55015.199999999997</v>
      </c>
      <c r="U10" s="14">
        <f t="shared" ref="U10" si="2">ROUND(N10*Q10,2)</f>
        <v>19810</v>
      </c>
      <c r="V10" s="15">
        <f t="shared" ref="V10" si="3">ROUND(U10+U10*R10,2)</f>
        <v>21394.799999999999</v>
      </c>
      <c r="W10" s="16">
        <f t="shared" ref="W10" si="4">ROUND(O10*Q10,2)</f>
        <v>11320</v>
      </c>
      <c r="X10" s="16">
        <f t="shared" ref="X10" si="5">ROUND(W10+W10*R10,2)</f>
        <v>12225.6</v>
      </c>
      <c r="Y10" s="16">
        <f t="shared" ref="Y10" si="6">ROUND(P10*Q10,2)</f>
        <v>11320</v>
      </c>
      <c r="Z10" s="62">
        <f t="shared" ref="Z10" si="7">ROUND(Y10+Y10*R10,2)</f>
        <v>12225.6</v>
      </c>
      <c r="AA10" s="59" t="s">
        <v>60</v>
      </c>
    </row>
    <row r="11" spans="1:27" ht="13.5" thickBot="1" x14ac:dyDescent="0.35">
      <c r="A11" s="63" t="s">
        <v>53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R11" s="51" t="s">
        <v>32</v>
      </c>
      <c r="S11" s="38">
        <f t="shared" ref="S11:Z11" si="8">SUM(S10)</f>
        <v>50940</v>
      </c>
      <c r="T11" s="38">
        <f t="shared" si="8"/>
        <v>55015.199999999997</v>
      </c>
      <c r="U11" s="38">
        <f t="shared" si="8"/>
        <v>19810</v>
      </c>
      <c r="V11" s="38">
        <f t="shared" si="8"/>
        <v>21394.799999999999</v>
      </c>
      <c r="W11" s="38">
        <f t="shared" si="8"/>
        <v>11320</v>
      </c>
      <c r="X11" s="38">
        <f t="shared" si="8"/>
        <v>12225.6</v>
      </c>
      <c r="Y11" s="38">
        <f t="shared" si="8"/>
        <v>11320</v>
      </c>
      <c r="Z11" s="38">
        <f t="shared" si="8"/>
        <v>12225.6</v>
      </c>
    </row>
    <row r="12" spans="1:27" ht="13.5" thickBot="1" x14ac:dyDescent="0.35">
      <c r="A12" s="64" t="s">
        <v>54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T12" s="2" t="s">
        <v>49</v>
      </c>
    </row>
    <row r="13" spans="1:27" ht="12.5" thickBot="1" x14ac:dyDescent="0.35">
      <c r="B13" s="40"/>
      <c r="C13" s="40"/>
      <c r="S13" s="66" t="s">
        <v>4</v>
      </c>
      <c r="T13" s="67"/>
      <c r="U13" s="67"/>
      <c r="V13" s="67"/>
      <c r="W13" s="68">
        <v>37</v>
      </c>
      <c r="X13" s="68"/>
      <c r="Y13" s="68"/>
      <c r="Z13" s="69"/>
    </row>
    <row r="14" spans="1:27" x14ac:dyDescent="0.3">
      <c r="B14" s="40"/>
      <c r="C14" s="40"/>
      <c r="S14" s="76" t="s">
        <v>43</v>
      </c>
      <c r="T14" s="76"/>
      <c r="U14" s="76" t="s">
        <v>44</v>
      </c>
      <c r="V14" s="76"/>
      <c r="W14" s="76" t="s">
        <v>45</v>
      </c>
      <c r="X14" s="76"/>
      <c r="Y14" s="76" t="s">
        <v>46</v>
      </c>
      <c r="Z14" s="76"/>
    </row>
    <row r="15" spans="1:27" x14ac:dyDescent="0.3">
      <c r="B15" s="40"/>
      <c r="C15" s="40"/>
      <c r="S15" s="25" t="s">
        <v>47</v>
      </c>
      <c r="T15" s="26" t="s">
        <v>48</v>
      </c>
      <c r="U15" s="25" t="s">
        <v>47</v>
      </c>
      <c r="V15" s="26" t="s">
        <v>48</v>
      </c>
      <c r="W15" s="25" t="s">
        <v>47</v>
      </c>
      <c r="X15" s="26" t="s">
        <v>48</v>
      </c>
      <c r="Y15" s="25" t="s">
        <v>47</v>
      </c>
      <c r="Z15" s="26" t="s">
        <v>48</v>
      </c>
    </row>
    <row r="16" spans="1:27" ht="12.5" thickBot="1" x14ac:dyDescent="0.35">
      <c r="B16" s="40"/>
      <c r="C16" s="40"/>
      <c r="S16" s="33">
        <f>S11</f>
        <v>50940</v>
      </c>
      <c r="T16" s="32">
        <f>W11</f>
        <v>11320</v>
      </c>
      <c r="U16" s="33">
        <f>T11</f>
        <v>55015.199999999997</v>
      </c>
      <c r="V16" s="32">
        <f>X11</f>
        <v>12225.6</v>
      </c>
      <c r="W16" s="33">
        <f>U11</f>
        <v>19810</v>
      </c>
      <c r="X16" s="32">
        <f>Y11</f>
        <v>11320</v>
      </c>
      <c r="Y16" s="33">
        <f>V11</f>
        <v>21394.799999999999</v>
      </c>
      <c r="Z16" s="32">
        <f>Z11</f>
        <v>12225.6</v>
      </c>
    </row>
    <row r="17" spans="18:26" ht="12.5" thickBot="1" x14ac:dyDescent="0.35">
      <c r="S17" s="77">
        <f>S16+T16</f>
        <v>62260</v>
      </c>
      <c r="T17" s="78"/>
      <c r="U17" s="78">
        <f>U16+V16</f>
        <v>67240.800000000003</v>
      </c>
      <c r="V17" s="78"/>
      <c r="W17" s="78">
        <f>W16+X16</f>
        <v>31130</v>
      </c>
      <c r="X17" s="78"/>
      <c r="Y17" s="78">
        <f>Y16+Z16</f>
        <v>33620.400000000001</v>
      </c>
      <c r="Z17" s="79"/>
    </row>
    <row r="25" spans="18:26" ht="15.75" customHeight="1" x14ac:dyDescent="0.3">
      <c r="R25" s="75" t="s">
        <v>51</v>
      </c>
      <c r="S25" s="75"/>
      <c r="T25" s="75"/>
      <c r="U25" s="75"/>
      <c r="V25" s="75"/>
      <c r="W25" s="75"/>
      <c r="X25" s="75"/>
      <c r="Y25" s="75"/>
      <c r="Z25" s="75"/>
    </row>
    <row r="26" spans="18:26" ht="12" customHeight="1" x14ac:dyDescent="0.3">
      <c r="R26" s="74" t="s">
        <v>50</v>
      </c>
      <c r="S26" s="74" t="s">
        <v>43</v>
      </c>
      <c r="T26" s="74"/>
      <c r="U26" s="74" t="s">
        <v>44</v>
      </c>
      <c r="V26" s="74"/>
      <c r="W26" s="74" t="s">
        <v>45</v>
      </c>
      <c r="X26" s="74"/>
      <c r="Y26" s="74" t="s">
        <v>46</v>
      </c>
      <c r="Z26" s="74"/>
    </row>
    <row r="27" spans="18:26" x14ac:dyDescent="0.3">
      <c r="R27" s="74"/>
      <c r="S27" s="57" t="s">
        <v>47</v>
      </c>
      <c r="T27" s="58" t="s">
        <v>48</v>
      </c>
      <c r="U27" s="57" t="s">
        <v>47</v>
      </c>
      <c r="V27" s="58" t="s">
        <v>48</v>
      </c>
      <c r="W27" s="57" t="s">
        <v>47</v>
      </c>
      <c r="X27" s="58" t="s">
        <v>48</v>
      </c>
      <c r="Y27" s="57" t="s">
        <v>47</v>
      </c>
      <c r="Z27" s="58" t="s">
        <v>48</v>
      </c>
    </row>
    <row r="28" spans="18:26" x14ac:dyDescent="0.3">
      <c r="R28" s="53" t="s">
        <v>31</v>
      </c>
      <c r="S28" s="55">
        <f>S16</f>
        <v>50940</v>
      </c>
      <c r="T28" s="56">
        <f>T16</f>
        <v>11320</v>
      </c>
      <c r="U28" s="55">
        <f>U16</f>
        <v>55015.199999999997</v>
      </c>
      <c r="V28" s="56">
        <f>V16</f>
        <v>12225.6</v>
      </c>
      <c r="W28" s="55">
        <f>W16</f>
        <v>19810</v>
      </c>
      <c r="X28" s="56">
        <f>X16</f>
        <v>11320</v>
      </c>
      <c r="Y28" s="55">
        <f>Y16</f>
        <v>21394.799999999999</v>
      </c>
      <c r="Z28" s="56">
        <f>Z16</f>
        <v>12225.6</v>
      </c>
    </row>
    <row r="29" spans="18:26" x14ac:dyDescent="0.3">
      <c r="R29" s="73" t="s">
        <v>52</v>
      </c>
      <c r="S29" s="54">
        <f>SUM(S28:S28)</f>
        <v>50940</v>
      </c>
      <c r="T29" s="54">
        <f>SUM(T28:T28)</f>
        <v>11320</v>
      </c>
      <c r="U29" s="54">
        <f>SUM(U28:U28)</f>
        <v>55015.199999999997</v>
      </c>
      <c r="V29" s="54">
        <f>SUM(V28:V28)</f>
        <v>12225.6</v>
      </c>
      <c r="W29" s="54">
        <f>SUM(W28:W28)</f>
        <v>19810</v>
      </c>
      <c r="X29" s="54">
        <f>SUM(X28:X28)</f>
        <v>11320</v>
      </c>
      <c r="Y29" s="54">
        <f>SUM(Y28:Y28)</f>
        <v>21394.799999999999</v>
      </c>
      <c r="Z29" s="54">
        <f>SUM(Z28:Z28)</f>
        <v>12225.6</v>
      </c>
    </row>
    <row r="30" spans="18:26" x14ac:dyDescent="0.3">
      <c r="R30" s="73"/>
      <c r="S30" s="72">
        <f>SUM(S29:T29)</f>
        <v>62260</v>
      </c>
      <c r="T30" s="72"/>
      <c r="U30" s="72">
        <f>SUM(U29:V29)</f>
        <v>67240.800000000003</v>
      </c>
      <c r="V30" s="72"/>
      <c r="W30" s="72">
        <f>SUM(W29:X29)</f>
        <v>31130</v>
      </c>
      <c r="X30" s="72"/>
      <c r="Y30" s="72">
        <f>SUM(Y29:Z29)</f>
        <v>33620.400000000001</v>
      </c>
      <c r="Z30" s="72"/>
    </row>
    <row r="32" spans="18:26" x14ac:dyDescent="0.3">
      <c r="W32" s="7"/>
    </row>
  </sheetData>
  <mergeCells count="27">
    <mergeCell ref="S14:T14"/>
    <mergeCell ref="U14:V14"/>
    <mergeCell ref="W14:X14"/>
    <mergeCell ref="Y14:Z14"/>
    <mergeCell ref="S17:T17"/>
    <mergeCell ref="U17:V17"/>
    <mergeCell ref="W17:X17"/>
    <mergeCell ref="Y17:Z17"/>
    <mergeCell ref="C6:I6"/>
    <mergeCell ref="L6:R6"/>
    <mergeCell ref="S13:V13"/>
    <mergeCell ref="W13:Z13"/>
    <mergeCell ref="B9:Z9"/>
    <mergeCell ref="S30:T30"/>
    <mergeCell ref="U30:V30"/>
    <mergeCell ref="W30:X30"/>
    <mergeCell ref="Y30:Z30"/>
    <mergeCell ref="R29:R30"/>
    <mergeCell ref="S26:T26"/>
    <mergeCell ref="U26:V26"/>
    <mergeCell ref="W26:X26"/>
    <mergeCell ref="Y26:Z26"/>
    <mergeCell ref="R26:R27"/>
    <mergeCell ref="R25:Z25"/>
    <mergeCell ref="A1:M1"/>
    <mergeCell ref="A11:L11"/>
    <mergeCell ref="A12:L12"/>
  </mergeCells>
  <phoneticPr fontId="12" type="noConversion"/>
  <pageMargins left="0.11811023622047245" right="0.11811023622047245" top="0.35433070866141736" bottom="7.874015748031496E-2" header="0.11811023622047245" footer="7.874015748031496E-2"/>
  <pageSetup paperSize="9" scale="41" fitToHeight="0" orientation="landscape" horizontalDpi="4294967293" verticalDpi="4294967293" r:id="rId1"/>
  <headerFooter>
    <oddHeader>&amp;L157/PN/ZP/D/2024&amp;CFormularz asortymentowo-cenowy&amp;RZałącznik nr 2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FAC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Damian Piekielny</dc:creator>
  <cp:lastModifiedBy>LISOWSKA, ANNA {MWJC~WARSAW}</cp:lastModifiedBy>
  <cp:lastPrinted>2024-10-08T06:16:10Z</cp:lastPrinted>
  <dcterms:created xsi:type="dcterms:W3CDTF">2015-06-05T18:17:20Z</dcterms:created>
  <dcterms:modified xsi:type="dcterms:W3CDTF">2024-11-04T12:40:31Z</dcterms:modified>
</cp:coreProperties>
</file>