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GAZ\GRUPY\Gostyńska GZ\"/>
    </mc:Choice>
  </mc:AlternateContent>
  <xr:revisionPtr revIDLastSave="0" documentId="13_ncr:1_{8021B48D-13B4-4C3E-9427-4C478D1583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E7" i="1" l="1"/>
  <c r="E11" i="1" l="1"/>
  <c r="E10" i="1"/>
  <c r="E9" i="1"/>
  <c r="E8" i="1"/>
  <c r="E12" i="1" l="1"/>
  <c r="F32" i="1" s="1"/>
  <c r="D41" i="1" l="1"/>
  <c r="F41" i="1" s="1"/>
  <c r="D42" i="1"/>
  <c r="F42" i="1" s="1"/>
  <c r="F40" i="1"/>
  <c r="F21" i="1"/>
  <c r="F19" i="1"/>
  <c r="F20" i="1"/>
  <c r="F18" i="1"/>
  <c r="H21" i="1" l="1"/>
  <c r="I21" i="1" s="1"/>
  <c r="G8" i="1"/>
  <c r="H8" i="1" s="1"/>
  <c r="H41" i="1"/>
  <c r="I41" i="1" s="1"/>
  <c r="H42" i="1"/>
  <c r="H19" i="1"/>
  <c r="I19" i="1" s="1"/>
  <c r="F22" i="1"/>
  <c r="H22" i="1" s="1"/>
  <c r="I22" i="1" s="1"/>
  <c r="H18" i="1"/>
  <c r="G11" i="1"/>
  <c r="H11" i="1" s="1"/>
  <c r="G10" i="1"/>
  <c r="H10" i="1" s="1"/>
  <c r="G7" i="1"/>
  <c r="I42" i="1" l="1"/>
  <c r="H7" i="1"/>
  <c r="G9" i="1" l="1"/>
  <c r="H9" i="1" s="1"/>
  <c r="H12" i="1" l="1"/>
  <c r="G12" i="1" l="1"/>
  <c r="H32" i="1" s="1"/>
  <c r="I32" i="1" l="1"/>
  <c r="F34" i="1"/>
  <c r="H27" i="1"/>
  <c r="H20" i="1"/>
  <c r="H34" i="1" l="1"/>
  <c r="I27" i="1"/>
  <c r="H40" i="1"/>
  <c r="I40" i="1" s="1"/>
  <c r="F33" i="1"/>
  <c r="I20" i="1"/>
  <c r="I18" i="1"/>
  <c r="F39" i="1" l="1"/>
  <c r="F43" i="1" l="1"/>
  <c r="H39" i="1"/>
  <c r="H43" i="1" s="1"/>
  <c r="I39" i="1" l="1"/>
  <c r="I43" i="1" s="1"/>
  <c r="I34" i="1"/>
  <c r="I33" i="1"/>
  <c r="F35" i="1" l="1"/>
  <c r="F47" i="1" s="1"/>
  <c r="I35" i="1" l="1"/>
  <c r="I47" i="1" s="1"/>
  <c r="H33" i="1" l="1"/>
  <c r="H35" i="1" s="1"/>
  <c r="H47" i="1" s="1"/>
</calcChain>
</file>

<file path=xl/sharedStrings.xml><?xml version="1.0" encoding="utf-8"?>
<sst xmlns="http://schemas.openxmlformats.org/spreadsheetml/2006/main" count="80" uniqueCount="63">
  <si>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</si>
  <si>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</si>
  <si>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</si>
  <si>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</si>
  <si>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</si>
  <si>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</si>
  <si>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Wartość zamówienia podstawowego zł netto (kol. 3 x 4 x 5)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</si>
  <si>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</si>
  <si>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</si>
  <si>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</si>
  <si>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</si>
  <si>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</si>
  <si>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</si>
  <si>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</si>
  <si>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</si>
  <si>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</si>
  <si>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</si>
  <si>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</si>
  <si>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</si>
  <si>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</si>
  <si>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</si>
  <si>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</si>
  <si>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</si>
  <si>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</si>
  <si>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</si>
  <si>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</si>
  <si>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</si>
  <si>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</si>
  <si>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</si>
  <si>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</si>
  <si>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</si>
  <si>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</si>
  <si>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</si>
  <si>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</si>
  <si>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</si>
  <si>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</si>
  <si>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</si>
  <si>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</si>
  <si>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</si>
  <si>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</si>
  <si>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</si>
  <si>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</si>
  <si>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</si>
  <si>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taryfa</t>
  </si>
  <si>
    <t>Ilość paliwa gazowego (zwolniony z  podatku akcyzowego) kWh</t>
  </si>
  <si>
    <t>2. zakup paliwa gazowego 10% od ilości (kWh) paliwa dla zamówienia podstawowego (tabela w pkt 2 powyżej):</t>
  </si>
  <si>
    <t>Stawka jednostkowa  (dla J.M z kol. 4) zł netto</t>
  </si>
  <si>
    <t>Podatek VAT zł (kol. 6 x 23%)</t>
  </si>
  <si>
    <t>Zamówienie podstawowe zł brutto (kol. 6 + 8)</t>
  </si>
  <si>
    <t>konkurencyjne</t>
  </si>
  <si>
    <t>Podsumowanie  wartości dla tabeli nr 1:</t>
  </si>
  <si>
    <t>I część zamówienia - rozliczenie wg cen mieszanych</t>
  </si>
  <si>
    <t>Ilość paliwa gazowego (płatnik  podatku akcyzowego) kWh</t>
  </si>
  <si>
    <t>3. zakup paliwa gazowego 10% od ilości (kWh) paliwa dla zamówienia podstawowego (tabela w pkt 2 powyżej):</t>
  </si>
  <si>
    <t>4. zakup paliwa gazowego 10% od ilości (kWh) paliwa dla zamówienia podstawowego (tabela w pkt 2 powyżej):</t>
  </si>
  <si>
    <t xml:space="preserve">W-1.1 </t>
  </si>
  <si>
    <t xml:space="preserve">W - 4 </t>
  </si>
  <si>
    <t xml:space="preserve">W-3.6 </t>
  </si>
  <si>
    <t>W-2.1</t>
  </si>
  <si>
    <t>W-5.1.</t>
  </si>
  <si>
    <t>„Kompleksowa dostawa gazu ziemnego wysokometanowego (grupa E) dla Gostyńskiej Grupy Zakupowej, na okres od 01.01.2024 r. do 31.12.2024 r.”</t>
  </si>
  <si>
    <t>Załącznik nr 3.1A do SWZ - kalkulator</t>
  </si>
  <si>
    <t>Wartość zamówienia  zł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</si>
</sst>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4" fontId="5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3" fontId="6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7" fillId="0" borderId="11" xfId="0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4" fontId="5" fillId="0" borderId="0" xfId="0" applyNumberFormat="1" applyFont="1" applyAlignment="1">
      <alignment horizontal="righ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3" fontId="6" fillId="0" borderId="0" xfId="0" applyNumberFormat="1" applyFont="1" applyAlignment="1">
      <alignment horizontal="right" vertical="center"/>
    </xf>
    <xf numFmtId="3" fontId="7" fillId="0" borderId="1" xfId="0" applyNumberFormat="1" applyFont="1" applyBorder="1" applyAlignment="1" applyProtection="1">
      <alignment horizontal="left" vertical="center"/>
      <protection locked="0"/>
    </xf>
    <xf numFmtId="165" fontId="2" fillId="0" borderId="1" xfId="0" applyNumberFormat="1" applyFont="1" applyBorder="1" applyAlignment="1">
      <alignment vertical="center" wrapText="1"/>
    </xf>
    <xf numFmtId="4" fontId="9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4" fontId="6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4" fontId="5" fillId="0" borderId="5" xfId="0" applyNumberFormat="1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workbookViewId="0">
      <selection activeCell="K38" sqref="K38"/>
    </sheetView>
  </sheetViews>
  <sheetFormatPr defaultColWidth="8.88671875" defaultRowHeight="12" x14ac:dyDescent="0.3"/>
  <cols>
    <col min="1" max="1" width="58.44140625" style="1" customWidth="1"/>
    <col min="2" max="2" width="11.33203125" style="2" customWidth="1"/>
    <col min="3" max="3" width="20.6640625" style="3" customWidth="1"/>
    <col min="4" max="4" width="9.5546875" style="3" customWidth="1"/>
    <col min="5" max="5" width="9.6640625" style="4" customWidth="1"/>
    <col min="6" max="6" width="12.88671875" style="4" customWidth="1"/>
    <col min="7" max="7" width="11.33203125" style="5" customWidth="1"/>
    <col min="8" max="8" width="13" style="3" customWidth="1"/>
    <col min="9" max="9" width="13.5546875" style="3" customWidth="1"/>
    <col min="10" max="10" width="9.44140625" style="3" customWidth="1"/>
    <col min="11" max="11" width="10.33203125" style="3" customWidth="1"/>
    <col min="12" max="16384" width="8.88671875" style="3"/>
  </cols>
  <sheetData>
    <row r="1" spans="1:11" ht="21.6" customHeight="1" x14ac:dyDescent="0.3">
      <c r="G1" s="48" t="s">
        <v>61</v>
      </c>
      <c r="H1" s="48"/>
      <c r="I1" s="48"/>
      <c r="J1" s="48"/>
    </row>
    <row r="2" spans="1:11" ht="46.2" customHeight="1" x14ac:dyDescent="0.3">
      <c r="A2" s="47" t="s">
        <v>60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ht="24" customHeight="1" x14ac:dyDescent="0.3">
      <c r="A3" s="56" t="s">
        <v>51</v>
      </c>
      <c r="B3" s="56"/>
    </row>
    <row r="4" spans="1:11" ht="13.95" customHeight="1" x14ac:dyDescent="0.3">
      <c r="A4" s="49" t="s">
        <v>25</v>
      </c>
      <c r="B4" s="49"/>
      <c r="C4" s="49"/>
      <c r="D4" s="49"/>
      <c r="E4" s="49"/>
      <c r="F4" s="49"/>
      <c r="G4" s="49"/>
      <c r="H4" s="50"/>
      <c r="I4" s="50"/>
      <c r="J4" s="7"/>
      <c r="K4" s="7"/>
    </row>
    <row r="5" spans="1:11" ht="72" x14ac:dyDescent="0.3">
      <c r="A5" s="8" t="s">
        <v>10</v>
      </c>
      <c r="B5" s="8" t="s">
        <v>9</v>
      </c>
      <c r="C5" s="8" t="s">
        <v>11</v>
      </c>
      <c r="D5" s="9" t="s">
        <v>46</v>
      </c>
      <c r="E5" s="10" t="s">
        <v>6</v>
      </c>
      <c r="F5" s="8" t="s">
        <v>1</v>
      </c>
      <c r="G5" s="11" t="s">
        <v>47</v>
      </c>
      <c r="H5" s="8" t="s">
        <v>48</v>
      </c>
    </row>
    <row r="6" spans="1:11" s="14" customFormat="1" ht="19.2" customHeight="1" x14ac:dyDescent="0.3">
      <c r="A6" s="12">
        <v>1</v>
      </c>
      <c r="B6" s="12">
        <v>2</v>
      </c>
      <c r="C6" s="12">
        <v>3</v>
      </c>
      <c r="D6" s="10">
        <v>4</v>
      </c>
      <c r="E6" s="12">
        <v>5</v>
      </c>
      <c r="F6" s="12">
        <v>6</v>
      </c>
      <c r="G6" s="13">
        <v>7</v>
      </c>
      <c r="H6" s="12">
        <v>8</v>
      </c>
    </row>
    <row r="7" spans="1:11" s="14" customFormat="1" ht="12" customHeight="1" x14ac:dyDescent="0.3">
      <c r="A7" s="15" t="s">
        <v>59</v>
      </c>
      <c r="B7" s="16">
        <v>40</v>
      </c>
      <c r="C7" s="16">
        <v>12</v>
      </c>
      <c r="D7" s="17"/>
      <c r="E7" s="18">
        <f>ROUND(B7*C7*D7,2)</f>
        <v>0</v>
      </c>
      <c r="F7" s="18">
        <v>23</v>
      </c>
      <c r="G7" s="18">
        <f t="shared" ref="G7:G11" si="0">ROUND(E7*0.23,2)</f>
        <v>0</v>
      </c>
      <c r="H7" s="18">
        <f t="shared" ref="H7:H11" si="1">E7+G7</f>
        <v>0</v>
      </c>
    </row>
    <row r="8" spans="1:11" s="6" customFormat="1" x14ac:dyDescent="0.3">
      <c r="A8" s="15" t="s">
        <v>56</v>
      </c>
      <c r="B8" s="19">
        <v>22</v>
      </c>
      <c r="C8" s="16">
        <v>12</v>
      </c>
      <c r="D8" s="17"/>
      <c r="E8" s="18">
        <f t="shared" ref="E8:E11" si="2">ROUND(B8*C8*D8,2)</f>
        <v>0</v>
      </c>
      <c r="F8" s="18">
        <v>23</v>
      </c>
      <c r="G8" s="18">
        <f t="shared" si="0"/>
        <v>0</v>
      </c>
      <c r="H8" s="18">
        <f t="shared" si="1"/>
        <v>0</v>
      </c>
    </row>
    <row r="9" spans="1:11" x14ac:dyDescent="0.3">
      <c r="A9" s="15" t="s">
        <v>57</v>
      </c>
      <c r="B9" s="20">
        <v>52</v>
      </c>
      <c r="C9" s="16">
        <v>12</v>
      </c>
      <c r="D9" s="17"/>
      <c r="E9" s="18">
        <f t="shared" si="2"/>
        <v>0</v>
      </c>
      <c r="F9" s="18">
        <v>23</v>
      </c>
      <c r="G9" s="18">
        <f t="shared" si="0"/>
        <v>0</v>
      </c>
      <c r="H9" s="18">
        <f t="shared" si="1"/>
        <v>0</v>
      </c>
    </row>
    <row r="10" spans="1:11" x14ac:dyDescent="0.3">
      <c r="A10" s="15" t="s">
        <v>58</v>
      </c>
      <c r="B10" s="20">
        <v>8</v>
      </c>
      <c r="C10" s="16">
        <v>12</v>
      </c>
      <c r="D10" s="17"/>
      <c r="E10" s="18">
        <f t="shared" si="2"/>
        <v>0</v>
      </c>
      <c r="F10" s="18">
        <v>23</v>
      </c>
      <c r="G10" s="18">
        <f t="shared" si="0"/>
        <v>0</v>
      </c>
      <c r="H10" s="18">
        <f t="shared" si="1"/>
        <v>0</v>
      </c>
    </row>
    <row r="11" spans="1:11" x14ac:dyDescent="0.3">
      <c r="A11" s="15" t="s">
        <v>55</v>
      </c>
      <c r="B11" s="20">
        <v>5</v>
      </c>
      <c r="C11" s="16">
        <v>12</v>
      </c>
      <c r="D11" s="17"/>
      <c r="E11" s="18">
        <f t="shared" si="2"/>
        <v>0</v>
      </c>
      <c r="F11" s="18">
        <v>23</v>
      </c>
      <c r="G11" s="18">
        <f t="shared" si="0"/>
        <v>0</v>
      </c>
      <c r="H11" s="18">
        <f t="shared" si="1"/>
        <v>0</v>
      </c>
    </row>
    <row r="12" spans="1:11" x14ac:dyDescent="0.3">
      <c r="A12" s="21" t="s">
        <v>50</v>
      </c>
      <c r="B12" s="21"/>
      <c r="C12" s="21"/>
      <c r="D12" s="22" t="s">
        <v>23</v>
      </c>
      <c r="E12" s="22">
        <f>SUM(E7:E11)</f>
        <v>0</v>
      </c>
      <c r="F12" s="22" t="s">
        <v>23</v>
      </c>
      <c r="G12" s="22">
        <f>SUM(G7:G11)</f>
        <v>0</v>
      </c>
      <c r="H12" s="22">
        <f>SUM(H7:H11)</f>
        <v>0</v>
      </c>
    </row>
    <row r="13" spans="1:11" x14ac:dyDescent="0.3">
      <c r="A13" s="2"/>
      <c r="C13" s="2"/>
      <c r="D13" s="2"/>
      <c r="E13" s="2"/>
      <c r="F13" s="23"/>
      <c r="G13" s="2"/>
      <c r="H13" s="2"/>
      <c r="I13" s="2"/>
    </row>
    <row r="14" spans="1:11" x14ac:dyDescent="0.3">
      <c r="A14" s="24"/>
      <c r="B14" s="24"/>
      <c r="C14" s="24"/>
      <c r="D14" s="24"/>
      <c r="E14" s="24"/>
      <c r="F14" s="25"/>
      <c r="G14" s="25"/>
      <c r="H14" s="25"/>
      <c r="I14" s="25"/>
    </row>
    <row r="15" spans="1:11" x14ac:dyDescent="0.3">
      <c r="A15" s="24" t="s">
        <v>14</v>
      </c>
      <c r="B15" s="26"/>
      <c r="C15" s="27"/>
      <c r="D15" s="27"/>
      <c r="E15" s="1"/>
      <c r="F15" s="7"/>
      <c r="G15" s="7"/>
      <c r="H15" s="7"/>
      <c r="I15" s="7"/>
      <c r="J15" s="6"/>
    </row>
    <row r="16" spans="1:11" ht="60" x14ac:dyDescent="0.3">
      <c r="A16" s="8" t="s">
        <v>12</v>
      </c>
      <c r="B16" s="8" t="s">
        <v>3</v>
      </c>
      <c r="C16" s="54" t="s">
        <v>9</v>
      </c>
      <c r="D16" s="55"/>
      <c r="E16" s="8" t="s">
        <v>5</v>
      </c>
      <c r="F16" s="10" t="s">
        <v>13</v>
      </c>
      <c r="G16" s="8" t="s">
        <v>1</v>
      </c>
      <c r="H16" s="8" t="s">
        <v>7</v>
      </c>
      <c r="I16" s="8" t="s">
        <v>8</v>
      </c>
    </row>
    <row r="17" spans="1:11" ht="10.199999999999999" customHeight="1" x14ac:dyDescent="0.3">
      <c r="A17" s="12">
        <v>1</v>
      </c>
      <c r="B17" s="12">
        <v>2</v>
      </c>
      <c r="C17" s="77">
        <v>3</v>
      </c>
      <c r="D17" s="78"/>
      <c r="E17" s="12">
        <v>4</v>
      </c>
      <c r="F17" s="12">
        <v>5</v>
      </c>
      <c r="G17" s="12">
        <v>6</v>
      </c>
      <c r="H17" s="12">
        <v>7</v>
      </c>
      <c r="I17" s="12">
        <v>8</v>
      </c>
    </row>
    <row r="18" spans="1:11" x14ac:dyDescent="0.3">
      <c r="A18" s="15" t="s">
        <v>44</v>
      </c>
      <c r="B18" s="28" t="s">
        <v>49</v>
      </c>
      <c r="C18" s="52">
        <v>2306423</v>
      </c>
      <c r="D18" s="53"/>
      <c r="E18" s="29"/>
      <c r="F18" s="18">
        <f>ROUND(C18*E18,2)</f>
        <v>0</v>
      </c>
      <c r="G18" s="18">
        <v>23</v>
      </c>
      <c r="H18" s="18">
        <f>ROUND(F18*0.23,2)</f>
        <v>0</v>
      </c>
      <c r="I18" s="18">
        <f>F18+H18</f>
        <v>0</v>
      </c>
    </row>
    <row r="19" spans="1:11" x14ac:dyDescent="0.3">
      <c r="A19" s="15" t="s">
        <v>52</v>
      </c>
      <c r="B19" s="28" t="s">
        <v>49</v>
      </c>
      <c r="C19" s="52">
        <v>504868</v>
      </c>
      <c r="D19" s="53"/>
      <c r="E19" s="29"/>
      <c r="F19" s="18">
        <f>ROUND(C19*E19,2)</f>
        <v>0</v>
      </c>
      <c r="G19" s="18">
        <v>23</v>
      </c>
      <c r="H19" s="18">
        <f>ROUND(F19*0.23,2)</f>
        <v>0</v>
      </c>
      <c r="I19" s="18">
        <f>F19+H19</f>
        <v>0</v>
      </c>
    </row>
    <row r="20" spans="1:11" x14ac:dyDescent="0.3">
      <c r="A20" s="15" t="s">
        <v>44</v>
      </c>
      <c r="B20" s="28" t="s">
        <v>43</v>
      </c>
      <c r="C20" s="52">
        <v>16455764</v>
      </c>
      <c r="D20" s="53"/>
      <c r="E20" s="29"/>
      <c r="F20" s="18">
        <f>ROUND(C20*E20,2)</f>
        <v>0</v>
      </c>
      <c r="G20" s="18">
        <v>23</v>
      </c>
      <c r="H20" s="18">
        <f>ROUND(F20*0.23,2)</f>
        <v>0</v>
      </c>
      <c r="I20" s="18">
        <f>F20+H20</f>
        <v>0</v>
      </c>
    </row>
    <row r="21" spans="1:11" x14ac:dyDescent="0.3">
      <c r="A21" s="15" t="s">
        <v>52</v>
      </c>
      <c r="B21" s="28" t="s">
        <v>43</v>
      </c>
      <c r="C21" s="52">
        <v>2465623</v>
      </c>
      <c r="D21" s="53"/>
      <c r="E21" s="29"/>
      <c r="F21" s="18">
        <f>ROUND(C21*E21,2)</f>
        <v>0</v>
      </c>
      <c r="G21" s="18">
        <v>23</v>
      </c>
      <c r="H21" s="18">
        <f>ROUND(F21*0.23,2)</f>
        <v>0</v>
      </c>
      <c r="I21" s="18">
        <f>F21+H21</f>
        <v>0</v>
      </c>
    </row>
    <row r="22" spans="1:11" x14ac:dyDescent="0.3">
      <c r="A22" s="51" t="s">
        <v>26</v>
      </c>
      <c r="B22" s="51"/>
      <c r="C22" s="51"/>
      <c r="D22" s="51"/>
      <c r="E22" s="51"/>
      <c r="F22" s="22">
        <f>SUM(F18:F21)</f>
        <v>0</v>
      </c>
      <c r="G22" s="22" t="s">
        <v>23</v>
      </c>
      <c r="H22" s="22">
        <f>ROUND(F22*0.23,2)</f>
        <v>0</v>
      </c>
      <c r="I22" s="22">
        <f>F22+H22</f>
        <v>0</v>
      </c>
    </row>
    <row r="23" spans="1:11" x14ac:dyDescent="0.3">
      <c r="A23" s="6"/>
      <c r="B23" s="6"/>
      <c r="C23" s="6"/>
      <c r="D23" s="6"/>
      <c r="E23" s="6"/>
      <c r="F23" s="25"/>
      <c r="G23" s="25"/>
      <c r="H23" s="25"/>
      <c r="I23" s="25"/>
      <c r="J23" s="6"/>
    </row>
    <row r="24" spans="1:11" x14ac:dyDescent="0.3">
      <c r="A24" s="49" t="s">
        <v>27</v>
      </c>
      <c r="B24" s="49"/>
      <c r="C24" s="49"/>
      <c r="D24" s="49"/>
      <c r="E24" s="49"/>
      <c r="F24" s="49"/>
      <c r="G24" s="49"/>
      <c r="H24" s="49"/>
      <c r="I24" s="49"/>
    </row>
    <row r="25" spans="1:11" ht="60" x14ac:dyDescent="0.3">
      <c r="A25" s="57" t="s">
        <v>41</v>
      </c>
      <c r="B25" s="57"/>
      <c r="C25" s="57"/>
      <c r="D25" s="57"/>
      <c r="E25" s="57"/>
      <c r="F25" s="10" t="s">
        <v>32</v>
      </c>
      <c r="G25" s="8" t="s">
        <v>1</v>
      </c>
      <c r="H25" s="8" t="s">
        <v>15</v>
      </c>
      <c r="I25" s="8" t="s">
        <v>16</v>
      </c>
      <c r="J25" s="6"/>
    </row>
    <row r="26" spans="1:11" x14ac:dyDescent="0.3">
      <c r="A26" s="57"/>
      <c r="B26" s="57"/>
      <c r="C26" s="57"/>
      <c r="D26" s="57"/>
      <c r="E26" s="57"/>
      <c r="F26" s="12">
        <v>1</v>
      </c>
      <c r="G26" s="12">
        <v>2</v>
      </c>
      <c r="H26" s="12">
        <v>3</v>
      </c>
      <c r="I26" s="12">
        <v>4</v>
      </c>
    </row>
    <row r="27" spans="1:11" x14ac:dyDescent="0.3">
      <c r="A27" s="75" t="s">
        <v>31</v>
      </c>
      <c r="B27" s="49"/>
      <c r="C27" s="49"/>
      <c r="D27" s="49"/>
      <c r="E27" s="76"/>
      <c r="F27" s="22">
        <v>1468048.6099999999</v>
      </c>
      <c r="G27" s="22">
        <v>23</v>
      </c>
      <c r="H27" s="22">
        <f>ROUND(F27*0.23,2)</f>
        <v>337651.18</v>
      </c>
      <c r="I27" s="22">
        <f>F27+H27</f>
        <v>1805699.7899999998</v>
      </c>
      <c r="K27" s="30"/>
    </row>
    <row r="28" spans="1:11" x14ac:dyDescent="0.3">
      <c r="A28" s="56" t="s">
        <v>42</v>
      </c>
      <c r="B28" s="56"/>
      <c r="C28" s="56"/>
      <c r="D28" s="56"/>
      <c r="E28" s="56"/>
      <c r="F28" s="56"/>
      <c r="G28" s="56"/>
      <c r="H28" s="56"/>
      <c r="I28" s="56"/>
    </row>
    <row r="29" spans="1:11" ht="19.95" customHeight="1" x14ac:dyDescent="0.3">
      <c r="A29" s="6"/>
      <c r="B29" s="6"/>
      <c r="C29" s="6"/>
      <c r="D29" s="6"/>
      <c r="E29" s="6"/>
      <c r="F29" s="6"/>
      <c r="G29" s="6"/>
      <c r="H29" s="6"/>
      <c r="I29" s="6"/>
    </row>
    <row r="30" spans="1:11" x14ac:dyDescent="0.3">
      <c r="A30" s="49" t="s">
        <v>28</v>
      </c>
      <c r="B30" s="49"/>
      <c r="C30" s="49"/>
      <c r="D30" s="49"/>
      <c r="E30" s="6"/>
      <c r="F30" s="6"/>
      <c r="G30" s="6"/>
      <c r="H30" s="6"/>
      <c r="I30" s="6"/>
    </row>
    <row r="31" spans="1:11" ht="48" x14ac:dyDescent="0.3">
      <c r="A31" s="57" t="s">
        <v>0</v>
      </c>
      <c r="B31" s="57"/>
      <c r="C31" s="57"/>
      <c r="D31" s="57"/>
      <c r="E31" s="57"/>
      <c r="F31" s="10" t="s">
        <v>17</v>
      </c>
      <c r="G31" s="8" t="s">
        <v>1</v>
      </c>
      <c r="H31" s="8" t="s">
        <v>18</v>
      </c>
      <c r="I31" s="8" t="s">
        <v>2</v>
      </c>
    </row>
    <row r="32" spans="1:11" x14ac:dyDescent="0.3">
      <c r="A32" s="67" t="s">
        <v>36</v>
      </c>
      <c r="B32" s="67"/>
      <c r="C32" s="67"/>
      <c r="D32" s="67"/>
      <c r="E32" s="67"/>
      <c r="F32" s="18">
        <f>E12</f>
        <v>0</v>
      </c>
      <c r="G32" s="18">
        <v>23</v>
      </c>
      <c r="H32" s="18">
        <f>G12</f>
        <v>0</v>
      </c>
      <c r="I32" s="18">
        <f>H12</f>
        <v>0</v>
      </c>
    </row>
    <row r="33" spans="1:9" x14ac:dyDescent="0.3">
      <c r="A33" s="67" t="s">
        <v>37</v>
      </c>
      <c r="B33" s="67"/>
      <c r="C33" s="67"/>
      <c r="D33" s="67"/>
      <c r="E33" s="67"/>
      <c r="F33" s="18">
        <f>F22</f>
        <v>0</v>
      </c>
      <c r="G33" s="18">
        <v>23</v>
      </c>
      <c r="H33" s="18">
        <f>H22</f>
        <v>0</v>
      </c>
      <c r="I33" s="18">
        <f>I22</f>
        <v>0</v>
      </c>
    </row>
    <row r="34" spans="1:9" x14ac:dyDescent="0.3">
      <c r="A34" s="67" t="s">
        <v>38</v>
      </c>
      <c r="B34" s="67"/>
      <c r="C34" s="67"/>
      <c r="D34" s="67"/>
      <c r="E34" s="67"/>
      <c r="F34" s="18">
        <f>F27</f>
        <v>1468048.6099999999</v>
      </c>
      <c r="G34" s="18">
        <v>23</v>
      </c>
      <c r="H34" s="18">
        <f>H27</f>
        <v>337651.18</v>
      </c>
      <c r="I34" s="18">
        <f>I27</f>
        <v>1805699.7899999998</v>
      </c>
    </row>
    <row r="35" spans="1:9" x14ac:dyDescent="0.3">
      <c r="A35" s="72" t="s">
        <v>29</v>
      </c>
      <c r="B35" s="73"/>
      <c r="C35" s="73"/>
      <c r="D35" s="73"/>
      <c r="E35" s="74"/>
      <c r="F35" s="22">
        <f>SUM(F32:F34)</f>
        <v>1468048.6099999999</v>
      </c>
      <c r="G35" s="22" t="s">
        <v>23</v>
      </c>
      <c r="H35" s="22">
        <f>SUM(H32:H34)</f>
        <v>337651.18</v>
      </c>
      <c r="I35" s="22">
        <f>SUM(I32:I34)</f>
        <v>1805699.7899999998</v>
      </c>
    </row>
    <row r="36" spans="1:9" x14ac:dyDescent="0.3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3">
      <c r="A37" s="68" t="s">
        <v>30</v>
      </c>
      <c r="B37" s="68"/>
      <c r="C37" s="68"/>
      <c r="D37" s="68"/>
      <c r="E37" s="68"/>
      <c r="F37" s="68"/>
      <c r="G37" s="68"/>
      <c r="H37" s="68"/>
      <c r="I37" s="68"/>
    </row>
    <row r="38" spans="1:9" ht="60" x14ac:dyDescent="0.3">
      <c r="A38" s="69" t="s">
        <v>19</v>
      </c>
      <c r="B38" s="70"/>
      <c r="C38" s="71"/>
      <c r="D38" s="31" t="s">
        <v>20</v>
      </c>
      <c r="E38" s="32" t="s">
        <v>21</v>
      </c>
      <c r="F38" s="10" t="s">
        <v>62</v>
      </c>
      <c r="G38" s="8" t="s">
        <v>1</v>
      </c>
      <c r="H38" s="8" t="s">
        <v>4</v>
      </c>
      <c r="I38" s="8" t="s">
        <v>35</v>
      </c>
    </row>
    <row r="39" spans="1:9" x14ac:dyDescent="0.3">
      <c r="A39" s="33" t="s">
        <v>24</v>
      </c>
      <c r="B39" s="34"/>
      <c r="C39" s="35"/>
      <c r="D39" s="36">
        <f>ROUND(C18*0.1,0)</f>
        <v>230642</v>
      </c>
      <c r="E39" s="17"/>
      <c r="F39" s="37">
        <f>ROUND(D39*E39,2)</f>
        <v>0</v>
      </c>
      <c r="G39" s="18">
        <v>23</v>
      </c>
      <c r="H39" s="18">
        <f>ROUND(F39*0.23,2)</f>
        <v>0</v>
      </c>
      <c r="I39" s="18">
        <f>F39+H39</f>
        <v>0</v>
      </c>
    </row>
    <row r="40" spans="1:9" x14ac:dyDescent="0.3">
      <c r="A40" s="33" t="s">
        <v>45</v>
      </c>
      <c r="B40" s="34"/>
      <c r="C40" s="34"/>
      <c r="D40" s="36">
        <f>ROUND(C19*0.1,0)</f>
        <v>50487</v>
      </c>
      <c r="E40" s="17"/>
      <c r="F40" s="37">
        <f>ROUND(D40*E40,2)</f>
        <v>0</v>
      </c>
      <c r="G40" s="18">
        <v>23</v>
      </c>
      <c r="H40" s="18">
        <f>ROUND(F40*0.23,2)</f>
        <v>0</v>
      </c>
      <c r="I40" s="18">
        <f>F40+H40</f>
        <v>0</v>
      </c>
    </row>
    <row r="41" spans="1:9" x14ac:dyDescent="0.3">
      <c r="A41" s="33" t="s">
        <v>53</v>
      </c>
      <c r="B41" s="34"/>
      <c r="C41" s="34"/>
      <c r="D41" s="36">
        <f>ROUND(C20*0.1,0)</f>
        <v>1645576</v>
      </c>
      <c r="E41" s="17"/>
      <c r="F41" s="37">
        <f t="shared" ref="F41:F42" si="3">ROUND(D41*E41,2)</f>
        <v>0</v>
      </c>
      <c r="G41" s="18">
        <v>23</v>
      </c>
      <c r="H41" s="18">
        <f t="shared" ref="H41:H42" si="4">ROUND(F41*0.23,2)</f>
        <v>0</v>
      </c>
      <c r="I41" s="18">
        <f t="shared" ref="I41:I42" si="5">F41+H41</f>
        <v>0</v>
      </c>
    </row>
    <row r="42" spans="1:9" x14ac:dyDescent="0.3">
      <c r="A42" s="33" t="s">
        <v>54</v>
      </c>
      <c r="B42" s="34"/>
      <c r="C42" s="34"/>
      <c r="D42" s="36">
        <f>ROUND(C21*0.1,0)</f>
        <v>246562</v>
      </c>
      <c r="E42" s="17"/>
      <c r="F42" s="37">
        <f t="shared" si="3"/>
        <v>0</v>
      </c>
      <c r="G42" s="18">
        <v>23</v>
      </c>
      <c r="H42" s="18">
        <f t="shared" si="4"/>
        <v>0</v>
      </c>
      <c r="I42" s="18">
        <f t="shared" si="5"/>
        <v>0</v>
      </c>
    </row>
    <row r="43" spans="1:9" x14ac:dyDescent="0.3">
      <c r="A43" s="58" t="s">
        <v>22</v>
      </c>
      <c r="B43" s="59"/>
      <c r="C43" s="59"/>
      <c r="D43" s="60"/>
      <c r="E43" s="38" t="s">
        <v>23</v>
      </c>
      <c r="F43" s="39">
        <f>SUM(F39:F42)</f>
        <v>0</v>
      </c>
      <c r="G43" s="39" t="s">
        <v>23</v>
      </c>
      <c r="H43" s="39">
        <f>SUM(H39:H42)</f>
        <v>0</v>
      </c>
      <c r="I43" s="39">
        <f>SUM(I39:I42)</f>
        <v>0</v>
      </c>
    </row>
    <row r="44" spans="1:9" x14ac:dyDescent="0.3">
      <c r="A44" s="40"/>
      <c r="B44" s="40"/>
      <c r="C44" s="40"/>
      <c r="D44" s="40"/>
      <c r="E44" s="40"/>
      <c r="F44" s="40"/>
      <c r="G44" s="40"/>
      <c r="H44" s="40"/>
      <c r="I44" s="40"/>
    </row>
    <row r="45" spans="1:9" x14ac:dyDescent="0.3">
      <c r="A45" s="40" t="s">
        <v>39</v>
      </c>
      <c r="B45" s="40"/>
      <c r="C45" s="40"/>
      <c r="D45" s="40"/>
      <c r="E45" s="40"/>
      <c r="F45" s="41"/>
      <c r="G45" s="40"/>
      <c r="H45" s="40"/>
      <c r="I45" s="40"/>
    </row>
    <row r="46" spans="1:9" ht="36" x14ac:dyDescent="0.3">
      <c r="A46" s="61" t="s">
        <v>33</v>
      </c>
      <c r="B46" s="62"/>
      <c r="C46" s="62"/>
      <c r="D46" s="62"/>
      <c r="E46" s="63"/>
      <c r="F46" s="42" t="s">
        <v>34</v>
      </c>
      <c r="G46" s="43" t="s">
        <v>1</v>
      </c>
      <c r="H46" s="43" t="s">
        <v>4</v>
      </c>
      <c r="I46" s="43" t="s">
        <v>35</v>
      </c>
    </row>
    <row r="47" spans="1:9" x14ac:dyDescent="0.3">
      <c r="A47" s="64"/>
      <c r="B47" s="65"/>
      <c r="C47" s="65"/>
      <c r="D47" s="65"/>
      <c r="E47" s="66"/>
      <c r="F47" s="39">
        <f>F35+F43</f>
        <v>1468048.6099999999</v>
      </c>
      <c r="G47" s="44">
        <v>23</v>
      </c>
      <c r="H47" s="39">
        <f>H35+H43</f>
        <v>337651.18</v>
      </c>
      <c r="I47" s="39">
        <f>I35+I43</f>
        <v>1805699.7899999998</v>
      </c>
    </row>
    <row r="48" spans="1:9" x14ac:dyDescent="0.3">
      <c r="A48" s="45"/>
      <c r="B48" s="45"/>
      <c r="C48" s="45"/>
      <c r="D48" s="45"/>
      <c r="E48" s="45"/>
      <c r="F48" s="41"/>
      <c r="G48" s="46"/>
      <c r="H48" s="41"/>
      <c r="I48" s="41"/>
    </row>
    <row r="50" spans="1:9" ht="42.6" customHeight="1" x14ac:dyDescent="0.3">
      <c r="A50" s="57" t="s">
        <v>40</v>
      </c>
      <c r="B50" s="57"/>
      <c r="C50" s="57"/>
      <c r="D50" s="57"/>
      <c r="E50" s="57"/>
      <c r="F50" s="57"/>
      <c r="G50" s="57"/>
      <c r="H50" s="57"/>
      <c r="I50" s="57"/>
    </row>
  </sheetData>
  <mergeCells count="26">
    <mergeCell ref="A25:E26"/>
    <mergeCell ref="A27:E27"/>
    <mergeCell ref="A28:I28"/>
    <mergeCell ref="A24:I24"/>
    <mergeCell ref="C17:D17"/>
    <mergeCell ref="C19:D19"/>
    <mergeCell ref="C21:D21"/>
    <mergeCell ref="A50:I50"/>
    <mergeCell ref="A43:D43"/>
    <mergeCell ref="A46:E47"/>
    <mergeCell ref="A30:D30"/>
    <mergeCell ref="A32:E32"/>
    <mergeCell ref="A33:E33"/>
    <mergeCell ref="A37:I37"/>
    <mergeCell ref="A38:C38"/>
    <mergeCell ref="A34:E34"/>
    <mergeCell ref="A35:E35"/>
    <mergeCell ref="A31:E31"/>
    <mergeCell ref="A2:J2"/>
    <mergeCell ref="G1:J1"/>
    <mergeCell ref="A4:I4"/>
    <mergeCell ref="A22:E22"/>
    <mergeCell ref="C18:D18"/>
    <mergeCell ref="C20:D20"/>
    <mergeCell ref="C16:D16"/>
    <mergeCell ref="A3:B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 Alex</cp:lastModifiedBy>
  <dcterms:created xsi:type="dcterms:W3CDTF">2015-06-05T18:19:34Z</dcterms:created>
  <dcterms:modified xsi:type="dcterms:W3CDTF">2023-09-05T10:59:38Z</dcterms:modified>
</cp:coreProperties>
</file>