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12" activeTab="0"/>
  </bookViews>
  <sheets>
    <sheet name="SOI nr 1Wrocław, część I" sheetId="1" r:id="rId1"/>
    <sheet name="Podjuchy cz.II" sheetId="2" state="hidden" r:id="rId2"/>
    <sheet name="Stargard cz.III" sheetId="3" state="hidden" r:id="rId3"/>
    <sheet name="Choszczno cz. IV" sheetId="4" state="hidden" r:id="rId4"/>
    <sheet name="Mosty cz.V" sheetId="5" state="hidden" r:id="rId5"/>
    <sheet name="Choszczno (2)" sheetId="6" state="hidden" r:id="rId6"/>
    <sheet name="ZESTAWIENIE POWIERZCHNI - WZÓR" sheetId="7" state="hidden" r:id="rId7"/>
  </sheets>
  <definedNames>
    <definedName name="_xlnm.Print_Area" localSheetId="5">'Choszczno (2)'!$A$1:$O$154</definedName>
    <definedName name="_xlnm.Print_Area" localSheetId="3">'Choszczno cz. IV'!$A$1:$U$229</definedName>
    <definedName name="_xlnm.Print_Area" localSheetId="4">'Mosty cz.V'!$A$1:$U$252</definedName>
    <definedName name="_xlnm.Print_Area" localSheetId="1">'Podjuchy cz.II'!$A$1:$T$280</definedName>
    <definedName name="_xlnm.Print_Area" localSheetId="0">'SOI nr 1Wrocław, część I'!$B$1:$O$454</definedName>
    <definedName name="_xlnm.Print_Area" localSheetId="2">'Stargard cz.III'!$A$1:$O$418</definedName>
  </definedNames>
  <calcPr fullCalcOnLoad="1"/>
</workbook>
</file>

<file path=xl/comments3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<sst xmlns="http://schemas.openxmlformats.org/spreadsheetml/2006/main" count="7706" uniqueCount="410">
  <si>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</si>
  <si>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</si>
  <si>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</si>
  <si>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</si>
  <si>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</si>
  <si>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</si>
  <si>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</si>
  <si>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</si>
  <si>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</si>
  <si>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</si>
  <si>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</si>
  <si>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</si>
  <si>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</si>
  <si>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</si>
  <si>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ZESTAWIENIE POWIERZCHNI DO UTRZYMANIA PORZĄDKÓW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</si>
  <si>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</si>
  <si>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</si>
  <si>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</si>
  <si>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</si>
  <si>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</si>
  <si>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</si>
  <si>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</si>
  <si>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OGÓŁEM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</si>
  <si>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</si>
  <si>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</si>
  <si>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</si>
  <si>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</si>
  <si>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</si>
  <si>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</si>
  <si>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</si>
  <si>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</si>
  <si>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</si>
  <si>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</si>
  <si>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</si>
  <si>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</si>
  <si>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</si>
  <si>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</si>
  <si>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</si>
  <si>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</si>
  <si>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</si>
  <si>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</si>
  <si>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</si>
  <si>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</si>
  <si>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</si>
  <si>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</si>
  <si>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</si>
  <si>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</si>
  <si>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</si>
  <si>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</si>
  <si>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</si>
  <si>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</si>
  <si>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</si>
  <si>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</si>
  <si>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</si>
  <si>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</si>
  <si>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</si>
  <si>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</si>
  <si>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</si>
  <si>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</si>
  <si>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</si>
  <si>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</si>
  <si>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</si>
  <si>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</si>
  <si>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</si>
  <si>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</si>
  <si>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pokoje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</si>
  <si>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</si>
  <si>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</si>
  <si>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</si>
  <si>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</si>
  <si>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</si>
  <si>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</si>
  <si>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</si>
  <si>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</si>
  <si>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</si>
  <si>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</si>
  <si>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</si>
  <si>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</si>
  <si>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</si>
  <si>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</si>
  <si>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</si>
  <si>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</si>
  <si>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</si>
  <si>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</si>
  <si>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</si>
  <si>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</si>
  <si>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</si>
  <si>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</si>
  <si>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</si>
  <si>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</si>
  <si>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</si>
  <si>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</si>
  <si>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</si>
  <si>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 xml:space="preserve">OGÓŁEM KOMPLEKS 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</si>
  <si>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</si>
  <si>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</si>
  <si>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</si>
  <si>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</si>
  <si>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</si>
  <si>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</si>
  <si>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</si>
  <si>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</si>
  <si>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</si>
  <si>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</si>
  <si>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</si>
  <si>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</si>
  <si>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</si>
  <si>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</si>
  <si>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</si>
  <si>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</si>
  <si>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</si>
  <si>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</si>
  <si>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</si>
  <si>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</si>
  <si>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</si>
  <si>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</si>
  <si>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</si>
  <si>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</si>
  <si>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</si>
  <si>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</si>
  <si>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</si>
  <si>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</si>
  <si>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</si>
  <si>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</si>
  <si>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</si>
  <si>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</si>
  <si>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</si>
  <si>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</si>
  <si>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</si>
  <si>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</si>
  <si>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</si>
  <si>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</si>
  <si>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</si>
  <si>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</si>
  <si>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</si>
  <si>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</si>
  <si>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</si>
  <si>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</si>
  <si>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</si>
  <si>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</si>
  <si>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</si>
  <si>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</si>
  <si>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</si>
  <si>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</si>
  <si>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</si>
  <si>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</si>
  <si>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</si>
  <si>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</si>
  <si>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</si>
  <si>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</si>
  <si>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</si>
  <si>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</si>
  <si>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</si>
  <si>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</si>
  <si>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</si>
  <si>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</si>
  <si>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</si>
  <si>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</si>
  <si>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</si>
  <si>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</si>
  <si>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</si>
  <si>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</si>
  <si>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</si>
  <si>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</si>
  <si>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</si>
  <si>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</si>
  <si>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</si>
  <si>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</si>
  <si>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</si>
  <si>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</si>
  <si>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</si>
  <si>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</si>
  <si>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</si>
  <si>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</si>
  <si>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</si>
  <si>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</si>
  <si>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</si>
  <si>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</si>
  <si>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</si>
  <si>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</si>
  <si>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</si>
  <si>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</si>
  <si>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</si>
  <si>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</si>
  <si>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</si>
  <si>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</si>
  <si>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</si>
  <si>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</si>
  <si>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</si>
  <si>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</si>
  <si>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</si>
  <si>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</si>
  <si>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</si>
  <si>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</si>
  <si>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</si>
  <si>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</si>
  <si>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</si>
  <si>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</si>
  <si>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</si>
  <si>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</si>
  <si>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</si>
  <si>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</si>
  <si>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</si>
  <si>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</si>
  <si>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</si>
  <si>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</si>
  <si>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</si>
  <si>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</si>
  <si>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</si>
  <si>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</si>
  <si>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</si>
  <si>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</si>
  <si>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</si>
  <si>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</si>
  <si>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</si>
  <si>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</si>
  <si>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</si>
  <si>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</si>
  <si>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</si>
  <si>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</si>
  <si>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</si>
  <si>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</si>
  <si>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</si>
  <si>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</si>
  <si>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</si>
  <si>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</si>
  <si>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A Budynek KOŚCIOŁA GARNIZONOWEGO</t>
  </si>
  <si>
    <t>RYNNY  DO CZYSZCZENIA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</si>
  <si>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</si>
  <si>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</si>
  <si>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</si>
  <si>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</si>
  <si>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</si>
  <si>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</si>
  <si>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</si>
  <si>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</si>
  <si>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</si>
  <si>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>podłogi PCV/Linoleum</t>
  </si>
  <si>
    <t xml:space="preserve">Powierzchnia ścian m2
(lamperia, panele, itp.) </t>
  </si>
  <si>
    <t>Powierzchnia ścian 
(lamperia, panele, itp.) m2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</si>
  <si>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</si>
  <si>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</si>
  <si>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</si>
  <si>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</si>
  <si>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</si>
  <si>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</si>
  <si>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</si>
  <si>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</si>
  <si>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</si>
  <si>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</si>
  <si>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</si>
  <si>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</si>
  <si>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</si>
  <si>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</si>
  <si>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</si>
  <si>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</si>
  <si>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</si>
  <si>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</si>
  <si>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</si>
  <si>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</si>
  <si>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</si>
  <si>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</si>
  <si>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</si>
  <si>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</si>
  <si>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</si>
  <si>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</si>
  <si>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</si>
  <si>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</si>
  <si>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</si>
  <si>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</si>
  <si>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</si>
  <si>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</si>
  <si>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</si>
  <si>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</si>
  <si>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</si>
  <si>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t xml:space="preserve">Kompleks   ul. </t>
  </si>
  <si>
    <t>IV piętro</t>
  </si>
  <si>
    <t>1/2 piętra</t>
  </si>
  <si>
    <t xml:space="preserve">KOMPLEKS 2843 ul. Pretficza , nr 24-28, </t>
  </si>
  <si>
    <t xml:space="preserve">KOMPLEKS 2857 ul.Weigla 5 </t>
  </si>
  <si>
    <t>KOMPLEKS 5707 ul.Slężna 158</t>
  </si>
  <si>
    <t>KOMPLEKS 4555 ul.Pretficza 14/16</t>
  </si>
  <si>
    <t xml:space="preserve">KOMPLEKS 2820  ul.Saperów 22/24 </t>
  </si>
  <si>
    <t>KOMPLEKS 2918  ul.Racławicka 62A</t>
  </si>
  <si>
    <t xml:space="preserve">KOMPLEKS 5193  ul.Gajowicka 118 </t>
  </si>
  <si>
    <t>KOMPLEKS 2827  ul.Kwidzyńska 4</t>
  </si>
  <si>
    <t>KOMPLEKS 2880 Kościól garnizonowy</t>
  </si>
  <si>
    <t>KOMPLEKS 4247  Wilczyn Leśny</t>
  </si>
  <si>
    <t xml:space="preserve">KOMPLEKS 2847  ul.Hallera 36-38 </t>
  </si>
  <si>
    <t xml:space="preserve">KOMPLEKS 3074 Milicz ul.Wojska Polskiego </t>
  </si>
  <si>
    <t>2857 Ww ul.Weigla 5</t>
  </si>
  <si>
    <t>5707 Ww ul. Ślężna 158</t>
  </si>
  <si>
    <t>2918 Ww ul. Racławicka 62A</t>
  </si>
  <si>
    <t>5193 Ww ul.Gajowicka 118</t>
  </si>
  <si>
    <t>2847 Ww ul. Hallera 36-38</t>
  </si>
  <si>
    <t xml:space="preserve">RYNNY DO CZYSZCZENIA I USUWANIA SOPLI LODOWYCH </t>
  </si>
  <si>
    <t>pracy na wysokości</t>
  </si>
  <si>
    <t>lp.</t>
  </si>
  <si>
    <t>nr budynku</t>
  </si>
  <si>
    <r>
      <t>powierzchnia okien (m</t>
    </r>
    <r>
      <rPr>
        <sz val="11"/>
        <color indexed="8"/>
        <rFont val="Czcionka tekstu podstawowego"/>
        <family val="0"/>
      </rPr>
      <t>²)</t>
    </r>
  </si>
  <si>
    <t>IIIpiętro</t>
  </si>
  <si>
    <t>RAZEM SOI 1</t>
  </si>
  <si>
    <t>parter - Pokoje gościnne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</si>
  <si>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</si>
  <si>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</si>
  <si>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Budynek nr</t>
  </si>
  <si>
    <t xml:space="preserve">Budynek nr </t>
  </si>
  <si>
    <t xml:space="preserve">BUDYNEK nr </t>
  </si>
  <si>
    <t>BUDYNEK nr</t>
  </si>
  <si>
    <t xml:space="preserve">KOMPLEKS  ul. </t>
  </si>
  <si>
    <t xml:space="preserve">KOMPLEKS ul. </t>
  </si>
  <si>
    <t xml:space="preserve">BUDYNEK nr  </t>
  </si>
  <si>
    <t xml:space="preserve">BUDYNEK NR </t>
  </si>
  <si>
    <t>PIĘTRO WYŁĄCZONE Z EKSPLOATACJI</t>
  </si>
  <si>
    <t>KOMPLEKS Kościól garnizonowy</t>
  </si>
  <si>
    <t>Sekcja Obsługi Infrastruktury  (SOI) nr 1 we Wrocławiu</t>
  </si>
  <si>
    <t xml:space="preserve">Sekcja Obsługi Infrastruktury </t>
  </si>
  <si>
    <t xml:space="preserve">Kompleks , ul. </t>
  </si>
  <si>
    <t>BUDYNEK NR</t>
  </si>
  <si>
    <t xml:space="preserve">Kompleks ul. </t>
  </si>
  <si>
    <t xml:space="preserve">BUDYNEK NR  </t>
  </si>
  <si>
    <t xml:space="preserve">BUDYNEK NR : budynek w trakcie remontu, planowane zakończenie </t>
  </si>
  <si>
    <t xml:space="preserve">Kompleks  ul. </t>
  </si>
  <si>
    <t xml:space="preserve">BUDYNEK nr : budynek w trakcie remontu, planowane zakończenie </t>
  </si>
  <si>
    <t xml:space="preserve">Kompleks Pl. </t>
  </si>
  <si>
    <t xml:space="preserve">Budynek nr  </t>
  </si>
  <si>
    <t>Kompleks   ul.</t>
  </si>
  <si>
    <t xml:space="preserve">Budynek nr   </t>
  </si>
  <si>
    <t xml:space="preserve">RAZEM SOI </t>
  </si>
  <si>
    <t xml:space="preserve">RYNNY  DO USUWANIA </t>
  </si>
  <si>
    <t xml:space="preserve"> SOPLI LODOWYCH</t>
  </si>
  <si>
    <t>Kompleks ul.</t>
  </si>
  <si>
    <t>2.</t>
  </si>
  <si>
    <t>Kompleks  ul.</t>
  </si>
  <si>
    <t>Kompleks , ul.</t>
  </si>
  <si>
    <t>Budynek nr   pokoje gościnne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</si>
  <si>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</si>
  <si>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</si>
  <si>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</si>
  <si>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</si>
  <si>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</si>
  <si>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</si>
  <si>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</si>
  <si>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</si>
  <si>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</si>
  <si>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8.</t>
  </si>
  <si>
    <t>Kompleks Pl.</t>
  </si>
  <si>
    <t xml:space="preserve">BUDYNEK nr  : budynek w trakcie remontu, planowane zakończenie </t>
  </si>
  <si>
    <t xml:space="preserve">KOMPLEKS STRZELNICA </t>
  </si>
  <si>
    <t xml:space="preserve">CZĘŚĆ </t>
  </si>
  <si>
    <t>WZÓR</t>
  </si>
  <si>
    <t>ul.Hallera 36-38</t>
  </si>
  <si>
    <t xml:space="preserve">Milicz ul.Wojska Polskiego </t>
  </si>
  <si>
    <t>OGÓŁEM KOMPLEKS  Wilczyn Leśny</t>
  </si>
  <si>
    <t>OGÓŁEM KOMPLEKS ul.Gajowicka 118</t>
  </si>
  <si>
    <t>OGÓŁEM KOMPLEKS ul.Racławicka 62A</t>
  </si>
  <si>
    <t>OGÓŁEM KOMPLEKS ul.Saperów 22/24</t>
  </si>
  <si>
    <t>OGÓŁEM KOMPLEKS ul.Pretficza 14/16</t>
  </si>
  <si>
    <t>OGÓŁEM KOMPLEKS ul.Ślężna 158</t>
  </si>
  <si>
    <t>OGÓŁEM KOMPLEKS ul.Weigla 5</t>
  </si>
  <si>
    <t>OGÓŁEM KOMPLEKS ul.Pretficza 24/28</t>
  </si>
  <si>
    <t>OGÓŁEM KOMPLEKS Kościół Garnizonowy</t>
  </si>
  <si>
    <t>OGÓŁEM KOMPLEKS ul.Kwidzyńska 4</t>
  </si>
  <si>
    <t>Powierzchnia okien/witraże</t>
  </si>
  <si>
    <r>
      <t>wyłącznie informacyjnie w celu umożliwienia właściwej wyceny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wewnętrznej </t>
    </r>
  </si>
  <si>
    <t>Budynek nr 1 zakres"A"</t>
  </si>
  <si>
    <r>
      <t>BUDYNEK n</t>
    </r>
    <r>
      <rPr>
        <b/>
        <sz val="12"/>
        <rFont val="Arial"/>
        <family val="2"/>
      </rPr>
      <t>r 5 zakres"A"</t>
    </r>
  </si>
  <si>
    <t>BUDYNEK NR 3 zakres"A"</t>
  </si>
  <si>
    <t>BUDYNEK nr 9 zakres"A"</t>
  </si>
  <si>
    <t>BUDYNEK nr 1  zakres"A"</t>
  </si>
  <si>
    <t>BUDYNEK nr 6 zakres"C"</t>
  </si>
  <si>
    <t>Budynek KOŚCIOŁA GARNIZONOWEGO zakres"F"</t>
  </si>
  <si>
    <r>
      <t>BUDYNEK nr 5  zakres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"A"</t>
    </r>
  </si>
  <si>
    <r>
      <t xml:space="preserve">Budynek nr 2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zakres"D"</t>
    </r>
  </si>
  <si>
    <r>
      <t>Budynek nr 4 zakres"</t>
    </r>
    <r>
      <rPr>
        <b/>
        <sz val="12"/>
        <rFont val="Arial"/>
        <family val="2"/>
      </rPr>
      <t>C"</t>
    </r>
  </si>
  <si>
    <r>
      <t xml:space="preserve">Budynek nr 23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zakres"D"</t>
    </r>
  </si>
  <si>
    <r>
      <t>Budynek nr 5 zakres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"D"</t>
    </r>
  </si>
  <si>
    <r>
      <t xml:space="preserve">Budynek 7 zakres </t>
    </r>
    <r>
      <rPr>
        <b/>
        <sz val="10"/>
        <rFont val="Arial"/>
        <family val="2"/>
      </rPr>
      <t>"D"</t>
    </r>
  </si>
  <si>
    <r>
      <t>Budynek 11 zakres</t>
    </r>
    <r>
      <rPr>
        <b/>
        <sz val="10"/>
        <rFont val="Arial"/>
        <family val="2"/>
      </rPr>
      <t>"D"</t>
    </r>
  </si>
  <si>
    <r>
      <t>Budynek nr 21 zakres</t>
    </r>
    <r>
      <rPr>
        <b/>
        <sz val="10"/>
        <rFont val="Arial"/>
        <family val="2"/>
      </rPr>
      <t>"D"</t>
    </r>
  </si>
  <si>
    <r>
      <t>Budynek nr 1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zakres"A/B"</t>
    </r>
  </si>
  <si>
    <r>
      <t>Budynek nr 1 zakres</t>
    </r>
    <r>
      <rPr>
        <b/>
        <sz val="12"/>
        <rFont val="Arial"/>
        <family val="2"/>
      </rPr>
      <t>"A"</t>
    </r>
  </si>
  <si>
    <r>
      <t xml:space="preserve">Budynek nr 6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zakres"A/B"</t>
    </r>
  </si>
  <si>
    <t>Budynek nr 7 zakres"A/B"</t>
  </si>
  <si>
    <t>Budynek nr 5 zakres"A/B"</t>
  </si>
  <si>
    <t>Budynek nr 36 zakres"A/B"</t>
  </si>
  <si>
    <t>Budynek nr  37 zakres"A/B"</t>
  </si>
  <si>
    <t xml:space="preserve">Budynek nr 42 zakres"A" </t>
  </si>
  <si>
    <r>
      <t>Budynek nr  1 zakres"A</t>
    </r>
    <r>
      <rPr>
        <b/>
        <sz val="12"/>
        <rFont val="Arial"/>
        <family val="2"/>
      </rPr>
      <t>"</t>
    </r>
  </si>
  <si>
    <r>
      <t>Budynek nr 4 zakres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"C"</t>
    </r>
  </si>
  <si>
    <r>
      <t>Budynek nr  3 zakres</t>
    </r>
    <r>
      <rPr>
        <b/>
        <sz val="12"/>
        <rFont val="Arial"/>
        <family val="2"/>
      </rPr>
      <t xml:space="preserve"> "A"</t>
    </r>
  </si>
  <si>
    <r>
      <t>Budynek nr 64 - Myjnia  zakres "</t>
    </r>
    <r>
      <rPr>
        <b/>
        <sz val="12"/>
        <rFont val="Arial"/>
        <family val="2"/>
      </rPr>
      <t>D"</t>
    </r>
  </si>
  <si>
    <t>BUDYNEK NR 12 zakres "A", "I"</t>
  </si>
  <si>
    <t>BUDYNEK NR 2 zakres"A"/"B"/"G"</t>
  </si>
  <si>
    <r>
      <t xml:space="preserve">BUDYNEK nr 1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zakres"A"/"H"</t>
    </r>
  </si>
  <si>
    <t>Budynek nr 25 zakres"A/B/E"</t>
  </si>
  <si>
    <r>
      <t>Budynek nr 17 zakres</t>
    </r>
    <r>
      <rPr>
        <b/>
        <sz val="10"/>
        <rFont val="Arial"/>
        <family val="2"/>
      </rPr>
      <t>"A"</t>
    </r>
  </si>
  <si>
    <t xml:space="preserve">Budynek nr 5 zakres"B" - stołówka </t>
  </si>
  <si>
    <t>BUDYNEK NR 2 zakres"B" stołówka</t>
  </si>
  <si>
    <t>2820 Ww ul.Saperów 22/24</t>
  </si>
  <si>
    <t>4247 Wilczyn Leśny</t>
  </si>
  <si>
    <t>ZESTAWIENIE POWIERZCHNI BUDYNKÓW DO UTRZYMANIA PORZĄDKÓW</t>
  </si>
  <si>
    <t>2843 Ww ul.Pretficza 24-28</t>
  </si>
  <si>
    <t>4555 Ww ul. Pretficza 14/16</t>
  </si>
  <si>
    <t>2827 Ww ul. Kwidzyńska 4</t>
  </si>
  <si>
    <t>3074 Milicz ul. Wojska Polskiego 30</t>
  </si>
  <si>
    <t>2880 Kościół Garnizonowy Św.Elżbiety 1</t>
  </si>
  <si>
    <t>Skąd wynika różnica?</t>
  </si>
  <si>
    <t>wartość z formularza</t>
  </si>
  <si>
    <t>Załącznik nr 2 do SWZ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</si>
</sst>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  <numFmt numFmtId="184" formatCode="0.0000000"/>
    <numFmt numFmtId="185" formatCode="#,##0.00_ ;[Red]\-#,##0.00\ "/>
  </numFmts>
  <fonts count="11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4"/>
      <color indexed="2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sz val="11"/>
      <color indexed="8"/>
      <name val="Czcionka tekstu podstawowego"/>
      <family val="0"/>
    </font>
    <font>
      <sz val="9"/>
      <name val="Arial"/>
      <family val="2"/>
    </font>
    <font>
      <b/>
      <i/>
      <sz val="11"/>
      <name val="Arial Black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60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  <font>
      <sz val="7"/>
      <color theme="5" tint="-0.24997000396251678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medium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rgb="FFFF0000"/>
      </right>
      <top style="medium"/>
      <bottom style="thin"/>
    </border>
    <border>
      <left style="thin"/>
      <right style="medium">
        <color rgb="FFFF0000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ck">
        <color rgb="FFFF0000"/>
      </right>
      <top style="medium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1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>
        <color rgb="FFFF0000"/>
      </left>
      <right style="thin"/>
      <top style="medium"/>
      <bottom>
        <color indexed="63"/>
      </bottom>
    </border>
    <border>
      <left style="thick">
        <color rgb="FFFF0000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1" applyNumberFormat="0" applyAlignment="0" applyProtection="0"/>
    <xf numFmtId="0" fontId="85" fillId="26" borderId="2" applyNumberFormat="0" applyAlignment="0" applyProtection="0"/>
    <xf numFmtId="0" fontId="8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28" borderId="4" applyNumberFormat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3" fillId="0" borderId="0">
      <alignment/>
      <protection/>
    </xf>
    <xf numFmtId="0" fontId="9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</cellStyleXfs>
  <cellXfs count="19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4" fillId="0" borderId="0" xfId="64" applyNumberFormat="1" applyFont="1" applyBorder="1" applyAlignment="1">
      <alignment horizontal="right" wrapText="1"/>
      <protection/>
    </xf>
    <xf numFmtId="0" fontId="0" fillId="0" borderId="0" xfId="64" applyFont="1">
      <alignment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 applyBorder="1" applyAlignment="1">
      <alignment horizontal="center" wrapText="1"/>
      <protection/>
    </xf>
    <xf numFmtId="0" fontId="0" fillId="0" borderId="0" xfId="64" applyFont="1" applyBorder="1">
      <alignment/>
      <protection/>
    </xf>
    <xf numFmtId="2" fontId="15" fillId="0" borderId="0" xfId="64" applyNumberFormat="1" applyFont="1" applyBorder="1" applyAlignment="1">
      <alignment horizontal="right" wrapText="1"/>
      <protection/>
    </xf>
    <xf numFmtId="2" fontId="1" fillId="0" borderId="0" xfId="64" applyNumberFormat="1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1" fontId="1" fillId="0" borderId="0" xfId="64" applyNumberFormat="1" applyFont="1" applyBorder="1" applyAlignment="1">
      <alignment horizontal="center"/>
      <protection/>
    </xf>
    <xf numFmtId="1" fontId="1" fillId="0" borderId="0" xfId="64" applyNumberFormat="1" applyFont="1" applyBorder="1" applyAlignment="1">
      <alignment horizontal="center" wrapText="1"/>
      <protection/>
    </xf>
    <xf numFmtId="1" fontId="1" fillId="0" borderId="0" xfId="64" applyNumberFormat="1" applyFont="1" applyBorder="1" applyAlignment="1">
      <alignment horizontal="right"/>
      <protection/>
    </xf>
    <xf numFmtId="1" fontId="1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/>
      <protection/>
    </xf>
    <xf numFmtId="0" fontId="15" fillId="32" borderId="11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5" fillId="4" borderId="13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4" fillId="0" borderId="0" xfId="64" applyFont="1" applyBorder="1" applyAlignment="1">
      <alignment/>
      <protection/>
    </xf>
    <xf numFmtId="0" fontId="0" fillId="0" borderId="15" xfId="0" applyBorder="1" applyAlignment="1">
      <alignment/>
    </xf>
    <xf numFmtId="0" fontId="26" fillId="0" borderId="16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0" fontId="26" fillId="32" borderId="20" xfId="0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horizontal="center" vertical="center"/>
    </xf>
    <xf numFmtId="0" fontId="26" fillId="32" borderId="19" xfId="0" applyFont="1" applyFill="1" applyBorder="1" applyAlignment="1">
      <alignment horizontal="center" vertical="center"/>
    </xf>
    <xf numFmtId="0" fontId="26" fillId="32" borderId="21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4" fillId="0" borderId="25" xfId="0" applyNumberFormat="1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center" vertical="center"/>
    </xf>
    <xf numFmtId="0" fontId="26" fillId="32" borderId="26" xfId="0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/>
    </xf>
    <xf numFmtId="0" fontId="24" fillId="32" borderId="27" xfId="0" applyFont="1" applyFill="1" applyBorder="1" applyAlignment="1">
      <alignment horizontal="center" vertical="center"/>
    </xf>
    <xf numFmtId="0" fontId="24" fillId="32" borderId="28" xfId="0" applyFont="1" applyFill="1" applyBorder="1" applyAlignment="1">
      <alignment horizontal="center" vertical="center"/>
    </xf>
    <xf numFmtId="4" fontId="25" fillId="33" borderId="0" xfId="0" applyNumberFormat="1" applyFont="1" applyFill="1" applyBorder="1" applyAlignment="1">
      <alignment horizontal="center" vertical="center"/>
    </xf>
    <xf numFmtId="0" fontId="26" fillId="32" borderId="27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25" fillId="0" borderId="0" xfId="0" applyNumberFormat="1" applyFont="1" applyBorder="1" applyAlignment="1">
      <alignment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5" fillId="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25" xfId="0" applyFont="1" applyBorder="1" applyAlignment="1">
      <alignment horizontal="center" vertical="top" wrapText="1"/>
    </xf>
    <xf numFmtId="0" fontId="35" fillId="0" borderId="33" xfId="0" applyFont="1" applyBorder="1" applyAlignment="1">
      <alignment horizontal="center" vertical="top" wrapText="1"/>
    </xf>
    <xf numFmtId="2" fontId="35" fillId="0" borderId="33" xfId="0" applyNumberFormat="1" applyFont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2" fontId="35" fillId="0" borderId="25" xfId="0" applyNumberFormat="1" applyFont="1" applyBorder="1" applyAlignment="1">
      <alignment horizontal="center" vertical="top" wrapText="1"/>
    </xf>
    <xf numFmtId="2" fontId="35" fillId="0" borderId="40" xfId="0" applyNumberFormat="1" applyFont="1" applyBorder="1" applyAlignment="1">
      <alignment horizontal="center" vertical="top" wrapText="1"/>
    </xf>
    <xf numFmtId="4" fontId="35" fillId="0" borderId="25" xfId="0" applyNumberFormat="1" applyFont="1" applyBorder="1" applyAlignment="1">
      <alignment horizontal="center" vertical="center"/>
    </xf>
    <xf numFmtId="4" fontId="35" fillId="0" borderId="33" xfId="0" applyNumberFormat="1" applyFont="1" applyBorder="1" applyAlignment="1">
      <alignment horizontal="center" vertical="center"/>
    </xf>
    <xf numFmtId="4" fontId="35" fillId="0" borderId="40" xfId="0" applyNumberFormat="1" applyFont="1" applyBorder="1" applyAlignment="1">
      <alignment horizontal="center" vertical="center"/>
    </xf>
    <xf numFmtId="4" fontId="35" fillId="0" borderId="41" xfId="0" applyNumberFormat="1" applyFont="1" applyBorder="1" applyAlignment="1">
      <alignment horizontal="center" vertical="center"/>
    </xf>
    <xf numFmtId="4" fontId="35" fillId="0" borderId="26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4" fontId="36" fillId="0" borderId="17" xfId="0" applyNumberFormat="1" applyFont="1" applyBorder="1" applyAlignment="1">
      <alignment horizontal="center" vertical="center"/>
    </xf>
    <xf numFmtId="4" fontId="36" fillId="0" borderId="42" xfId="0" applyNumberFormat="1" applyFont="1" applyBorder="1" applyAlignment="1">
      <alignment horizontal="center" vertical="center"/>
    </xf>
    <xf numFmtId="4" fontId="35" fillId="0" borderId="25" xfId="0" applyNumberFormat="1" applyFont="1" applyBorder="1" applyAlignment="1">
      <alignment horizontal="center" vertical="top" wrapText="1"/>
    </xf>
    <xf numFmtId="4" fontId="36" fillId="32" borderId="17" xfId="0" applyNumberFormat="1" applyFont="1" applyFill="1" applyBorder="1" applyAlignment="1">
      <alignment horizontal="center" vertical="center"/>
    </xf>
    <xf numFmtId="4" fontId="36" fillId="32" borderId="37" xfId="0" applyNumberFormat="1" applyFont="1" applyFill="1" applyBorder="1" applyAlignment="1">
      <alignment horizontal="center" vertical="center"/>
    </xf>
    <xf numFmtId="4" fontId="36" fillId="32" borderId="43" xfId="0" applyNumberFormat="1" applyFont="1" applyFill="1" applyBorder="1" applyAlignment="1">
      <alignment horizontal="center" vertical="center"/>
    </xf>
    <xf numFmtId="4" fontId="36" fillId="32" borderId="42" xfId="0" applyNumberFormat="1" applyFont="1" applyFill="1" applyBorder="1" applyAlignment="1">
      <alignment horizontal="center" vertical="center"/>
    </xf>
    <xf numFmtId="4" fontId="36" fillId="32" borderId="18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top" wrapText="1"/>
    </xf>
    <xf numFmtId="0" fontId="35" fillId="33" borderId="33" xfId="0" applyFont="1" applyFill="1" applyBorder="1" applyAlignment="1">
      <alignment horizontal="center" vertical="top" wrapText="1"/>
    </xf>
    <xf numFmtId="2" fontId="35" fillId="33" borderId="33" xfId="0" applyNumberFormat="1" applyFont="1" applyFill="1" applyBorder="1" applyAlignment="1">
      <alignment horizontal="center" vertical="top" wrapText="1"/>
    </xf>
    <xf numFmtId="0" fontId="35" fillId="33" borderId="41" xfId="0" applyFont="1" applyFill="1" applyBorder="1" applyAlignment="1">
      <alignment horizontal="center" vertical="top" wrapText="1"/>
    </xf>
    <xf numFmtId="2" fontId="35" fillId="33" borderId="40" xfId="0" applyNumberFormat="1" applyFont="1" applyFill="1" applyBorder="1" applyAlignment="1">
      <alignment horizontal="center" vertical="top" wrapText="1"/>
    </xf>
    <xf numFmtId="4" fontId="35" fillId="33" borderId="25" xfId="0" applyNumberFormat="1" applyFont="1" applyFill="1" applyBorder="1" applyAlignment="1">
      <alignment horizontal="center" vertical="center"/>
    </xf>
    <xf numFmtId="4" fontId="35" fillId="33" borderId="33" xfId="0" applyNumberFormat="1" applyFont="1" applyFill="1" applyBorder="1" applyAlignment="1">
      <alignment horizontal="center" vertical="center"/>
    </xf>
    <xf numFmtId="4" fontId="35" fillId="33" borderId="40" xfId="0" applyNumberFormat="1" applyFont="1" applyFill="1" applyBorder="1" applyAlignment="1">
      <alignment horizontal="center" vertical="center"/>
    </xf>
    <xf numFmtId="4" fontId="35" fillId="0" borderId="34" xfId="0" applyNumberFormat="1" applyFont="1" applyBorder="1" applyAlignment="1">
      <alignment horizontal="center" vertical="center"/>
    </xf>
    <xf numFmtId="4" fontId="35" fillId="0" borderId="15" xfId="0" applyNumberFormat="1" applyFont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/>
    </xf>
    <xf numFmtId="4" fontId="35" fillId="0" borderId="44" xfId="0" applyNumberFormat="1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4" fontId="36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25" fillId="0" borderId="42" xfId="0" applyNumberFormat="1" applyFont="1" applyBorder="1" applyAlignment="1">
      <alignment horizontal="center" vertical="center"/>
    </xf>
    <xf numFmtId="4" fontId="36" fillId="0" borderId="45" xfId="0" applyNumberFormat="1" applyFont="1" applyBorder="1" applyAlignment="1">
      <alignment horizontal="center" vertical="center"/>
    </xf>
    <xf numFmtId="4" fontId="36" fillId="0" borderId="46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6" fillId="0" borderId="0" xfId="64" applyFont="1" applyBorder="1" applyAlignment="1">
      <alignment horizontal="center"/>
      <protection/>
    </xf>
    <xf numFmtId="2" fontId="36" fillId="0" borderId="0" xfId="64" applyNumberFormat="1" applyFont="1" applyBorder="1" applyAlignment="1">
      <alignment horizontal="center" vertical="center"/>
      <protection/>
    </xf>
    <xf numFmtId="0" fontId="26" fillId="0" borderId="2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2" fontId="35" fillId="0" borderId="41" xfId="0" applyNumberFormat="1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top" wrapText="1"/>
    </xf>
    <xf numFmtId="0" fontId="35" fillId="0" borderId="3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top" wrapText="1"/>
    </xf>
    <xf numFmtId="0" fontId="35" fillId="33" borderId="33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 wrapText="1"/>
    </xf>
    <xf numFmtId="4" fontId="36" fillId="0" borderId="47" xfId="0" applyNumberFormat="1" applyFont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top" wrapText="1"/>
    </xf>
    <xf numFmtId="4" fontId="36" fillId="33" borderId="0" xfId="0" applyNumberFormat="1" applyFont="1" applyFill="1" applyBorder="1" applyAlignment="1">
      <alignment horizontal="center" vertical="center"/>
    </xf>
    <xf numFmtId="2" fontId="35" fillId="0" borderId="48" xfId="0" applyNumberFormat="1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4" fontId="35" fillId="0" borderId="50" xfId="0" applyNumberFormat="1" applyFont="1" applyBorder="1" applyAlignment="1">
      <alignment horizontal="center" vertical="top" wrapText="1"/>
    </xf>
    <xf numFmtId="4" fontId="36" fillId="0" borderId="30" xfId="0" applyNumberFormat="1" applyFont="1" applyBorder="1" applyAlignment="1">
      <alignment horizontal="center" vertical="center"/>
    </xf>
    <xf numFmtId="4" fontId="1" fillId="36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34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2" fontId="42" fillId="33" borderId="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4" fillId="32" borderId="18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0" fillId="0" borderId="26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" fontId="24" fillId="0" borderId="52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4" fontId="25" fillId="33" borderId="18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0" fontId="0" fillId="38" borderId="10" xfId="0" applyFill="1" applyBorder="1" applyAlignment="1">
      <alignment/>
    </xf>
    <xf numFmtId="4" fontId="1" fillId="0" borderId="3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103" fillId="0" borderId="0" xfId="0" applyFont="1" applyAlignment="1">
      <alignment/>
    </xf>
    <xf numFmtId="0" fontId="103" fillId="0" borderId="55" xfId="0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32" borderId="18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4" fillId="32" borderId="58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59" xfId="0" applyFont="1" applyBorder="1" applyAlignment="1">
      <alignment/>
    </xf>
    <xf numFmtId="4" fontId="15" fillId="0" borderId="0" xfId="0" applyNumberFormat="1" applyFont="1" applyAlignment="1">
      <alignment/>
    </xf>
    <xf numFmtId="4" fontId="15" fillId="38" borderId="0" xfId="0" applyNumberFormat="1" applyFont="1" applyFill="1" applyAlignment="1">
      <alignment/>
    </xf>
    <xf numFmtId="0" fontId="29" fillId="40" borderId="0" xfId="0" applyFont="1" applyFill="1" applyAlignment="1">
      <alignment horizontal="center"/>
    </xf>
    <xf numFmtId="0" fontId="25" fillId="32" borderId="6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6" borderId="0" xfId="0" applyFont="1" applyFill="1" applyAlignment="1">
      <alignment wrapText="1"/>
    </xf>
    <xf numFmtId="0" fontId="24" fillId="4" borderId="10" xfId="0" applyFont="1" applyFill="1" applyBorder="1" applyAlignment="1">
      <alignment horizontal="left" vertical="center" wrapText="1"/>
    </xf>
    <xf numFmtId="2" fontId="0" fillId="0" borderId="0" xfId="64" applyNumberFormat="1" applyFont="1" applyBorder="1">
      <alignment/>
      <protection/>
    </xf>
    <xf numFmtId="0" fontId="21" fillId="41" borderId="26" xfId="0" applyFont="1" applyFill="1" applyBorder="1" applyAlignment="1">
      <alignment horizontal="center" vertical="center" wrapText="1"/>
    </xf>
    <xf numFmtId="0" fontId="21" fillId="41" borderId="20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/>
    </xf>
    <xf numFmtId="0" fontId="21" fillId="41" borderId="19" xfId="0" applyFont="1" applyFill="1" applyBorder="1" applyAlignment="1">
      <alignment horizontal="center" vertical="center"/>
    </xf>
    <xf numFmtId="0" fontId="21" fillId="41" borderId="21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1" fillId="41" borderId="13" xfId="0" applyFont="1" applyFill="1" applyBorder="1" applyAlignment="1">
      <alignment horizontal="center" vertical="center" wrapText="1"/>
    </xf>
    <xf numFmtId="2" fontId="15" fillId="32" borderId="61" xfId="0" applyNumberFormat="1" applyFont="1" applyFill="1" applyBorder="1" applyAlignment="1">
      <alignment horizontal="center" vertical="center"/>
    </xf>
    <xf numFmtId="2" fontId="15" fillId="32" borderId="62" xfId="0" applyNumberFormat="1" applyFont="1" applyFill="1" applyBorder="1" applyAlignment="1">
      <alignment horizontal="center" vertical="center"/>
    </xf>
    <xf numFmtId="2" fontId="15" fillId="32" borderId="3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center"/>
      <protection/>
    </xf>
    <xf numFmtId="0" fontId="23" fillId="42" borderId="0" xfId="0" applyFont="1" applyFill="1" applyAlignment="1">
      <alignment/>
    </xf>
    <xf numFmtId="0" fontId="20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25" fillId="41" borderId="11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4" fontId="24" fillId="0" borderId="63" xfId="0" applyNumberFormat="1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2" fontId="24" fillId="0" borderId="25" xfId="0" applyNumberFormat="1" applyFont="1" applyBorder="1" applyAlignment="1">
      <alignment horizontal="right" wrapText="1"/>
    </xf>
    <xf numFmtId="0" fontId="21" fillId="40" borderId="10" xfId="0" applyFont="1" applyFill="1" applyBorder="1" applyAlignment="1">
      <alignment/>
    </xf>
    <xf numFmtId="0" fontId="26" fillId="0" borderId="28" xfId="0" applyFont="1" applyBorder="1" applyAlignment="1">
      <alignment horizontal="center" vertical="center" wrapText="1"/>
    </xf>
    <xf numFmtId="4" fontId="25" fillId="0" borderId="52" xfId="0" applyNumberFormat="1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6" fillId="33" borderId="0" xfId="0" applyNumberFormat="1" applyFont="1" applyFill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center"/>
    </xf>
    <xf numFmtId="0" fontId="22" fillId="0" borderId="0" xfId="0" applyFont="1" applyAlignment="1">
      <alignment horizontal="center"/>
    </xf>
    <xf numFmtId="0" fontId="4" fillId="32" borderId="5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22" fillId="0" borderId="55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6" xfId="0" applyBorder="1" applyAlignment="1">
      <alignment/>
    </xf>
    <xf numFmtId="4" fontId="25" fillId="0" borderId="6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6" xfId="0" applyNumberFormat="1" applyFont="1" applyBorder="1" applyAlignment="1">
      <alignment/>
    </xf>
    <xf numFmtId="4" fontId="1" fillId="0" borderId="66" xfId="0" applyNumberFormat="1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4" fillId="0" borderId="55" xfId="64" applyFont="1" applyBorder="1" applyAlignment="1">
      <alignment/>
      <protection/>
    </xf>
    <xf numFmtId="0" fontId="104" fillId="0" borderId="10" xfId="60" applyFont="1" applyBorder="1" applyAlignment="1">
      <alignment horizontal="right"/>
      <protection/>
    </xf>
    <xf numFmtId="0" fontId="104" fillId="0" borderId="10" xfId="60" applyFont="1" applyBorder="1" applyAlignment="1">
      <alignment horizontal="center"/>
      <protection/>
    </xf>
    <xf numFmtId="1" fontId="107" fillId="43" borderId="10" xfId="60" applyNumberFormat="1" applyFont="1" applyFill="1" applyBorder="1" applyAlignment="1">
      <alignment horizontal="center"/>
      <protection/>
    </xf>
    <xf numFmtId="0" fontId="5" fillId="34" borderId="61" xfId="0" applyFont="1" applyFill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24" fillId="0" borderId="33" xfId="0" applyNumberFormat="1" applyFont="1" applyBorder="1" applyAlignment="1">
      <alignment horizontal="right" wrapText="1"/>
    </xf>
    <xf numFmtId="2" fontId="24" fillId="0" borderId="39" xfId="0" applyNumberFormat="1" applyFont="1" applyBorder="1" applyAlignment="1">
      <alignment horizontal="right" wrapText="1"/>
    </xf>
    <xf numFmtId="2" fontId="24" fillId="0" borderId="40" xfId="0" applyNumberFormat="1" applyFont="1" applyBorder="1" applyAlignment="1">
      <alignment horizontal="right" wrapText="1"/>
    </xf>
    <xf numFmtId="2" fontId="24" fillId="0" borderId="25" xfId="0" applyNumberFormat="1" applyFont="1" applyBorder="1" applyAlignment="1">
      <alignment horizontal="right"/>
    </xf>
    <xf numFmtId="2" fontId="24" fillId="0" borderId="33" xfId="0" applyNumberFormat="1" applyFont="1" applyBorder="1" applyAlignment="1">
      <alignment horizontal="right"/>
    </xf>
    <xf numFmtId="2" fontId="24" fillId="0" borderId="40" xfId="0" applyNumberFormat="1" applyFont="1" applyBorder="1" applyAlignment="1">
      <alignment horizontal="right"/>
    </xf>
    <xf numFmtId="2" fontId="24" fillId="0" borderId="26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34" xfId="0" applyNumberFormat="1" applyFont="1" applyBorder="1" applyAlignment="1">
      <alignment horizontal="right"/>
    </xf>
    <xf numFmtId="2" fontId="24" fillId="0" borderId="44" xfId="0" applyNumberFormat="1" applyFont="1" applyBorder="1" applyAlignment="1">
      <alignment horizontal="right"/>
    </xf>
    <xf numFmtId="2" fontId="24" fillId="33" borderId="41" xfId="0" applyNumberFormat="1" applyFont="1" applyFill="1" applyBorder="1" applyAlignment="1">
      <alignment horizontal="right" wrapText="1"/>
    </xf>
    <xf numFmtId="2" fontId="24" fillId="33" borderId="41" xfId="0" applyNumberFormat="1" applyFont="1" applyFill="1" applyBorder="1" applyAlignment="1">
      <alignment horizontal="right"/>
    </xf>
    <xf numFmtId="2" fontId="24" fillId="33" borderId="14" xfId="0" applyNumberFormat="1" applyFont="1" applyFill="1" applyBorder="1" applyAlignment="1">
      <alignment horizontal="right"/>
    </xf>
    <xf numFmtId="2" fontId="24" fillId="33" borderId="70" xfId="0" applyNumberFormat="1" applyFont="1" applyFill="1" applyBorder="1" applyAlignment="1">
      <alignment horizontal="right"/>
    </xf>
    <xf numFmtId="2" fontId="24" fillId="0" borderId="25" xfId="0" applyNumberFormat="1" applyFont="1" applyBorder="1" applyAlignment="1">
      <alignment horizontal="right" vertical="top" wrapText="1"/>
    </xf>
    <xf numFmtId="2" fontId="24" fillId="0" borderId="33" xfId="0" applyNumberFormat="1" applyFont="1" applyBorder="1" applyAlignment="1">
      <alignment horizontal="right" vertical="top" wrapText="1"/>
    </xf>
    <xf numFmtId="2" fontId="24" fillId="33" borderId="41" xfId="0" applyNumberFormat="1" applyFont="1" applyFill="1" applyBorder="1" applyAlignment="1">
      <alignment horizontal="right" vertical="top" wrapText="1"/>
    </xf>
    <xf numFmtId="2" fontId="24" fillId="0" borderId="40" xfId="0" applyNumberFormat="1" applyFont="1" applyBorder="1" applyAlignment="1">
      <alignment horizontal="right" vertical="top" wrapText="1"/>
    </xf>
    <xf numFmtId="2" fontId="24" fillId="0" borderId="33" xfId="0" applyNumberFormat="1" applyFont="1" applyBorder="1" applyAlignment="1">
      <alignment horizontal="right" vertical="center"/>
    </xf>
    <xf numFmtId="2" fontId="24" fillId="0" borderId="40" xfId="0" applyNumberFormat="1" applyFont="1" applyBorder="1" applyAlignment="1">
      <alignment horizontal="right" vertical="center"/>
    </xf>
    <xf numFmtId="2" fontId="24" fillId="0" borderId="25" xfId="0" applyNumberFormat="1" applyFont="1" applyBorder="1" applyAlignment="1">
      <alignment horizontal="right" vertical="center"/>
    </xf>
    <xf numFmtId="2" fontId="24" fillId="33" borderId="41" xfId="0" applyNumberFormat="1" applyFont="1" applyFill="1" applyBorder="1" applyAlignment="1">
      <alignment horizontal="right" vertical="center"/>
    </xf>
    <xf numFmtId="2" fontId="24" fillId="0" borderId="15" xfId="0" applyNumberFormat="1" applyFont="1" applyBorder="1" applyAlignment="1">
      <alignment horizontal="right" vertical="center"/>
    </xf>
    <xf numFmtId="2" fontId="24" fillId="0" borderId="34" xfId="0" applyNumberFormat="1" applyFont="1" applyBorder="1" applyAlignment="1">
      <alignment horizontal="right" vertical="center"/>
    </xf>
    <xf numFmtId="2" fontId="24" fillId="0" borderId="44" xfId="0" applyNumberFormat="1" applyFont="1" applyBorder="1" applyAlignment="1">
      <alignment horizontal="right" vertical="center"/>
    </xf>
    <xf numFmtId="2" fontId="24" fillId="33" borderId="70" xfId="0" applyNumberFormat="1" applyFont="1" applyFill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wrapText="1"/>
    </xf>
    <xf numFmtId="2" fontId="1" fillId="0" borderId="33" xfId="0" applyNumberFormat="1" applyFont="1" applyBorder="1" applyAlignment="1">
      <alignment horizontal="right" wrapText="1"/>
    </xf>
    <xf numFmtId="2" fontId="1" fillId="0" borderId="39" xfId="0" applyNumberFormat="1" applyFont="1" applyBorder="1" applyAlignment="1">
      <alignment horizontal="right" wrapText="1"/>
    </xf>
    <xf numFmtId="2" fontId="1" fillId="33" borderId="41" xfId="0" applyNumberFormat="1" applyFont="1" applyFill="1" applyBorder="1" applyAlignment="1">
      <alignment horizontal="right" wrapText="1"/>
    </xf>
    <xf numFmtId="2" fontId="1" fillId="0" borderId="40" xfId="0" applyNumberFormat="1" applyFont="1" applyBorder="1" applyAlignment="1">
      <alignment horizontal="right" wrapText="1"/>
    </xf>
    <xf numFmtId="2" fontId="1" fillId="0" borderId="25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24" fillId="0" borderId="67" xfId="0" applyNumberFormat="1" applyFont="1" applyBorder="1" applyAlignment="1">
      <alignment horizontal="right" wrapText="1"/>
    </xf>
    <xf numFmtId="2" fontId="24" fillId="0" borderId="38" xfId="0" applyNumberFormat="1" applyFont="1" applyBorder="1" applyAlignment="1">
      <alignment horizontal="right" wrapText="1"/>
    </xf>
    <xf numFmtId="2" fontId="24" fillId="0" borderId="69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24" fillId="0" borderId="69" xfId="0" applyNumberFormat="1" applyFont="1" applyBorder="1" applyAlignment="1">
      <alignment horizontal="right"/>
    </xf>
    <xf numFmtId="2" fontId="24" fillId="0" borderId="71" xfId="0" applyNumberFormat="1" applyFont="1" applyBorder="1" applyAlignment="1">
      <alignment horizontal="right"/>
    </xf>
    <xf numFmtId="2" fontId="24" fillId="0" borderId="71" xfId="0" applyNumberFormat="1" applyFont="1" applyBorder="1" applyAlignment="1">
      <alignment horizontal="right" wrapText="1"/>
    </xf>
    <xf numFmtId="2" fontId="24" fillId="0" borderId="26" xfId="0" applyNumberFormat="1" applyFont="1" applyBorder="1" applyAlignment="1">
      <alignment horizontal="right" wrapText="1"/>
    </xf>
    <xf numFmtId="2" fontId="24" fillId="0" borderId="72" xfId="0" applyNumberFormat="1" applyFont="1" applyBorder="1" applyAlignment="1">
      <alignment horizontal="right" wrapText="1"/>
    </xf>
    <xf numFmtId="2" fontId="24" fillId="0" borderId="72" xfId="0" applyNumberFormat="1" applyFont="1" applyBorder="1" applyAlignment="1">
      <alignment horizontal="right"/>
    </xf>
    <xf numFmtId="2" fontId="24" fillId="0" borderId="73" xfId="0" applyNumberFormat="1" applyFont="1" applyBorder="1" applyAlignment="1">
      <alignment horizontal="right"/>
    </xf>
    <xf numFmtId="2" fontId="24" fillId="0" borderId="34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/>
    </xf>
    <xf numFmtId="2" fontId="24" fillId="0" borderId="25" xfId="0" applyNumberFormat="1" applyFont="1" applyFill="1" applyBorder="1" applyAlignment="1">
      <alignment horizontal="right" vertical="center"/>
    </xf>
    <xf numFmtId="2" fontId="24" fillId="0" borderId="33" xfId="0" applyNumberFormat="1" applyFont="1" applyFill="1" applyBorder="1" applyAlignment="1">
      <alignment horizontal="right" vertical="center"/>
    </xf>
    <xf numFmtId="2" fontId="24" fillId="0" borderId="40" xfId="0" applyNumberFormat="1" applyFont="1" applyFill="1" applyBorder="1" applyAlignment="1">
      <alignment horizontal="right" vertical="center"/>
    </xf>
    <xf numFmtId="2" fontId="24" fillId="0" borderId="72" xfId="0" applyNumberFormat="1" applyFont="1" applyFill="1" applyBorder="1" applyAlignment="1">
      <alignment horizontal="right" vertical="center"/>
    </xf>
    <xf numFmtId="2" fontId="24" fillId="0" borderId="41" xfId="0" applyNumberFormat="1" applyFont="1" applyFill="1" applyBorder="1" applyAlignment="1">
      <alignment horizontal="right" vertical="center"/>
    </xf>
    <xf numFmtId="2" fontId="24" fillId="0" borderId="74" xfId="0" applyNumberFormat="1" applyFont="1" applyBorder="1" applyAlignment="1">
      <alignment horizontal="right" vertical="top" wrapText="1"/>
    </xf>
    <xf numFmtId="2" fontId="25" fillId="0" borderId="17" xfId="0" applyNumberFormat="1" applyFont="1" applyBorder="1" applyAlignment="1">
      <alignment horizontal="right" vertical="center"/>
    </xf>
    <xf numFmtId="2" fontId="25" fillId="0" borderId="17" xfId="0" applyNumberFormat="1" applyFont="1" applyBorder="1" applyAlignment="1">
      <alignment horizontal="right"/>
    </xf>
    <xf numFmtId="2" fontId="1" fillId="0" borderId="75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 wrapText="1"/>
    </xf>
    <xf numFmtId="2" fontId="1" fillId="0" borderId="74" xfId="0" applyNumberFormat="1" applyFont="1" applyBorder="1" applyAlignment="1">
      <alignment horizontal="right"/>
    </xf>
    <xf numFmtId="0" fontId="21" fillId="0" borderId="76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6" fillId="40" borderId="10" xfId="0" applyFont="1" applyFill="1" applyBorder="1" applyAlignment="1">
      <alignment horizontal="center" vertical="center" wrapText="1"/>
    </xf>
    <xf numFmtId="2" fontId="24" fillId="0" borderId="41" xfId="0" applyNumberFormat="1" applyFont="1" applyBorder="1" applyAlignment="1">
      <alignment horizontal="right" vertical="center" wrapText="1"/>
    </xf>
    <xf numFmtId="4" fontId="25" fillId="0" borderId="37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46" fillId="0" borderId="35" xfId="0" applyFont="1" applyBorder="1" applyAlignment="1">
      <alignment horizontal="center" vertical="center" wrapText="1"/>
    </xf>
    <xf numFmtId="0" fontId="46" fillId="40" borderId="35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108" fillId="41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09" fillId="0" borderId="38" xfId="0" applyNumberFormat="1" applyFont="1" applyBorder="1" applyAlignment="1">
      <alignment vertical="center"/>
    </xf>
    <xf numFmtId="2" fontId="109" fillId="0" borderId="10" xfId="0" applyNumberFormat="1" applyFont="1" applyBorder="1" applyAlignment="1">
      <alignment vertical="center"/>
    </xf>
    <xf numFmtId="2" fontId="109" fillId="0" borderId="26" xfId="0" applyNumberFormat="1" applyFont="1" applyBorder="1" applyAlignment="1">
      <alignment vertical="center"/>
    </xf>
    <xf numFmtId="2" fontId="109" fillId="0" borderId="14" xfId="0" applyNumberFormat="1" applyFont="1" applyBorder="1" applyAlignment="1">
      <alignment vertical="center"/>
    </xf>
    <xf numFmtId="2" fontId="109" fillId="0" borderId="10" xfId="0" applyNumberFormat="1" applyFont="1" applyBorder="1" applyAlignment="1">
      <alignment horizontal="right"/>
    </xf>
    <xf numFmtId="2" fontId="109" fillId="0" borderId="16" xfId="0" applyNumberFormat="1" applyFont="1" applyBorder="1" applyAlignment="1">
      <alignment vertical="center"/>
    </xf>
    <xf numFmtId="4" fontId="110" fillId="0" borderId="17" xfId="0" applyNumberFormat="1" applyFont="1" applyBorder="1" applyAlignment="1">
      <alignment vertical="center"/>
    </xf>
    <xf numFmtId="4" fontId="110" fillId="0" borderId="37" xfId="0" applyNumberFormat="1" applyFont="1" applyBorder="1" applyAlignment="1">
      <alignment vertical="center"/>
    </xf>
    <xf numFmtId="4" fontId="110" fillId="0" borderId="18" xfId="0" applyNumberFormat="1" applyFont="1" applyBorder="1" applyAlignment="1">
      <alignment vertical="center"/>
    </xf>
    <xf numFmtId="2" fontId="109" fillId="0" borderId="38" xfId="0" applyNumberFormat="1" applyFont="1" applyBorder="1" applyAlignment="1">
      <alignment horizontal="right" vertical="center"/>
    </xf>
    <xf numFmtId="2" fontId="109" fillId="0" borderId="10" xfId="0" applyNumberFormat="1" applyFont="1" applyBorder="1" applyAlignment="1">
      <alignment horizontal="right" vertical="center"/>
    </xf>
    <xf numFmtId="2" fontId="109" fillId="0" borderId="33" xfId="0" applyNumberFormat="1" applyFont="1" applyBorder="1" applyAlignment="1">
      <alignment horizontal="right" vertical="center"/>
    </xf>
    <xf numFmtId="2" fontId="109" fillId="0" borderId="34" xfId="0" applyNumberFormat="1" applyFont="1" applyBorder="1" applyAlignment="1">
      <alignment horizontal="right"/>
    </xf>
    <xf numFmtId="2" fontId="109" fillId="0" borderId="71" xfId="0" applyNumberFormat="1" applyFont="1" applyBorder="1" applyAlignment="1">
      <alignment horizontal="right" vertical="center"/>
    </xf>
    <xf numFmtId="2" fontId="109" fillId="0" borderId="16" xfId="0" applyNumberFormat="1" applyFont="1" applyBorder="1" applyAlignment="1">
      <alignment horizontal="right" vertical="center"/>
    </xf>
    <xf numFmtId="4" fontId="110" fillId="0" borderId="17" xfId="0" applyNumberFormat="1" applyFont="1" applyBorder="1" applyAlignment="1">
      <alignment horizontal="right" vertical="center"/>
    </xf>
    <xf numFmtId="4" fontId="110" fillId="0" borderId="37" xfId="0" applyNumberFormat="1" applyFont="1" applyBorder="1" applyAlignment="1">
      <alignment horizontal="right" vertical="center"/>
    </xf>
    <xf numFmtId="4" fontId="110" fillId="0" borderId="18" xfId="0" applyNumberFormat="1" applyFont="1" applyBorder="1" applyAlignment="1">
      <alignment horizontal="right" vertical="center"/>
    </xf>
    <xf numFmtId="2" fontId="109" fillId="0" borderId="25" xfId="0" applyNumberFormat="1" applyFont="1" applyBorder="1" applyAlignment="1">
      <alignment horizontal="right" wrapText="1"/>
    </xf>
    <xf numFmtId="2" fontId="109" fillId="0" borderId="41" xfId="0" applyNumberFormat="1" applyFont="1" applyBorder="1" applyAlignment="1">
      <alignment horizontal="right" wrapText="1"/>
    </xf>
    <xf numFmtId="2" fontId="109" fillId="0" borderId="77" xfId="0" applyNumberFormat="1" applyFont="1" applyBorder="1" applyAlignment="1">
      <alignment horizontal="right" vertical="center" wrapText="1"/>
    </xf>
    <xf numFmtId="2" fontId="109" fillId="0" borderId="25" xfId="0" applyNumberFormat="1" applyFont="1" applyBorder="1" applyAlignment="1">
      <alignment horizontal="right" vertical="center" wrapText="1"/>
    </xf>
    <xf numFmtId="2" fontId="109" fillId="0" borderId="26" xfId="0" applyNumberFormat="1" applyFont="1" applyBorder="1" applyAlignment="1">
      <alignment horizontal="right" vertical="center"/>
    </xf>
    <xf numFmtId="2" fontId="109" fillId="0" borderId="41" xfId="0" applyNumberFormat="1" applyFont="1" applyBorder="1" applyAlignment="1">
      <alignment horizontal="right" vertical="center" wrapText="1"/>
    </xf>
    <xf numFmtId="2" fontId="109" fillId="0" borderId="34" xfId="0" applyNumberFormat="1" applyFont="1" applyBorder="1" applyAlignment="1">
      <alignment horizontal="right" vertical="center"/>
    </xf>
    <xf numFmtId="2" fontId="109" fillId="0" borderId="77" xfId="0" applyNumberFormat="1" applyFont="1" applyBorder="1" applyAlignment="1">
      <alignment horizontal="right" vertical="center"/>
    </xf>
    <xf numFmtId="2" fontId="109" fillId="0" borderId="78" xfId="0" applyNumberFormat="1" applyFont="1" applyBorder="1" applyAlignment="1">
      <alignment horizontal="right" vertical="center"/>
    </xf>
    <xf numFmtId="2" fontId="110" fillId="0" borderId="17" xfId="0" applyNumberFormat="1" applyFont="1" applyBorder="1" applyAlignment="1">
      <alignment horizontal="right" vertical="center"/>
    </xf>
    <xf numFmtId="2" fontId="109" fillId="40" borderId="10" xfId="0" applyNumberFormat="1" applyFont="1" applyFill="1" applyBorder="1" applyAlignment="1">
      <alignment horizontal="right" vertical="center"/>
    </xf>
    <xf numFmtId="2" fontId="110" fillId="0" borderId="52" xfId="0" applyNumberFormat="1" applyFont="1" applyBorder="1" applyAlignment="1">
      <alignment horizontal="right" vertical="center"/>
    </xf>
    <xf numFmtId="2" fontId="109" fillId="0" borderId="68" xfId="0" applyNumberFormat="1" applyFont="1" applyBorder="1" applyAlignment="1">
      <alignment horizontal="right" vertical="center"/>
    </xf>
    <xf numFmtId="2" fontId="110" fillId="0" borderId="37" xfId="0" applyNumberFormat="1" applyFont="1" applyBorder="1" applyAlignment="1">
      <alignment horizontal="right" vertical="center"/>
    </xf>
    <xf numFmtId="2" fontId="110" fillId="0" borderId="18" xfId="0" applyNumberFormat="1" applyFont="1" applyBorder="1" applyAlignment="1">
      <alignment horizontal="right" vertical="center"/>
    </xf>
    <xf numFmtId="2" fontId="109" fillId="0" borderId="78" xfId="0" applyNumberFormat="1" applyFont="1" applyBorder="1" applyAlignment="1">
      <alignment horizontal="right" vertical="center" wrapText="1"/>
    </xf>
    <xf numFmtId="2" fontId="110" fillId="0" borderId="79" xfId="0" applyNumberFormat="1" applyFont="1" applyBorder="1" applyAlignment="1">
      <alignment horizontal="right" vertical="center"/>
    </xf>
    <xf numFmtId="2" fontId="109" fillId="0" borderId="14" xfId="0" applyNumberFormat="1" applyFont="1" applyBorder="1" applyAlignment="1">
      <alignment horizontal="right" vertical="center"/>
    </xf>
    <xf numFmtId="2" fontId="109" fillId="40" borderId="10" xfId="0" applyNumberFormat="1" applyFont="1" applyFill="1" applyBorder="1" applyAlignment="1">
      <alignment horizontal="right"/>
    </xf>
    <xf numFmtId="4" fontId="110" fillId="0" borderId="79" xfId="0" applyNumberFormat="1" applyFont="1" applyBorder="1" applyAlignment="1">
      <alignment horizontal="right" vertical="center"/>
    </xf>
    <xf numFmtId="2" fontId="110" fillId="0" borderId="17" xfId="0" applyNumberFormat="1" applyFont="1" applyBorder="1" applyAlignment="1">
      <alignment horizontal="right"/>
    </xf>
    <xf numFmtId="2" fontId="110" fillId="0" borderId="18" xfId="0" applyNumberFormat="1" applyFont="1" applyBorder="1" applyAlignment="1">
      <alignment horizontal="right"/>
    </xf>
    <xf numFmtId="2" fontId="110" fillId="0" borderId="52" xfId="0" applyNumberFormat="1" applyFont="1" applyBorder="1" applyAlignment="1">
      <alignment horizontal="right"/>
    </xf>
    <xf numFmtId="2" fontId="109" fillId="0" borderId="0" xfId="0" applyNumberFormat="1" applyFont="1" applyAlignment="1">
      <alignment horizontal="right"/>
    </xf>
    <xf numFmtId="2" fontId="109" fillId="40" borderId="71" xfId="0" applyNumberFormat="1" applyFont="1" applyFill="1" applyBorder="1" applyAlignment="1">
      <alignment horizontal="right" vertical="center"/>
    </xf>
    <xf numFmtId="2" fontId="109" fillId="0" borderId="33" xfId="0" applyNumberFormat="1" applyFont="1" applyBorder="1" applyAlignment="1">
      <alignment vertical="center"/>
    </xf>
    <xf numFmtId="2" fontId="109" fillId="0" borderId="25" xfId="0" applyNumberFormat="1" applyFont="1" applyBorder="1" applyAlignment="1">
      <alignment vertical="center" wrapText="1"/>
    </xf>
    <xf numFmtId="2" fontId="109" fillId="0" borderId="33" xfId="0" applyNumberFormat="1" applyFont="1" applyBorder="1" applyAlignment="1">
      <alignment vertical="center" wrapText="1"/>
    </xf>
    <xf numFmtId="2" fontId="110" fillId="0" borderId="17" xfId="0" applyNumberFormat="1" applyFont="1" applyBorder="1" applyAlignment="1">
      <alignment vertical="center"/>
    </xf>
    <xf numFmtId="2" fontId="110" fillId="0" borderId="37" xfId="0" applyNumberFormat="1" applyFont="1" applyBorder="1" applyAlignment="1">
      <alignment vertical="center"/>
    </xf>
    <xf numFmtId="2" fontId="110" fillId="0" borderId="18" xfId="0" applyNumberFormat="1" applyFont="1" applyBorder="1" applyAlignment="1">
      <alignment vertical="center"/>
    </xf>
    <xf numFmtId="2" fontId="110" fillId="0" borderId="42" xfId="0" applyNumberFormat="1" applyFont="1" applyBorder="1" applyAlignment="1">
      <alignment vertical="center"/>
    </xf>
    <xf numFmtId="2" fontId="15" fillId="32" borderId="80" xfId="0" applyNumberFormat="1" applyFont="1" applyFill="1" applyBorder="1" applyAlignment="1">
      <alignment horizontal="center" vertical="center"/>
    </xf>
    <xf numFmtId="4" fontId="110" fillId="32" borderId="17" xfId="0" applyNumberFormat="1" applyFont="1" applyFill="1" applyBorder="1" applyAlignment="1">
      <alignment horizontal="right" vertical="center"/>
    </xf>
    <xf numFmtId="4" fontId="110" fillId="32" borderId="37" xfId="0" applyNumberFormat="1" applyFont="1" applyFill="1" applyBorder="1" applyAlignment="1">
      <alignment horizontal="right" vertical="center"/>
    </xf>
    <xf numFmtId="4" fontId="110" fillId="32" borderId="43" xfId="0" applyNumberFormat="1" applyFont="1" applyFill="1" applyBorder="1" applyAlignment="1">
      <alignment horizontal="right" vertical="center"/>
    </xf>
    <xf numFmtId="4" fontId="110" fillId="32" borderId="52" xfId="0" applyNumberFormat="1" applyFont="1" applyFill="1" applyBorder="1" applyAlignment="1">
      <alignment horizontal="right" vertical="center"/>
    </xf>
    <xf numFmtId="4" fontId="110" fillId="32" borderId="18" xfId="0" applyNumberFormat="1" applyFont="1" applyFill="1" applyBorder="1" applyAlignment="1">
      <alignment horizontal="right" vertical="center"/>
    </xf>
    <xf numFmtId="4" fontId="109" fillId="0" borderId="25" xfId="0" applyNumberFormat="1" applyFont="1" applyBorder="1" applyAlignment="1">
      <alignment horizontal="right" vertical="center" wrapText="1"/>
    </xf>
    <xf numFmtId="4" fontId="109" fillId="0" borderId="77" xfId="0" applyNumberFormat="1" applyFont="1" applyBorder="1" applyAlignment="1">
      <alignment horizontal="right" vertical="center" wrapText="1"/>
    </xf>
    <xf numFmtId="4" fontId="109" fillId="0" borderId="72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 wrapText="1"/>
    </xf>
    <xf numFmtId="2" fontId="1" fillId="0" borderId="40" xfId="0" applyNumberFormat="1" applyFont="1" applyBorder="1" applyAlignment="1">
      <alignment horizontal="right" vertical="center" wrapText="1"/>
    </xf>
    <xf numFmtId="2" fontId="1" fillId="0" borderId="39" xfId="0" applyNumberFormat="1" applyFont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right" vertical="center" wrapText="1"/>
    </xf>
    <xf numFmtId="4" fontId="15" fillId="0" borderId="4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81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vertical="center"/>
    </xf>
    <xf numFmtId="4" fontId="15" fillId="0" borderId="42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 wrapText="1"/>
    </xf>
    <xf numFmtId="2" fontId="1" fillId="0" borderId="4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50" xfId="0" applyNumberFormat="1" applyFont="1" applyBorder="1" applyAlignment="1">
      <alignment vertical="center" wrapText="1"/>
    </xf>
    <xf numFmtId="2" fontId="1" fillId="0" borderId="46" xfId="0" applyNumberFormat="1" applyFont="1" applyBorder="1" applyAlignment="1">
      <alignment vertical="center" wrapText="1"/>
    </xf>
    <xf numFmtId="2" fontId="1" fillId="33" borderId="41" xfId="0" applyNumberFormat="1" applyFont="1" applyFill="1" applyBorder="1" applyAlignment="1">
      <alignment vertical="center" wrapText="1"/>
    </xf>
    <xf numFmtId="4" fontId="25" fillId="0" borderId="42" xfId="0" applyNumberFormat="1" applyFont="1" applyBorder="1" applyAlignment="1">
      <alignment horizontal="right" vertical="center"/>
    </xf>
    <xf numFmtId="4" fontId="24" fillId="0" borderId="25" xfId="0" applyNumberFormat="1" applyFont="1" applyBorder="1" applyAlignment="1">
      <alignment horizontal="right" vertical="center" wrapText="1"/>
    </xf>
    <xf numFmtId="4" fontId="24" fillId="0" borderId="52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/>
    </xf>
    <xf numFmtId="4" fontId="1" fillId="0" borderId="72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71" xfId="0" applyNumberFormat="1" applyFont="1" applyBorder="1" applyAlignment="1">
      <alignment horizontal="right" vertical="center"/>
    </xf>
    <xf numFmtId="4" fontId="15" fillId="32" borderId="82" xfId="0" applyNumberFormat="1" applyFont="1" applyFill="1" applyBorder="1" applyAlignment="1">
      <alignment horizontal="right" vertical="center"/>
    </xf>
    <xf numFmtId="4" fontId="15" fillId="32" borderId="83" xfId="0" applyNumberFormat="1" applyFont="1" applyFill="1" applyBorder="1" applyAlignment="1">
      <alignment horizontal="right" vertical="center"/>
    </xf>
    <xf numFmtId="4" fontId="15" fillId="32" borderId="84" xfId="0" applyNumberFormat="1" applyFont="1" applyFill="1" applyBorder="1" applyAlignment="1">
      <alignment horizontal="right" vertical="center"/>
    </xf>
    <xf numFmtId="4" fontId="15" fillId="32" borderId="85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71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77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7" xfId="0" applyNumberFormat="1" applyFont="1" applyBorder="1" applyAlignment="1">
      <alignment vertical="center" wrapText="1"/>
    </xf>
    <xf numFmtId="2" fontId="1" fillId="0" borderId="25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vertical="center"/>
    </xf>
    <xf numFmtId="2" fontId="1" fillId="0" borderId="40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88" xfId="0" applyNumberFormat="1" applyFont="1" applyBorder="1" applyAlignment="1">
      <alignment vertical="center"/>
    </xf>
    <xf numFmtId="2" fontId="1" fillId="33" borderId="41" xfId="0" applyNumberFormat="1" applyFont="1" applyFill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4" fontId="25" fillId="0" borderId="52" xfId="0" applyNumberFormat="1" applyFont="1" applyBorder="1" applyAlignment="1">
      <alignment vertical="center"/>
    </xf>
    <xf numFmtId="2" fontId="24" fillId="0" borderId="25" xfId="0" applyNumberFormat="1" applyFont="1" applyBorder="1" applyAlignment="1">
      <alignment vertical="center" wrapText="1"/>
    </xf>
    <xf numFmtId="2" fontId="24" fillId="0" borderId="33" xfId="0" applyNumberFormat="1" applyFont="1" applyBorder="1" applyAlignment="1">
      <alignment vertical="center" wrapText="1"/>
    </xf>
    <xf numFmtId="2" fontId="24" fillId="0" borderId="40" xfId="0" applyNumberFormat="1" applyFont="1" applyBorder="1" applyAlignment="1">
      <alignment vertical="center" wrapText="1"/>
    </xf>
    <xf numFmtId="2" fontId="24" fillId="0" borderId="34" xfId="0" applyNumberFormat="1" applyFont="1" applyFill="1" applyBorder="1" applyAlignment="1">
      <alignment vertical="center" wrapText="1"/>
    </xf>
    <xf numFmtId="2" fontId="24" fillId="0" borderId="77" xfId="0" applyNumberFormat="1" applyFont="1" applyBorder="1" applyAlignment="1">
      <alignment vertical="center" wrapText="1"/>
    </xf>
    <xf numFmtId="2" fontId="24" fillId="33" borderId="41" xfId="0" applyNumberFormat="1" applyFont="1" applyFill="1" applyBorder="1" applyAlignment="1">
      <alignment vertical="center" wrapText="1"/>
    </xf>
    <xf numFmtId="2" fontId="24" fillId="0" borderId="25" xfId="0" applyNumberFormat="1" applyFont="1" applyBorder="1" applyAlignment="1">
      <alignment wrapText="1"/>
    </xf>
    <xf numFmtId="2" fontId="24" fillId="0" borderId="33" xfId="0" applyNumberFormat="1" applyFont="1" applyBorder="1" applyAlignment="1">
      <alignment wrapText="1"/>
    </xf>
    <xf numFmtId="2" fontId="24" fillId="0" borderId="40" xfId="0" applyNumberFormat="1" applyFont="1" applyBorder="1" applyAlignment="1">
      <alignment wrapText="1"/>
    </xf>
    <xf numFmtId="2" fontId="24" fillId="33" borderId="41" xfId="0" applyNumberFormat="1" applyFont="1" applyFill="1" applyBorder="1" applyAlignment="1">
      <alignment wrapText="1"/>
    </xf>
    <xf numFmtId="4" fontId="25" fillId="0" borderId="63" xfId="0" applyNumberFormat="1" applyFont="1" applyBorder="1" applyAlignment="1">
      <alignment vertical="center"/>
    </xf>
    <xf numFmtId="4" fontId="25" fillId="33" borderId="18" xfId="0" applyNumberFormat="1" applyFont="1" applyFill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2" fontId="25" fillId="0" borderId="17" xfId="0" applyNumberFormat="1" applyFont="1" applyBorder="1" applyAlignment="1">
      <alignment/>
    </xf>
    <xf numFmtId="4" fontId="25" fillId="0" borderId="58" xfId="0" applyNumberFormat="1" applyFont="1" applyBorder="1" applyAlignment="1">
      <alignment vertical="center"/>
    </xf>
    <xf numFmtId="2" fontId="24" fillId="0" borderId="72" xfId="0" applyNumberFormat="1" applyFont="1" applyBorder="1" applyAlignment="1">
      <alignment vertical="center" wrapText="1"/>
    </xf>
    <xf numFmtId="2" fontId="24" fillId="0" borderId="15" xfId="0" applyNumberFormat="1" applyFont="1" applyBorder="1" applyAlignment="1">
      <alignment vertical="center" wrapText="1"/>
    </xf>
    <xf numFmtId="2" fontId="24" fillId="0" borderId="34" xfId="0" applyNumberFormat="1" applyFont="1" applyBorder="1" applyAlignment="1">
      <alignment vertical="center" wrapText="1"/>
    </xf>
    <xf numFmtId="2" fontId="24" fillId="0" borderId="44" xfId="0" applyNumberFormat="1" applyFont="1" applyBorder="1" applyAlignment="1">
      <alignment vertical="center" wrapText="1"/>
    </xf>
    <xf numFmtId="2" fontId="24" fillId="0" borderId="34" xfId="0" applyNumberFormat="1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2" fontId="24" fillId="0" borderId="85" xfId="0" applyNumberFormat="1" applyFont="1" applyFill="1" applyBorder="1" applyAlignment="1">
      <alignment vertical="center"/>
    </xf>
    <xf numFmtId="2" fontId="24" fillId="0" borderId="82" xfId="0" applyNumberFormat="1" applyFont="1" applyBorder="1" applyAlignment="1">
      <alignment vertical="center" wrapText="1"/>
    </xf>
    <xf numFmtId="2" fontId="24" fillId="0" borderId="70" xfId="0" applyNumberFormat="1" applyFont="1" applyBorder="1" applyAlignment="1">
      <alignment vertical="center" wrapText="1"/>
    </xf>
    <xf numFmtId="2" fontId="24" fillId="0" borderId="89" xfId="0" applyNumberFormat="1" applyFont="1" applyBorder="1" applyAlignment="1">
      <alignment vertical="center" wrapText="1"/>
    </xf>
    <xf numFmtId="2" fontId="24" fillId="0" borderId="16" xfId="0" applyNumberFormat="1" applyFont="1" applyBorder="1" applyAlignment="1">
      <alignment vertical="center" wrapText="1"/>
    </xf>
    <xf numFmtId="2" fontId="1" fillId="0" borderId="90" xfId="0" applyNumberFormat="1" applyFont="1" applyBorder="1" applyAlignment="1">
      <alignment vertical="center"/>
    </xf>
    <xf numFmtId="2" fontId="24" fillId="0" borderId="76" xfId="0" applyNumberFormat="1" applyFont="1" applyBorder="1" applyAlignment="1">
      <alignment vertical="center" wrapText="1"/>
    </xf>
    <xf numFmtId="2" fontId="24" fillId="0" borderId="91" xfId="0" applyNumberFormat="1" applyFont="1" applyBorder="1" applyAlignment="1">
      <alignment vertical="center" wrapText="1"/>
    </xf>
    <xf numFmtId="2" fontId="24" fillId="33" borderId="21" xfId="0" applyNumberFormat="1" applyFont="1" applyFill="1" applyBorder="1" applyAlignment="1">
      <alignment vertical="center" wrapText="1"/>
    </xf>
    <xf numFmtId="2" fontId="25" fillId="0" borderId="17" xfId="0" applyNumberFormat="1" applyFont="1" applyBorder="1" applyAlignment="1">
      <alignment vertical="center"/>
    </xf>
    <xf numFmtId="2" fontId="1" fillId="0" borderId="82" xfId="0" applyNumberFormat="1" applyFont="1" applyBorder="1" applyAlignment="1">
      <alignment vertical="center"/>
    </xf>
    <xf numFmtId="2" fontId="24" fillId="0" borderId="64" xfId="0" applyNumberFormat="1" applyFont="1" applyBorder="1" applyAlignment="1">
      <alignment vertical="center" wrapText="1"/>
    </xf>
    <xf numFmtId="2" fontId="1" fillId="0" borderId="91" xfId="0" applyNumberFormat="1" applyFont="1" applyBorder="1" applyAlignment="1">
      <alignment vertical="center"/>
    </xf>
    <xf numFmtId="2" fontId="24" fillId="0" borderId="67" xfId="0" applyNumberFormat="1" applyFont="1" applyBorder="1" applyAlignment="1">
      <alignment vertical="center" wrapText="1"/>
    </xf>
    <xf numFmtId="2" fontId="24" fillId="0" borderId="38" xfId="0" applyNumberFormat="1" applyFont="1" applyBorder="1" applyAlignment="1">
      <alignment vertical="center" wrapText="1"/>
    </xf>
    <xf numFmtId="2" fontId="24" fillId="0" borderId="38" xfId="0" applyNumberFormat="1" applyFont="1" applyBorder="1" applyAlignment="1">
      <alignment vertical="center"/>
    </xf>
    <xf numFmtId="2" fontId="24" fillId="0" borderId="38" xfId="0" applyNumberFormat="1" applyFont="1" applyFill="1" applyBorder="1" applyAlignment="1">
      <alignment vertical="center"/>
    </xf>
    <xf numFmtId="2" fontId="24" fillId="0" borderId="77" xfId="0" applyNumberFormat="1" applyFont="1" applyFill="1" applyBorder="1" applyAlignment="1">
      <alignment vertical="center"/>
    </xf>
    <xf numFmtId="2" fontId="24" fillId="0" borderId="78" xfId="0" applyNumberFormat="1" applyFont="1" applyBorder="1" applyAlignment="1">
      <alignment vertical="center" wrapText="1"/>
    </xf>
    <xf numFmtId="2" fontId="24" fillId="0" borderId="68" xfId="0" applyNumberFormat="1" applyFont="1" applyBorder="1" applyAlignment="1">
      <alignment vertical="center" wrapText="1"/>
    </xf>
    <xf numFmtId="2" fontId="24" fillId="0" borderId="35" xfId="0" applyNumberFormat="1" applyFont="1" applyBorder="1" applyAlignment="1">
      <alignment vertical="center" wrapText="1"/>
    </xf>
    <xf numFmtId="2" fontId="1" fillId="0" borderId="35" xfId="0" applyNumberFormat="1" applyFont="1" applyBorder="1" applyAlignment="1">
      <alignment vertical="center"/>
    </xf>
    <xf numFmtId="2" fontId="24" fillId="0" borderId="66" xfId="0" applyNumberFormat="1" applyFont="1" applyBorder="1" applyAlignment="1">
      <alignment vertical="center" wrapText="1"/>
    </xf>
    <xf numFmtId="2" fontId="24" fillId="33" borderId="13" xfId="0" applyNumberFormat="1" applyFont="1" applyFill="1" applyBorder="1" applyAlignment="1">
      <alignment vertical="center" wrapText="1"/>
    </xf>
    <xf numFmtId="4" fontId="25" fillId="0" borderId="45" xfId="0" applyNumberFormat="1" applyFont="1" applyBorder="1" applyAlignment="1">
      <alignment horizontal="right" vertical="center"/>
    </xf>
    <xf numFmtId="4" fontId="25" fillId="0" borderId="63" xfId="0" applyNumberFormat="1" applyFont="1" applyBorder="1" applyAlignment="1">
      <alignment horizontal="right" vertical="center"/>
    </xf>
    <xf numFmtId="4" fontId="25" fillId="33" borderId="18" xfId="0" applyNumberFormat="1" applyFont="1" applyFill="1" applyBorder="1" applyAlignment="1">
      <alignment horizontal="right" vertical="center"/>
    </xf>
    <xf numFmtId="4" fontId="25" fillId="0" borderId="52" xfId="0" applyNumberFormat="1" applyFont="1" applyBorder="1" applyAlignment="1">
      <alignment horizontal="right" vertical="center"/>
    </xf>
    <xf numFmtId="2" fontId="24" fillId="0" borderId="25" xfId="0" applyNumberFormat="1" applyFont="1" applyFill="1" applyBorder="1" applyAlignment="1">
      <alignment horizontal="right" vertical="center" wrapText="1"/>
    </xf>
    <xf numFmtId="2" fontId="24" fillId="0" borderId="33" xfId="0" applyNumberFormat="1" applyFont="1" applyFill="1" applyBorder="1" applyAlignment="1">
      <alignment horizontal="right" vertical="center" wrapText="1"/>
    </xf>
    <xf numFmtId="2" fontId="24" fillId="0" borderId="40" xfId="0" applyNumberFormat="1" applyFont="1" applyFill="1" applyBorder="1" applyAlignment="1">
      <alignment horizontal="right" vertical="center" wrapText="1"/>
    </xf>
    <xf numFmtId="2" fontId="25" fillId="0" borderId="63" xfId="0" applyNumberFormat="1" applyFont="1" applyFill="1" applyBorder="1" applyAlignment="1">
      <alignment horizontal="right" vertical="center"/>
    </xf>
    <xf numFmtId="2" fontId="24" fillId="0" borderId="41" xfId="0" applyNumberFormat="1" applyFont="1" applyFill="1" applyBorder="1" applyAlignment="1">
      <alignment horizontal="right" vertical="center" wrapText="1"/>
    </xf>
    <xf numFmtId="2" fontId="24" fillId="0" borderId="34" xfId="0" applyNumberFormat="1" applyFont="1" applyFill="1" applyBorder="1" applyAlignment="1">
      <alignment horizontal="right" vertical="center" wrapText="1"/>
    </xf>
    <xf numFmtId="2" fontId="24" fillId="0" borderId="72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24" fillId="0" borderId="25" xfId="0" applyNumberFormat="1" applyFont="1" applyBorder="1" applyAlignment="1">
      <alignment horizontal="right" vertical="center" wrapText="1"/>
    </xf>
    <xf numFmtId="2" fontId="24" fillId="0" borderId="33" xfId="0" applyNumberFormat="1" applyFont="1" applyBorder="1" applyAlignment="1">
      <alignment horizontal="right" vertical="center" wrapText="1"/>
    </xf>
    <xf numFmtId="2" fontId="24" fillId="0" borderId="39" xfId="0" applyNumberFormat="1" applyFont="1" applyBorder="1" applyAlignment="1">
      <alignment horizontal="right" vertical="center" wrapText="1"/>
    </xf>
    <xf numFmtId="2" fontId="24" fillId="33" borderId="41" xfId="0" applyNumberFormat="1" applyFont="1" applyFill="1" applyBorder="1" applyAlignment="1">
      <alignment horizontal="right" vertical="center" wrapText="1"/>
    </xf>
    <xf numFmtId="2" fontId="24" fillId="0" borderId="4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24" fillId="0" borderId="72" xfId="0" applyNumberFormat="1" applyFont="1" applyBorder="1" applyAlignment="1">
      <alignment horizontal="right" vertical="center" wrapText="1"/>
    </xf>
    <xf numFmtId="2" fontId="24" fillId="0" borderId="72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24" fillId="0" borderId="73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25" fillId="0" borderId="52" xfId="0" applyNumberFormat="1" applyFont="1" applyBorder="1" applyAlignment="1">
      <alignment horizontal="right" vertical="center"/>
    </xf>
    <xf numFmtId="2" fontId="24" fillId="0" borderId="39" xfId="0" applyNumberFormat="1" applyFont="1" applyBorder="1" applyAlignment="1">
      <alignment wrapText="1"/>
    </xf>
    <xf numFmtId="4" fontId="25" fillId="0" borderId="30" xfId="0" applyNumberFormat="1" applyFont="1" applyBorder="1" applyAlignment="1">
      <alignment vertical="center"/>
    </xf>
    <xf numFmtId="4" fontId="25" fillId="0" borderId="74" xfId="0" applyNumberFormat="1" applyFont="1" applyBorder="1" applyAlignment="1">
      <alignment vertical="center"/>
    </xf>
    <xf numFmtId="4" fontId="25" fillId="0" borderId="49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2" fontId="24" fillId="0" borderId="44" xfId="0" applyNumberFormat="1" applyFont="1" applyBorder="1" applyAlignment="1">
      <alignment vertical="center"/>
    </xf>
    <xf numFmtId="2" fontId="24" fillId="0" borderId="73" xfId="0" applyNumberFormat="1" applyFont="1" applyBorder="1" applyAlignment="1">
      <alignment vertical="center"/>
    </xf>
    <xf numFmtId="2" fontId="24" fillId="33" borderId="70" xfId="0" applyNumberFormat="1" applyFont="1" applyFill="1" applyBorder="1" applyAlignment="1">
      <alignment vertical="center"/>
    </xf>
    <xf numFmtId="2" fontId="24" fillId="0" borderId="69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2" fontId="24" fillId="0" borderId="71" xfId="0" applyNumberFormat="1" applyFont="1" applyBorder="1" applyAlignment="1">
      <alignment vertical="center"/>
    </xf>
    <xf numFmtId="2" fontId="24" fillId="0" borderId="26" xfId="0" applyNumberFormat="1" applyFont="1" applyBorder="1" applyAlignment="1">
      <alignment vertical="center"/>
    </xf>
    <xf numFmtId="2" fontId="24" fillId="33" borderId="14" xfId="0" applyNumberFormat="1" applyFont="1" applyFill="1" applyBorder="1" applyAlignment="1">
      <alignment vertical="center"/>
    </xf>
    <xf numFmtId="2" fontId="0" fillId="0" borderId="38" xfId="0" applyNumberFormat="1" applyBorder="1" applyAlignment="1">
      <alignment vertical="center"/>
    </xf>
    <xf numFmtId="2" fontId="24" fillId="0" borderId="25" xfId="0" applyNumberFormat="1" applyFont="1" applyBorder="1" applyAlignment="1">
      <alignment vertical="center"/>
    </xf>
    <xf numFmtId="2" fontId="24" fillId="0" borderId="33" xfId="0" applyNumberFormat="1" applyFont="1" applyBorder="1" applyAlignment="1">
      <alignment vertical="center"/>
    </xf>
    <xf numFmtId="2" fontId="24" fillId="0" borderId="4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4" fillId="0" borderId="72" xfId="0" applyNumberFormat="1" applyFont="1" applyBorder="1" applyAlignment="1">
      <alignment vertical="center"/>
    </xf>
    <xf numFmtId="2" fontId="24" fillId="33" borderId="41" xfId="0" applyNumberFormat="1" applyFon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24" fillId="0" borderId="74" xfId="0" applyNumberFormat="1" applyFont="1" applyBorder="1" applyAlignment="1">
      <alignment vertical="center"/>
    </xf>
    <xf numFmtId="2" fontId="25" fillId="0" borderId="30" xfId="0" applyNumberFormat="1" applyFont="1" applyBorder="1" applyAlignment="1">
      <alignment horizontal="right"/>
    </xf>
    <xf numFmtId="2" fontId="25" fillId="0" borderId="74" xfId="0" applyNumberFormat="1" applyFont="1" applyBorder="1" applyAlignment="1">
      <alignment horizontal="right"/>
    </xf>
    <xf numFmtId="2" fontId="25" fillId="0" borderId="49" xfId="0" applyNumberFormat="1" applyFont="1" applyBorder="1" applyAlignment="1">
      <alignment horizontal="right"/>
    </xf>
    <xf numFmtId="2" fontId="25" fillId="0" borderId="52" xfId="0" applyNumberFormat="1" applyFont="1" applyBorder="1" applyAlignment="1">
      <alignment horizontal="right"/>
    </xf>
    <xf numFmtId="2" fontId="25" fillId="0" borderId="18" xfId="0" applyNumberFormat="1" applyFont="1" applyBorder="1" applyAlignment="1">
      <alignment horizontal="right"/>
    </xf>
    <xf numFmtId="2" fontId="26" fillId="0" borderId="20" xfId="0" applyNumberFormat="1" applyFont="1" applyBorder="1" applyAlignment="1">
      <alignment horizontal="right" wrapText="1"/>
    </xf>
    <xf numFmtId="2" fontId="1" fillId="0" borderId="39" xfId="0" applyNumberFormat="1" applyFont="1" applyBorder="1" applyAlignment="1">
      <alignment vertical="center" wrapText="1"/>
    </xf>
    <xf numFmtId="2" fontId="24" fillId="0" borderId="92" xfId="0" applyNumberFormat="1" applyFont="1" applyBorder="1" applyAlignment="1">
      <alignment vertical="center"/>
    </xf>
    <xf numFmtId="2" fontId="24" fillId="0" borderId="23" xfId="0" applyNumberFormat="1" applyFont="1" applyBorder="1" applyAlignment="1">
      <alignment vertical="center"/>
    </xf>
    <xf numFmtId="2" fontId="24" fillId="0" borderId="35" xfId="0" applyNumberFormat="1" applyFont="1" applyBorder="1" applyAlignment="1">
      <alignment vertical="center"/>
    </xf>
    <xf numFmtId="2" fontId="24" fillId="0" borderId="57" xfId="0" applyNumberFormat="1" applyFont="1" applyBorder="1" applyAlignment="1">
      <alignment vertical="center"/>
    </xf>
    <xf numFmtId="2" fontId="24" fillId="0" borderId="93" xfId="0" applyNumberFormat="1" applyFont="1" applyBorder="1" applyAlignment="1">
      <alignment vertical="center"/>
    </xf>
    <xf numFmtId="2" fontId="24" fillId="33" borderId="13" xfId="0" applyNumberFormat="1" applyFont="1" applyFill="1" applyBorder="1" applyAlignment="1">
      <alignment vertical="center"/>
    </xf>
    <xf numFmtId="2" fontId="24" fillId="0" borderId="24" xfId="0" applyNumberFormat="1" applyFont="1" applyBorder="1" applyAlignment="1">
      <alignment vertical="center"/>
    </xf>
    <xf numFmtId="2" fontId="24" fillId="0" borderId="94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 wrapText="1"/>
    </xf>
    <xf numFmtId="2" fontId="1" fillId="0" borderId="95" xfId="0" applyNumberFormat="1" applyFont="1" applyBorder="1" applyAlignment="1">
      <alignment vertical="center" wrapText="1"/>
    </xf>
    <xf numFmtId="2" fontId="1" fillId="0" borderId="39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2" fontId="1" fillId="0" borderId="95" xfId="0" applyNumberFormat="1" applyFont="1" applyBorder="1" applyAlignment="1">
      <alignment vertical="center"/>
    </xf>
    <xf numFmtId="2" fontId="1" fillId="33" borderId="14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2" fontId="1" fillId="0" borderId="44" xfId="0" applyNumberFormat="1" applyFont="1" applyBorder="1" applyAlignment="1">
      <alignment vertical="center"/>
    </xf>
    <xf numFmtId="2" fontId="1" fillId="0" borderId="96" xfId="0" applyNumberFormat="1" applyFont="1" applyBorder="1" applyAlignment="1">
      <alignment vertical="center"/>
    </xf>
    <xf numFmtId="2" fontId="1" fillId="33" borderId="70" xfId="0" applyNumberFormat="1" applyFont="1" applyFill="1" applyBorder="1" applyAlignment="1">
      <alignment vertical="center"/>
    </xf>
    <xf numFmtId="2" fontId="24" fillId="0" borderId="97" xfId="0" applyNumberFormat="1" applyFont="1" applyBorder="1" applyAlignment="1">
      <alignment vertical="center" wrapText="1"/>
    </xf>
    <xf numFmtId="2" fontId="24" fillId="0" borderId="92" xfId="0" applyNumberFormat="1" applyFont="1" applyBorder="1" applyAlignment="1">
      <alignment vertical="center" wrapText="1"/>
    </xf>
    <xf numFmtId="2" fontId="24" fillId="0" borderId="94" xfId="0" applyNumberFormat="1" applyFont="1" applyBorder="1" applyAlignment="1">
      <alignment vertical="center" wrapText="1"/>
    </xf>
    <xf numFmtId="2" fontId="24" fillId="0" borderId="69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2" fontId="24" fillId="0" borderId="24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5" fillId="0" borderId="17" xfId="0" applyNumberFormat="1" applyFont="1" applyBorder="1" applyAlignment="1">
      <alignment vertical="center"/>
    </xf>
    <xf numFmtId="2" fontId="15" fillId="0" borderId="42" xfId="0" applyNumberFormat="1" applyFont="1" applyBorder="1" applyAlignment="1">
      <alignment vertical="center"/>
    </xf>
    <xf numFmtId="2" fontId="15" fillId="0" borderId="45" xfId="0" applyNumberFormat="1" applyFont="1" applyBorder="1" applyAlignment="1">
      <alignment vertical="center"/>
    </xf>
    <xf numFmtId="2" fontId="15" fillId="0" borderId="46" xfId="0" applyNumberFormat="1" applyFont="1" applyBorder="1" applyAlignment="1">
      <alignment vertical="center"/>
    </xf>
    <xf numFmtId="2" fontId="24" fillId="0" borderId="63" xfId="0" applyNumberFormat="1" applyFont="1" applyBorder="1" applyAlignment="1">
      <alignment vertical="center" wrapText="1"/>
    </xf>
    <xf numFmtId="2" fontId="25" fillId="0" borderId="42" xfId="0" applyNumberFormat="1" applyFont="1" applyBorder="1" applyAlignment="1">
      <alignment vertical="center"/>
    </xf>
    <xf numFmtId="2" fontId="25" fillId="0" borderId="30" xfId="0" applyNumberFormat="1" applyFont="1" applyBorder="1" applyAlignment="1">
      <alignment vertical="center"/>
    </xf>
    <xf numFmtId="2" fontId="25" fillId="0" borderId="74" xfId="0" applyNumberFormat="1" applyFont="1" applyBorder="1" applyAlignment="1">
      <alignment vertical="center"/>
    </xf>
    <xf numFmtId="2" fontId="25" fillId="0" borderId="49" xfId="0" applyNumberFormat="1" applyFont="1" applyBorder="1" applyAlignment="1">
      <alignment vertical="center"/>
    </xf>
    <xf numFmtId="2" fontId="25" fillId="0" borderId="52" xfId="0" applyNumberFormat="1" applyFont="1" applyBorder="1" applyAlignment="1">
      <alignment vertical="center"/>
    </xf>
    <xf numFmtId="2" fontId="25" fillId="0" borderId="52" xfId="0" applyNumberFormat="1" applyFont="1" applyBorder="1" applyAlignment="1">
      <alignment/>
    </xf>
    <xf numFmtId="2" fontId="24" fillId="0" borderId="25" xfId="0" applyNumberFormat="1" applyFont="1" applyFill="1" applyBorder="1" applyAlignment="1">
      <alignment vertical="center"/>
    </xf>
    <xf numFmtId="2" fontId="24" fillId="0" borderId="33" xfId="0" applyNumberFormat="1" applyFont="1" applyFill="1" applyBorder="1" applyAlignment="1">
      <alignment vertical="center"/>
    </xf>
    <xf numFmtId="2" fontId="24" fillId="0" borderId="40" xfId="0" applyNumberFormat="1" applyFont="1" applyFill="1" applyBorder="1" applyAlignment="1">
      <alignment vertical="center"/>
    </xf>
    <xf numFmtId="2" fontId="24" fillId="0" borderId="39" xfId="0" applyNumberFormat="1" applyFont="1" applyFill="1" applyBorder="1" applyAlignment="1">
      <alignment vertical="center"/>
    </xf>
    <xf numFmtId="2" fontId="24" fillId="0" borderId="41" xfId="0" applyNumberFormat="1" applyFont="1" applyFill="1" applyBorder="1" applyAlignment="1">
      <alignment vertical="center"/>
    </xf>
    <xf numFmtId="2" fontId="24" fillId="0" borderId="25" xfId="0" applyNumberFormat="1" applyFont="1" applyFill="1" applyBorder="1" applyAlignment="1">
      <alignment vertical="center" wrapText="1"/>
    </xf>
    <xf numFmtId="2" fontId="24" fillId="0" borderId="33" xfId="0" applyNumberFormat="1" applyFont="1" applyFill="1" applyBorder="1" applyAlignment="1">
      <alignment vertical="center" wrapText="1"/>
    </xf>
    <xf numFmtId="2" fontId="24" fillId="0" borderId="39" xfId="0" applyNumberFormat="1" applyFont="1" applyFill="1" applyBorder="1" applyAlignment="1">
      <alignment vertical="center" wrapText="1"/>
    </xf>
    <xf numFmtId="2" fontId="24" fillId="0" borderId="41" xfId="0" applyNumberFormat="1" applyFont="1" applyFill="1" applyBorder="1" applyAlignment="1">
      <alignment vertical="center" wrapText="1"/>
    </xf>
    <xf numFmtId="2" fontId="24" fillId="0" borderId="40" xfId="0" applyNumberFormat="1" applyFont="1" applyFill="1" applyBorder="1" applyAlignment="1">
      <alignment vertical="center" wrapText="1"/>
    </xf>
    <xf numFmtId="2" fontId="24" fillId="0" borderId="26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2" fontId="24" fillId="0" borderId="2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2" fontId="24" fillId="0" borderId="15" xfId="0" applyNumberFormat="1" applyFont="1" applyFill="1" applyBorder="1" applyAlignment="1">
      <alignment vertical="center"/>
    </xf>
    <xf numFmtId="2" fontId="24" fillId="0" borderId="34" xfId="0" applyNumberFormat="1" applyFont="1" applyFill="1" applyBorder="1" applyAlignment="1">
      <alignment vertical="center"/>
    </xf>
    <xf numFmtId="2" fontId="24" fillId="0" borderId="44" xfId="0" applyNumberFormat="1" applyFont="1" applyFill="1" applyBorder="1" applyAlignment="1">
      <alignment vertical="center"/>
    </xf>
    <xf numFmtId="2" fontId="24" fillId="0" borderId="96" xfId="0" applyNumberFormat="1" applyFont="1" applyFill="1" applyBorder="1" applyAlignment="1">
      <alignment vertical="center"/>
    </xf>
    <xf numFmtId="2" fontId="24" fillId="0" borderId="70" xfId="0" applyNumberFormat="1" applyFont="1" applyFill="1" applyBorder="1" applyAlignment="1">
      <alignment vertical="center"/>
    </xf>
    <xf numFmtId="2" fontId="24" fillId="0" borderId="95" xfId="0" applyNumberFormat="1" applyFont="1" applyFill="1" applyBorder="1" applyAlignment="1">
      <alignment vertical="center"/>
    </xf>
    <xf numFmtId="2" fontId="25" fillId="0" borderId="79" xfId="0" applyNumberFormat="1" applyFont="1" applyBorder="1" applyAlignment="1">
      <alignment vertical="center"/>
    </xf>
    <xf numFmtId="2" fontId="25" fillId="0" borderId="17" xfId="0" applyNumberFormat="1" applyFont="1" applyFill="1" applyBorder="1" applyAlignment="1">
      <alignment vertical="center"/>
    </xf>
    <xf numFmtId="2" fontId="25" fillId="0" borderId="52" xfId="0" applyNumberFormat="1" applyFont="1" applyFill="1" applyBorder="1" applyAlignment="1">
      <alignment vertical="center"/>
    </xf>
    <xf numFmtId="2" fontId="25" fillId="0" borderId="79" xfId="0" applyNumberFormat="1" applyFont="1" applyFill="1" applyBorder="1" applyAlignment="1">
      <alignment vertical="center"/>
    </xf>
    <xf numFmtId="2" fontId="25" fillId="0" borderId="18" xfId="0" applyNumberFormat="1" applyFont="1" applyFill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2" fontId="101" fillId="0" borderId="25" xfId="0" applyNumberFormat="1" applyFont="1" applyFill="1" applyBorder="1" applyAlignment="1">
      <alignment vertical="center" wrapText="1"/>
    </xf>
    <xf numFmtId="2" fontId="101" fillId="0" borderId="33" xfId="0" applyNumberFormat="1" applyFont="1" applyFill="1" applyBorder="1" applyAlignment="1">
      <alignment vertical="center" wrapText="1"/>
    </xf>
    <xf numFmtId="2" fontId="101" fillId="0" borderId="10" xfId="0" applyNumberFormat="1" applyFont="1" applyFill="1" applyBorder="1" applyAlignment="1">
      <alignment vertical="center" wrapText="1"/>
    </xf>
    <xf numFmtId="2" fontId="101" fillId="0" borderId="39" xfId="0" applyNumberFormat="1" applyFont="1" applyFill="1" applyBorder="1" applyAlignment="1">
      <alignment vertical="center" wrapText="1"/>
    </xf>
    <xf numFmtId="2" fontId="101" fillId="0" borderId="41" xfId="0" applyNumberFormat="1" applyFont="1" applyFill="1" applyBorder="1" applyAlignment="1">
      <alignment vertical="center" wrapText="1"/>
    </xf>
    <xf numFmtId="2" fontId="101" fillId="0" borderId="33" xfId="0" applyNumberFormat="1" applyFont="1" applyFill="1" applyBorder="1" applyAlignment="1">
      <alignment vertical="center"/>
    </xf>
    <xf numFmtId="2" fontId="101" fillId="0" borderId="40" xfId="0" applyNumberFormat="1" applyFont="1" applyFill="1" applyBorder="1" applyAlignment="1">
      <alignment vertical="center"/>
    </xf>
    <xf numFmtId="2" fontId="101" fillId="0" borderId="41" xfId="0" applyNumberFormat="1" applyFont="1" applyFill="1" applyBorder="1" applyAlignment="1">
      <alignment vertical="center"/>
    </xf>
    <xf numFmtId="2" fontId="101" fillId="0" borderId="10" xfId="0" applyNumberFormat="1" applyFont="1" applyFill="1" applyBorder="1" applyAlignment="1">
      <alignment vertical="center"/>
    </xf>
    <xf numFmtId="2" fontId="101" fillId="0" borderId="24" xfId="0" applyNumberFormat="1" applyFont="1" applyFill="1" applyBorder="1" applyAlignment="1">
      <alignment vertical="center"/>
    </xf>
    <xf numFmtId="2" fontId="101" fillId="0" borderId="26" xfId="0" applyNumberFormat="1" applyFont="1" applyFill="1" applyBorder="1" applyAlignment="1">
      <alignment vertical="center"/>
    </xf>
    <xf numFmtId="2" fontId="101" fillId="0" borderId="14" xfId="0" applyNumberFormat="1" applyFont="1" applyFill="1" applyBorder="1" applyAlignment="1">
      <alignment vertical="center"/>
    </xf>
    <xf numFmtId="2" fontId="101" fillId="0" borderId="34" xfId="0" applyNumberFormat="1" applyFont="1" applyFill="1" applyBorder="1" applyAlignment="1">
      <alignment vertical="center"/>
    </xf>
    <xf numFmtId="2" fontId="101" fillId="0" borderId="35" xfId="0" applyNumberFormat="1" applyFont="1" applyFill="1" applyBorder="1" applyAlignment="1">
      <alignment vertical="center" wrapText="1"/>
    </xf>
    <xf numFmtId="2" fontId="101" fillId="0" borderId="44" xfId="0" applyNumberFormat="1" applyFont="1" applyFill="1" applyBorder="1" applyAlignment="1">
      <alignment vertical="center"/>
    </xf>
    <xf numFmtId="2" fontId="101" fillId="0" borderId="73" xfId="0" applyNumberFormat="1" applyFont="1" applyFill="1" applyBorder="1" applyAlignment="1">
      <alignment vertical="center"/>
    </xf>
    <xf numFmtId="2" fontId="101" fillId="0" borderId="15" xfId="0" applyNumberFormat="1" applyFont="1" applyFill="1" applyBorder="1" applyAlignment="1">
      <alignment vertical="center"/>
    </xf>
    <xf numFmtId="2" fontId="101" fillId="0" borderId="70" xfId="0" applyNumberFormat="1" applyFont="1" applyFill="1" applyBorder="1" applyAlignment="1">
      <alignment vertical="center"/>
    </xf>
    <xf numFmtId="2" fontId="102" fillId="0" borderId="17" xfId="0" applyNumberFormat="1" applyFont="1" applyFill="1" applyBorder="1" applyAlignment="1">
      <alignment vertical="center"/>
    </xf>
    <xf numFmtId="2" fontId="102" fillId="0" borderId="79" xfId="0" applyNumberFormat="1" applyFont="1" applyFill="1" applyBorder="1" applyAlignment="1">
      <alignment vertical="center"/>
    </xf>
    <xf numFmtId="2" fontId="102" fillId="0" borderId="18" xfId="0" applyNumberFormat="1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79" xfId="0" applyNumberFormat="1" applyFont="1" applyFill="1" applyBorder="1" applyAlignment="1">
      <alignment horizontal="right"/>
    </xf>
    <xf numFmtId="4" fontId="25" fillId="0" borderId="18" xfId="0" applyNumberFormat="1" applyFont="1" applyFill="1" applyBorder="1" applyAlignment="1">
      <alignment horizontal="right"/>
    </xf>
    <xf numFmtId="2" fontId="109" fillId="0" borderId="3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2" fontId="109" fillId="0" borderId="78" xfId="0" applyNumberFormat="1" applyFont="1" applyBorder="1" applyAlignment="1">
      <alignment vertical="center" wrapText="1"/>
    </xf>
    <xf numFmtId="2" fontId="109" fillId="0" borderId="38" xfId="0" applyNumberFormat="1" applyFont="1" applyBorder="1" applyAlignment="1">
      <alignment vertical="center" wrapText="1"/>
    </xf>
    <xf numFmtId="2" fontId="109" fillId="0" borderId="77" xfId="0" applyNumberFormat="1" applyFont="1" applyBorder="1" applyAlignment="1">
      <alignment vertical="center" wrapText="1"/>
    </xf>
    <xf numFmtId="4" fontId="109" fillId="0" borderId="25" xfId="0" applyNumberFormat="1" applyFont="1" applyBorder="1" applyAlignment="1">
      <alignment horizontal="right" vertical="center"/>
    </xf>
    <xf numFmtId="4" fontId="109" fillId="0" borderId="33" xfId="0" applyNumberFormat="1" applyFont="1" applyBorder="1" applyAlignment="1">
      <alignment horizontal="right" vertical="center"/>
    </xf>
    <xf numFmtId="4" fontId="109" fillId="0" borderId="26" xfId="0" applyNumberFormat="1" applyFont="1" applyBorder="1" applyAlignment="1">
      <alignment horizontal="right" vertical="center"/>
    </xf>
    <xf numFmtId="4" fontId="109" fillId="0" borderId="10" xfId="0" applyNumberFormat="1" applyFont="1" applyBorder="1" applyAlignment="1">
      <alignment horizontal="right" vertical="center"/>
    </xf>
    <xf numFmtId="4" fontId="109" fillId="0" borderId="16" xfId="0" applyNumberFormat="1" applyFont="1" applyBorder="1" applyAlignment="1">
      <alignment horizontal="right" vertical="center"/>
    </xf>
    <xf numFmtId="4" fontId="109" fillId="0" borderId="41" xfId="0" applyNumberFormat="1" applyFont="1" applyBorder="1" applyAlignment="1">
      <alignment horizontal="right" vertical="center"/>
    </xf>
    <xf numFmtId="4" fontId="109" fillId="0" borderId="14" xfId="0" applyNumberFormat="1" applyFont="1" applyBorder="1" applyAlignment="1">
      <alignment horizontal="right" vertical="center"/>
    </xf>
    <xf numFmtId="2" fontId="109" fillId="0" borderId="13" xfId="0" applyNumberFormat="1" applyFont="1" applyBorder="1" applyAlignment="1">
      <alignment horizontal="right" vertical="center"/>
    </xf>
    <xf numFmtId="4" fontId="15" fillId="41" borderId="17" xfId="0" applyNumberFormat="1" applyFont="1" applyFill="1" applyBorder="1" applyAlignment="1">
      <alignment horizontal="right" vertical="center"/>
    </xf>
    <xf numFmtId="4" fontId="15" fillId="41" borderId="37" xfId="0" applyNumberFormat="1" applyFont="1" applyFill="1" applyBorder="1" applyAlignment="1">
      <alignment horizontal="right" vertical="center"/>
    </xf>
    <xf numFmtId="4" fontId="15" fillId="41" borderId="43" xfId="0" applyNumberFormat="1" applyFont="1" applyFill="1" applyBorder="1" applyAlignment="1">
      <alignment horizontal="right" vertical="center"/>
    </xf>
    <xf numFmtId="4" fontId="15" fillId="41" borderId="42" xfId="0" applyNumberFormat="1" applyFont="1" applyFill="1" applyBorder="1" applyAlignment="1">
      <alignment horizontal="right" vertical="center"/>
    </xf>
    <xf numFmtId="4" fontId="15" fillId="41" borderId="18" xfId="0" applyNumberFormat="1" applyFont="1" applyFill="1" applyBorder="1" applyAlignment="1">
      <alignment horizontal="right" vertical="center"/>
    </xf>
    <xf numFmtId="4" fontId="110" fillId="0" borderId="0" xfId="0" applyNumberFormat="1" applyFont="1" applyBorder="1" applyAlignment="1">
      <alignment horizontal="right" vertical="center"/>
    </xf>
    <xf numFmtId="2" fontId="110" fillId="0" borderId="0" xfId="0" applyNumberFormat="1" applyFont="1" applyBorder="1" applyAlignment="1">
      <alignment horizontal="right" vertical="center"/>
    </xf>
    <xf numFmtId="4" fontId="15" fillId="0" borderId="52" xfId="0" applyNumberFormat="1" applyFont="1" applyBorder="1" applyAlignment="1">
      <alignment horizontal="right" vertical="center"/>
    </xf>
    <xf numFmtId="4" fontId="109" fillId="0" borderId="72" xfId="0" applyNumberFormat="1" applyFont="1" applyBorder="1" applyAlignment="1">
      <alignment horizontal="right" vertical="center"/>
    </xf>
    <xf numFmtId="4" fontId="109" fillId="0" borderId="7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 wrapText="1"/>
    </xf>
    <xf numFmtId="2" fontId="109" fillId="33" borderId="71" xfId="0" applyNumberFormat="1" applyFont="1" applyFill="1" applyBorder="1" applyAlignment="1">
      <alignment vertical="center" wrapText="1"/>
    </xf>
    <xf numFmtId="4" fontId="110" fillId="0" borderId="74" xfId="0" applyNumberFormat="1" applyFont="1" applyBorder="1" applyAlignment="1">
      <alignment vertical="center"/>
    </xf>
    <xf numFmtId="4" fontId="110" fillId="0" borderId="42" xfId="0" applyNumberFormat="1" applyFont="1" applyBorder="1" applyAlignment="1">
      <alignment vertical="center"/>
    </xf>
    <xf numFmtId="2" fontId="109" fillId="0" borderId="68" xfId="0" applyNumberFormat="1" applyFont="1" applyBorder="1" applyAlignment="1">
      <alignment vertical="center" wrapText="1"/>
    </xf>
    <xf numFmtId="2" fontId="109" fillId="0" borderId="23" xfId="0" applyNumberFormat="1" applyFont="1" applyBorder="1" applyAlignment="1">
      <alignment vertical="center"/>
    </xf>
    <xf numFmtId="2" fontId="109" fillId="0" borderId="35" xfId="0" applyNumberFormat="1" applyFont="1" applyBorder="1" applyAlignment="1">
      <alignment vertical="center"/>
    </xf>
    <xf numFmtId="2" fontId="109" fillId="0" borderId="13" xfId="0" applyNumberFormat="1" applyFont="1" applyBorder="1" applyAlignment="1">
      <alignment vertical="center"/>
    </xf>
    <xf numFmtId="2" fontId="109" fillId="0" borderId="26" xfId="0" applyNumberFormat="1" applyFont="1" applyBorder="1" applyAlignment="1">
      <alignment vertical="center" wrapText="1"/>
    </xf>
    <xf numFmtId="2" fontId="109" fillId="0" borderId="10" xfId="0" applyNumberFormat="1" applyFont="1" applyBorder="1" applyAlignment="1">
      <alignment vertical="center" wrapText="1"/>
    </xf>
    <xf numFmtId="2" fontId="109" fillId="0" borderId="14" xfId="0" applyNumberFormat="1" applyFont="1" applyBorder="1" applyAlignment="1">
      <alignment vertical="center" wrapText="1"/>
    </xf>
    <xf numFmtId="2" fontId="110" fillId="0" borderId="30" xfId="0" applyNumberFormat="1" applyFont="1" applyBorder="1" applyAlignment="1">
      <alignment vertical="center"/>
    </xf>
    <xf numFmtId="2" fontId="110" fillId="0" borderId="74" xfId="0" applyNumberFormat="1" applyFont="1" applyBorder="1" applyAlignment="1">
      <alignment vertical="center"/>
    </xf>
    <xf numFmtId="2" fontId="110" fillId="0" borderId="49" xfId="0" applyNumberFormat="1" applyFont="1" applyBorder="1" applyAlignment="1">
      <alignment vertical="center"/>
    </xf>
    <xf numFmtId="4" fontId="110" fillId="0" borderId="45" xfId="0" applyNumberFormat="1" applyFont="1" applyBorder="1" applyAlignment="1">
      <alignment vertical="center"/>
    </xf>
    <xf numFmtId="4" fontId="110" fillId="0" borderId="46" xfId="0" applyNumberFormat="1" applyFont="1" applyBorder="1" applyAlignment="1">
      <alignment vertical="center"/>
    </xf>
    <xf numFmtId="2" fontId="109" fillId="0" borderId="16" xfId="0" applyNumberFormat="1" applyFont="1" applyBorder="1" applyAlignment="1">
      <alignment vertical="center" wrapText="1"/>
    </xf>
    <xf numFmtId="2" fontId="110" fillId="0" borderId="58" xfId="0" applyNumberFormat="1" applyFont="1" applyBorder="1" applyAlignment="1">
      <alignment vertical="center"/>
    </xf>
    <xf numFmtId="2" fontId="110" fillId="0" borderId="47" xfId="0" applyNumberFormat="1" applyFont="1" applyBorder="1" applyAlignment="1">
      <alignment vertical="center"/>
    </xf>
    <xf numFmtId="2" fontId="110" fillId="0" borderId="45" xfId="0" applyNumberFormat="1" applyFont="1" applyBorder="1" applyAlignment="1">
      <alignment vertical="center"/>
    </xf>
    <xf numFmtId="2" fontId="110" fillId="0" borderId="46" xfId="0" applyNumberFormat="1" applyFont="1" applyBorder="1" applyAlignment="1">
      <alignment vertical="center"/>
    </xf>
    <xf numFmtId="2" fontId="109" fillId="0" borderId="48" xfId="0" applyNumberFormat="1" applyFont="1" applyBorder="1" applyAlignment="1">
      <alignment vertical="center" wrapText="1"/>
    </xf>
    <xf numFmtId="2" fontId="109" fillId="0" borderId="36" xfId="0" applyNumberFormat="1" applyFont="1" applyBorder="1" applyAlignment="1">
      <alignment vertical="center" wrapText="1"/>
    </xf>
    <xf numFmtId="2" fontId="109" fillId="33" borderId="49" xfId="0" applyNumberFormat="1" applyFont="1" applyFill="1" applyBorder="1" applyAlignment="1">
      <alignment vertical="center" wrapText="1"/>
    </xf>
    <xf numFmtId="2" fontId="109" fillId="33" borderId="33" xfId="0" applyNumberFormat="1" applyFont="1" applyFill="1" applyBorder="1" applyAlignment="1">
      <alignment vertical="center" wrapText="1"/>
    </xf>
    <xf numFmtId="2" fontId="109" fillId="33" borderId="39" xfId="0" applyNumberFormat="1" applyFont="1" applyFill="1" applyBorder="1" applyAlignment="1">
      <alignment vertical="center" wrapText="1"/>
    </xf>
    <xf numFmtId="2" fontId="109" fillId="33" borderId="71" xfId="0" applyNumberFormat="1" applyFont="1" applyFill="1" applyBorder="1" applyAlignment="1">
      <alignment horizontal="right" vertical="center" wrapText="1"/>
    </xf>
    <xf numFmtId="2" fontId="109" fillId="0" borderId="68" xfId="0" applyNumberFormat="1" applyFont="1" applyBorder="1" applyAlignment="1">
      <alignment horizontal="right" vertical="center" wrapText="1"/>
    </xf>
    <xf numFmtId="0" fontId="26" fillId="32" borderId="76" xfId="0" applyFont="1" applyFill="1" applyBorder="1" applyAlignment="1">
      <alignment horizontal="center" vertical="center"/>
    </xf>
    <xf numFmtId="4" fontId="1" fillId="0" borderId="72" xfId="0" applyNumberFormat="1" applyFont="1" applyBorder="1" applyAlignment="1">
      <alignment horizontal="right" vertical="center" wrapText="1"/>
    </xf>
    <xf numFmtId="4" fontId="110" fillId="0" borderId="74" xfId="0" applyNumberFormat="1" applyFont="1" applyBorder="1" applyAlignment="1">
      <alignment horizontal="right" vertical="center"/>
    </xf>
    <xf numFmtId="2" fontId="110" fillId="33" borderId="18" xfId="0" applyNumberFormat="1" applyFont="1" applyFill="1" applyBorder="1" applyAlignment="1">
      <alignment vertical="center"/>
    </xf>
    <xf numFmtId="4" fontId="110" fillId="33" borderId="18" xfId="0" applyNumberFormat="1" applyFont="1" applyFill="1" applyBorder="1" applyAlignment="1">
      <alignment vertical="center"/>
    </xf>
    <xf numFmtId="4" fontId="1" fillId="0" borderId="41" xfId="0" applyNumberFormat="1" applyFont="1" applyBorder="1" applyAlignment="1">
      <alignment horizontal="right" vertical="center" wrapText="1"/>
    </xf>
    <xf numFmtId="4" fontId="15" fillId="33" borderId="18" xfId="0" applyNumberFormat="1" applyFont="1" applyFill="1" applyBorder="1" applyAlignment="1">
      <alignment horizontal="right" vertical="center"/>
    </xf>
    <xf numFmtId="4" fontId="110" fillId="33" borderId="18" xfId="0" applyNumberFormat="1" applyFont="1" applyFill="1" applyBorder="1" applyAlignment="1">
      <alignment horizontal="right" vertical="center"/>
    </xf>
    <xf numFmtId="4" fontId="109" fillId="0" borderId="41" xfId="0" applyNumberFormat="1" applyFont="1" applyBorder="1" applyAlignment="1">
      <alignment horizontal="right" vertical="center" wrapText="1"/>
    </xf>
    <xf numFmtId="2" fontId="109" fillId="0" borderId="33" xfId="0" applyNumberFormat="1" applyFont="1" applyFill="1" applyBorder="1" applyAlignment="1">
      <alignment horizontal="right" vertical="center"/>
    </xf>
    <xf numFmtId="2" fontId="109" fillId="0" borderId="34" xfId="0" applyNumberFormat="1" applyFont="1" applyFill="1" applyBorder="1" applyAlignment="1">
      <alignment horizontal="right" vertical="center" wrapText="1"/>
    </xf>
    <xf numFmtId="2" fontId="109" fillId="0" borderId="34" xfId="0" applyNumberFormat="1" applyFont="1" applyFill="1" applyBorder="1" applyAlignment="1">
      <alignment horizontal="right" vertical="center"/>
    </xf>
    <xf numFmtId="2" fontId="109" fillId="0" borderId="96" xfId="0" applyNumberFormat="1" applyFont="1" applyFill="1" applyBorder="1" applyAlignment="1">
      <alignment horizontal="right" vertical="center"/>
    </xf>
    <xf numFmtId="2" fontId="109" fillId="40" borderId="26" xfId="0" applyNumberFormat="1" applyFont="1" applyFill="1" applyBorder="1" applyAlignment="1">
      <alignment horizontal="right" vertical="center"/>
    </xf>
    <xf numFmtId="2" fontId="109" fillId="0" borderId="55" xfId="0" applyNumberFormat="1" applyFont="1" applyBorder="1" applyAlignment="1">
      <alignment horizontal="right" vertical="center"/>
    </xf>
    <xf numFmtId="2" fontId="109" fillId="40" borderId="77" xfId="0" applyNumberFormat="1" applyFont="1" applyFill="1" applyBorder="1" applyAlignment="1">
      <alignment horizontal="right" vertical="center"/>
    </xf>
    <xf numFmtId="2" fontId="109" fillId="40" borderId="76" xfId="0" applyNumberFormat="1" applyFont="1" applyFill="1" applyBorder="1" applyAlignment="1">
      <alignment horizontal="right" vertical="center"/>
    </xf>
    <xf numFmtId="2" fontId="109" fillId="0" borderId="39" xfId="0" applyNumberFormat="1" applyFont="1" applyFill="1" applyBorder="1" applyAlignment="1">
      <alignment horizontal="right" vertical="center"/>
    </xf>
    <xf numFmtId="2" fontId="109" fillId="0" borderId="15" xfId="0" applyNumberFormat="1" applyFont="1" applyBorder="1" applyAlignment="1">
      <alignment horizontal="right" vertical="center" wrapText="1"/>
    </xf>
    <xf numFmtId="2" fontId="109" fillId="0" borderId="70" xfId="0" applyNumberFormat="1" applyFont="1" applyBorder="1" applyAlignment="1">
      <alignment horizontal="right" vertical="center" wrapText="1"/>
    </xf>
    <xf numFmtId="2" fontId="109" fillId="40" borderId="26" xfId="0" applyNumberFormat="1" applyFont="1" applyFill="1" applyBorder="1" applyAlignment="1">
      <alignment horizontal="right"/>
    </xf>
    <xf numFmtId="2" fontId="109" fillId="0" borderId="39" xfId="0" applyNumberFormat="1" applyFont="1" applyFill="1" applyBorder="1" applyAlignment="1">
      <alignment horizontal="right"/>
    </xf>
    <xf numFmtId="2" fontId="109" fillId="0" borderId="33" xfId="0" applyNumberFormat="1" applyFont="1" applyBorder="1" applyAlignment="1">
      <alignment horizontal="right"/>
    </xf>
    <xf numFmtId="2" fontId="109" fillId="0" borderId="96" xfId="0" applyNumberFormat="1" applyFont="1" applyFill="1" applyBorder="1" applyAlignment="1">
      <alignment horizontal="right"/>
    </xf>
    <xf numFmtId="2" fontId="109" fillId="0" borderId="15" xfId="0" applyNumberFormat="1" applyFont="1" applyBorder="1" applyAlignment="1">
      <alignment horizontal="right" wrapText="1"/>
    </xf>
    <xf numFmtId="2" fontId="109" fillId="0" borderId="70" xfId="0" applyNumberFormat="1" applyFont="1" applyBorder="1" applyAlignment="1">
      <alignment horizontal="right" wrapText="1"/>
    </xf>
    <xf numFmtId="2" fontId="109" fillId="40" borderId="10" xfId="0" applyNumberFormat="1" applyFont="1" applyFill="1" applyBorder="1" applyAlignment="1">
      <alignment horizontal="right" wrapText="1"/>
    </xf>
    <xf numFmtId="2" fontId="109" fillId="0" borderId="95" xfId="0" applyNumberFormat="1" applyFont="1" applyFill="1" applyBorder="1" applyAlignment="1">
      <alignment horizontal="right"/>
    </xf>
    <xf numFmtId="2" fontId="109" fillId="0" borderId="26" xfId="0" applyNumberFormat="1" applyFont="1" applyBorder="1" applyAlignment="1">
      <alignment horizontal="right" wrapText="1"/>
    </xf>
    <xf numFmtId="2" fontId="109" fillId="0" borderId="14" xfId="0" applyNumberFormat="1" applyFont="1" applyBorder="1" applyAlignment="1">
      <alignment horizontal="right" wrapText="1"/>
    </xf>
    <xf numFmtId="2" fontId="110" fillId="0" borderId="98" xfId="0" applyNumberFormat="1" applyFont="1" applyBorder="1" applyAlignment="1">
      <alignment horizontal="right" vertical="center"/>
    </xf>
    <xf numFmtId="2" fontId="109" fillId="0" borderId="67" xfId="0" applyNumberFormat="1" applyFont="1" applyBorder="1" applyAlignment="1">
      <alignment horizontal="right" vertical="center"/>
    </xf>
    <xf numFmtId="2" fontId="109" fillId="40" borderId="38" xfId="0" applyNumberFormat="1" applyFont="1" applyFill="1" applyBorder="1" applyAlignment="1">
      <alignment horizontal="right" vertical="center"/>
    </xf>
    <xf numFmtId="2" fontId="109" fillId="40" borderId="68" xfId="0" applyNumberFormat="1" applyFont="1" applyFill="1" applyBorder="1" applyAlignment="1">
      <alignment horizontal="right" vertical="center"/>
    </xf>
    <xf numFmtId="2" fontId="109" fillId="0" borderId="69" xfId="0" applyNumberFormat="1" applyFont="1" applyBorder="1" applyAlignment="1">
      <alignment horizontal="right" vertical="center"/>
    </xf>
    <xf numFmtId="2" fontId="109" fillId="40" borderId="14" xfId="0" applyNumberFormat="1" applyFont="1" applyFill="1" applyBorder="1" applyAlignment="1">
      <alignment horizontal="right" vertical="center"/>
    </xf>
    <xf numFmtId="2" fontId="110" fillId="0" borderId="89" xfId="0" applyNumberFormat="1" applyFont="1" applyBorder="1" applyAlignment="1">
      <alignment horizontal="right" vertical="center"/>
    </xf>
    <xf numFmtId="2" fontId="110" fillId="40" borderId="16" xfId="0" applyNumberFormat="1" applyFont="1" applyFill="1" applyBorder="1" applyAlignment="1">
      <alignment horizontal="right" vertical="center"/>
    </xf>
    <xf numFmtId="2" fontId="110" fillId="0" borderId="16" xfId="0" applyNumberFormat="1" applyFont="1" applyBorder="1" applyAlignment="1">
      <alignment horizontal="right" vertical="center"/>
    </xf>
    <xf numFmtId="2" fontId="110" fillId="0" borderId="20" xfId="0" applyNumberFormat="1" applyFont="1" applyBorder="1" applyAlignment="1">
      <alignment horizontal="right" vertical="center"/>
    </xf>
    <xf numFmtId="2" fontId="110" fillId="40" borderId="21" xfId="0" applyNumberFormat="1" applyFont="1" applyFill="1" applyBorder="1" applyAlignment="1">
      <alignment horizontal="right" vertical="center"/>
    </xf>
    <xf numFmtId="4" fontId="109" fillId="0" borderId="0" xfId="0" applyNumberFormat="1" applyFont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wrapText="1"/>
    </xf>
    <xf numFmtId="4" fontId="1" fillId="0" borderId="33" xfId="0" applyNumberFormat="1" applyFont="1" applyBorder="1" applyAlignment="1">
      <alignment horizontal="right" wrapText="1"/>
    </xf>
    <xf numFmtId="4" fontId="15" fillId="32" borderId="17" xfId="0" applyNumberFormat="1" applyFont="1" applyFill="1" applyBorder="1" applyAlignment="1">
      <alignment horizontal="right"/>
    </xf>
    <xf numFmtId="4" fontId="15" fillId="32" borderId="37" xfId="0" applyNumberFormat="1" applyFont="1" applyFill="1" applyBorder="1" applyAlignment="1">
      <alignment horizontal="right"/>
    </xf>
    <xf numFmtId="4" fontId="15" fillId="32" borderId="18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4" fontId="15" fillId="0" borderId="37" xfId="0" applyNumberFormat="1" applyFont="1" applyBorder="1" applyAlignment="1">
      <alignment horizontal="right" vertical="center"/>
    </xf>
    <xf numFmtId="2" fontId="109" fillId="0" borderId="74" xfId="0" applyNumberFormat="1" applyFont="1" applyFill="1" applyBorder="1" applyAlignment="1">
      <alignment horizontal="right" vertical="center"/>
    </xf>
    <xf numFmtId="2" fontId="109" fillId="0" borderId="72" xfId="0" applyNumberFormat="1" applyFont="1" applyFill="1" applyBorder="1" applyAlignment="1">
      <alignment horizontal="right" vertical="center"/>
    </xf>
    <xf numFmtId="2" fontId="109" fillId="0" borderId="73" xfId="0" applyNumberFormat="1" applyFont="1" applyFill="1" applyBorder="1" applyAlignment="1">
      <alignment horizontal="right" vertical="center"/>
    </xf>
    <xf numFmtId="0" fontId="46" fillId="0" borderId="66" xfId="0" applyFont="1" applyBorder="1" applyAlignment="1">
      <alignment horizontal="center" vertical="center" wrapText="1"/>
    </xf>
    <xf numFmtId="2" fontId="110" fillId="0" borderId="76" xfId="0" applyNumberFormat="1" applyFont="1" applyBorder="1" applyAlignment="1">
      <alignment horizontal="right" vertical="center"/>
    </xf>
    <xf numFmtId="2" fontId="1" fillId="0" borderId="71" xfId="0" applyNumberFormat="1" applyFont="1" applyBorder="1" applyAlignment="1">
      <alignment horizontal="right"/>
    </xf>
    <xf numFmtId="4" fontId="25" fillId="0" borderId="79" xfId="0" applyNumberFormat="1" applyFont="1" applyBorder="1" applyAlignment="1">
      <alignment horizontal="right" vertical="center"/>
    </xf>
    <xf numFmtId="4" fontId="109" fillId="0" borderId="36" xfId="0" applyNumberFormat="1" applyFont="1" applyBorder="1" applyAlignment="1">
      <alignment horizontal="right" vertical="center"/>
    </xf>
    <xf numFmtId="4" fontId="109" fillId="0" borderId="36" xfId="0" applyNumberFormat="1" applyFont="1" applyFill="1" applyBorder="1" applyAlignment="1">
      <alignment horizontal="right" vertical="center"/>
    </xf>
    <xf numFmtId="4" fontId="109" fillId="0" borderId="74" xfId="0" applyNumberFormat="1" applyFont="1" applyFill="1" applyBorder="1" applyAlignment="1">
      <alignment horizontal="right" vertical="center"/>
    </xf>
    <xf numFmtId="4" fontId="109" fillId="0" borderId="72" xfId="0" applyNumberFormat="1" applyFont="1" applyFill="1" applyBorder="1" applyAlignment="1">
      <alignment horizontal="right" vertical="center"/>
    </xf>
    <xf numFmtId="4" fontId="1" fillId="0" borderId="99" xfId="0" applyNumberFormat="1" applyFont="1" applyBorder="1" applyAlignment="1">
      <alignment horizontal="right" wrapText="1"/>
    </xf>
    <xf numFmtId="4" fontId="15" fillId="32" borderId="79" xfId="0" applyNumberFormat="1" applyFont="1" applyFill="1" applyBorder="1" applyAlignment="1">
      <alignment horizontal="right"/>
    </xf>
    <xf numFmtId="4" fontId="109" fillId="0" borderId="33" xfId="0" applyNumberFormat="1" applyFont="1" applyBorder="1" applyAlignment="1">
      <alignment horizontal="right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 wrapText="1"/>
    </xf>
    <xf numFmtId="0" fontId="24" fillId="4" borderId="60" xfId="0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55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" fillId="0" borderId="60" xfId="0" applyFont="1" applyBorder="1" applyAlignment="1">
      <alignment horizontal="center"/>
    </xf>
    <xf numFmtId="2" fontId="1" fillId="0" borderId="38" xfId="0" applyNumberFormat="1" applyFont="1" applyBorder="1" applyAlignment="1">
      <alignment vertical="center"/>
    </xf>
    <xf numFmtId="2" fontId="1" fillId="0" borderId="77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1" fillId="0" borderId="68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71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1" fillId="0" borderId="100" xfId="0" applyFont="1" applyBorder="1" applyAlignment="1">
      <alignment horizontal="center" vertical="center"/>
    </xf>
    <xf numFmtId="2" fontId="1" fillId="0" borderId="101" xfId="0" applyNumberFormat="1" applyFont="1" applyBorder="1" applyAlignment="1">
      <alignment vertical="center"/>
    </xf>
    <xf numFmtId="2" fontId="1" fillId="0" borderId="76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2" fontId="1" fillId="0" borderId="26" xfId="0" applyNumberFormat="1" applyFont="1" applyBorder="1" applyAlignment="1">
      <alignment horizontal="right" vertical="center"/>
    </xf>
    <xf numFmtId="2" fontId="1" fillId="0" borderId="71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2" fontId="1" fillId="0" borderId="26" xfId="64" applyNumberFormat="1" applyFont="1" applyBorder="1" applyAlignment="1">
      <alignment horizontal="right" vertical="center" wrapText="1"/>
      <protection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3" xfId="0" applyNumberFormat="1" applyFont="1" applyBorder="1" applyAlignment="1">
      <alignment horizontal="right" vertical="center"/>
    </xf>
    <xf numFmtId="2" fontId="1" fillId="0" borderId="76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4" fontId="15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2" fontId="1" fillId="0" borderId="35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2" fontId="80" fillId="0" borderId="33" xfId="0" applyNumberFormat="1" applyFont="1" applyBorder="1" applyAlignment="1">
      <alignment horizontal="right" vertical="center"/>
    </xf>
    <xf numFmtId="2" fontId="80" fillId="0" borderId="77" xfId="0" applyNumberFormat="1" applyFont="1" applyBorder="1" applyAlignment="1">
      <alignment horizontal="right" vertical="center"/>
    </xf>
    <xf numFmtId="2" fontId="80" fillId="0" borderId="25" xfId="0" applyNumberFormat="1" applyFont="1" applyBorder="1" applyAlignment="1">
      <alignment horizontal="right" vertical="center"/>
    </xf>
    <xf numFmtId="2" fontId="1" fillId="0" borderId="72" xfId="0" applyNumberFormat="1" applyFont="1" applyBorder="1" applyAlignment="1">
      <alignment horizontal="right" vertical="center" wrapText="1"/>
    </xf>
    <xf numFmtId="2" fontId="80" fillId="0" borderId="10" xfId="0" applyNumberFormat="1" applyFont="1" applyBorder="1" applyAlignment="1">
      <alignment horizontal="right" vertical="center"/>
    </xf>
    <xf numFmtId="2" fontId="80" fillId="0" borderId="71" xfId="0" applyNumberFormat="1" applyFont="1" applyBorder="1" applyAlignment="1">
      <alignment horizontal="right" vertical="center"/>
    </xf>
    <xf numFmtId="2" fontId="80" fillId="0" borderId="26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/>
    </xf>
    <xf numFmtId="2" fontId="1" fillId="0" borderId="72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horizontal="right" vertical="center"/>
    </xf>
    <xf numFmtId="2" fontId="1" fillId="0" borderId="78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2" fontId="15" fillId="0" borderId="52" xfId="0" applyNumberFormat="1" applyFont="1" applyBorder="1" applyAlignment="1">
      <alignment horizontal="right" vertical="center"/>
    </xf>
    <xf numFmtId="0" fontId="0" fillId="0" borderId="102" xfId="0" applyFont="1" applyBorder="1" applyAlignment="1">
      <alignment/>
    </xf>
    <xf numFmtId="2" fontId="1" fillId="0" borderId="68" xfId="0" applyNumberFormat="1" applyFont="1" applyBorder="1" applyAlignment="1">
      <alignment horizontal="right" vertical="center"/>
    </xf>
    <xf numFmtId="2" fontId="15" fillId="0" borderId="37" xfId="0" applyNumberFormat="1" applyFont="1" applyBorder="1" applyAlignment="1">
      <alignment horizontal="right" vertical="center"/>
    </xf>
    <xf numFmtId="2" fontId="15" fillId="0" borderId="18" xfId="0" applyNumberFormat="1" applyFont="1" applyBorder="1" applyAlignment="1">
      <alignment horizontal="right" vertical="center"/>
    </xf>
    <xf numFmtId="0" fontId="0" fillId="0" borderId="0" xfId="64" applyFont="1" applyBorder="1">
      <alignment/>
      <protection/>
    </xf>
    <xf numFmtId="0" fontId="1" fillId="0" borderId="0" xfId="64" applyFont="1" applyBorder="1">
      <alignment/>
      <protection/>
    </xf>
    <xf numFmtId="0" fontId="15" fillId="0" borderId="0" xfId="64" applyFont="1" applyBorder="1" applyAlignment="1">
      <alignment horizontal="center" wrapText="1"/>
      <protection/>
    </xf>
    <xf numFmtId="2" fontId="15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0" fontId="0" fillId="0" borderId="0" xfId="64" applyFont="1" applyAlignment="1">
      <alignment horizontal="center"/>
      <protection/>
    </xf>
    <xf numFmtId="2" fontId="1" fillId="0" borderId="24" xfId="0" applyNumberFormat="1" applyFont="1" applyBorder="1" applyAlignment="1">
      <alignment horizontal="right" vertical="center"/>
    </xf>
    <xf numFmtId="0" fontId="1" fillId="44" borderId="28" xfId="0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right" vertical="center"/>
    </xf>
    <xf numFmtId="2" fontId="1" fillId="0" borderId="0" xfId="64" applyNumberFormat="1" applyFont="1" applyBorder="1" applyAlignment="1">
      <alignment horizontal="center" wrapText="1"/>
      <protection/>
    </xf>
    <xf numFmtId="0" fontId="0" fillId="0" borderId="55" xfId="0" applyFont="1" applyBorder="1" applyAlignment="1">
      <alignment/>
    </xf>
    <xf numFmtId="2" fontId="1" fillId="0" borderId="14" xfId="0" applyNumberFormat="1" applyFont="1" applyBorder="1" applyAlignment="1">
      <alignment horizontal="right" vertical="center"/>
    </xf>
    <xf numFmtId="2" fontId="1" fillId="0" borderId="10" xfId="64" applyNumberFormat="1" applyFont="1" applyBorder="1" applyAlignment="1">
      <alignment horizontal="right"/>
      <protection/>
    </xf>
    <xf numFmtId="2" fontId="1" fillId="0" borderId="17" xfId="64" applyNumberFormat="1" applyFont="1" applyBorder="1" applyAlignment="1">
      <alignment horizontal="right"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>
      <alignment/>
      <protection/>
    </xf>
    <xf numFmtId="0" fontId="1" fillId="32" borderId="28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top" wrapText="1"/>
    </xf>
    <xf numFmtId="4" fontId="15" fillId="0" borderId="17" xfId="0" applyNumberFormat="1" applyFont="1" applyBorder="1" applyAlignment="1">
      <alignment horizontal="center" vertical="center"/>
    </xf>
    <xf numFmtId="2" fontId="0" fillId="0" borderId="0" xfId="64" applyNumberFormat="1" applyFont="1" applyBorder="1">
      <alignment/>
      <protection/>
    </xf>
    <xf numFmtId="2" fontId="0" fillId="0" borderId="0" xfId="0" applyNumberFormat="1" applyFont="1" applyAlignment="1">
      <alignment/>
    </xf>
    <xf numFmtId="0" fontId="0" fillId="0" borderId="0" xfId="64" applyFont="1" applyBorder="1" applyAlignment="1">
      <alignment horizontal="right"/>
      <protection/>
    </xf>
    <xf numFmtId="4" fontId="0" fillId="0" borderId="0" xfId="64" applyNumberFormat="1" applyFont="1" applyBorder="1" applyAlignment="1">
      <alignment horizontal="right"/>
      <protection/>
    </xf>
    <xf numFmtId="0" fontId="3" fillId="42" borderId="0" xfId="0" applyFont="1" applyFill="1" applyAlignment="1">
      <alignment/>
    </xf>
    <xf numFmtId="0" fontId="0" fillId="42" borderId="0" xfId="0" applyFont="1" applyFill="1" applyAlignment="1">
      <alignment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41" xfId="0" applyNumberFormat="1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0" xfId="64" applyFont="1" applyBorder="1" applyAlignment="1">
      <alignment/>
      <protection/>
    </xf>
    <xf numFmtId="1" fontId="1" fillId="0" borderId="0" xfId="64" applyNumberFormat="1" applyFont="1" applyBorder="1" applyAlignment="1">
      <alignment horizontal="center"/>
      <protection/>
    </xf>
    <xf numFmtId="2" fontId="15" fillId="0" borderId="17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58" xfId="64" applyNumberFormat="1" applyFont="1" applyBorder="1" applyAlignment="1">
      <alignment horizontal="right"/>
      <protection/>
    </xf>
    <xf numFmtId="2" fontId="1" fillId="0" borderId="83" xfId="64" applyNumberFormat="1" applyFont="1" applyBorder="1" applyAlignment="1">
      <alignment horizontal="right"/>
      <protection/>
    </xf>
    <xf numFmtId="2" fontId="1" fillId="0" borderId="33" xfId="64" applyNumberFormat="1" applyFont="1" applyBorder="1" applyAlignment="1">
      <alignment vertical="center" wrapText="1" shrinkToFit="1"/>
      <protection/>
    </xf>
    <xf numFmtId="2" fontId="1" fillId="0" borderId="77" xfId="64" applyNumberFormat="1" applyFont="1" applyBorder="1" applyAlignment="1">
      <alignment vertical="center" wrapText="1" shrinkToFit="1"/>
      <protection/>
    </xf>
    <xf numFmtId="2" fontId="1" fillId="0" borderId="97" xfId="0" applyNumberFormat="1" applyFont="1" applyBorder="1" applyAlignment="1">
      <alignment vertical="center" wrapText="1"/>
    </xf>
    <xf numFmtId="2" fontId="1" fillId="0" borderId="10" xfId="64" applyNumberFormat="1" applyFont="1" applyBorder="1" applyAlignment="1">
      <alignment vertical="center"/>
      <protection/>
    </xf>
    <xf numFmtId="2" fontId="1" fillId="0" borderId="41" xfId="0" applyNumberFormat="1" applyFont="1" applyBorder="1" applyAlignment="1">
      <alignment vertical="center" wrapText="1"/>
    </xf>
    <xf numFmtId="2" fontId="1" fillId="0" borderId="10" xfId="64" applyNumberFormat="1" applyFont="1" applyBorder="1" applyAlignment="1">
      <alignment vertical="center" wrapText="1"/>
      <protection/>
    </xf>
    <xf numFmtId="2" fontId="1" fillId="0" borderId="41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" fillId="0" borderId="72" xfId="0" applyNumberFormat="1" applyFont="1" applyBorder="1" applyAlignment="1">
      <alignment vertical="center"/>
    </xf>
    <xf numFmtId="2" fontId="1" fillId="0" borderId="26" xfId="64" applyNumberFormat="1" applyFont="1" applyBorder="1" applyAlignment="1">
      <alignment vertical="center" wrapText="1"/>
      <protection/>
    </xf>
    <xf numFmtId="2" fontId="1" fillId="40" borderId="10" xfId="0" applyNumberFormat="1" applyFont="1" applyFill="1" applyBorder="1" applyAlignment="1">
      <alignment vertical="center"/>
    </xf>
    <xf numFmtId="2" fontId="1" fillId="40" borderId="71" xfId="0" applyNumberFormat="1" applyFont="1" applyFill="1" applyBorder="1" applyAlignment="1">
      <alignment vertical="center"/>
    </xf>
    <xf numFmtId="2" fontId="1" fillId="0" borderId="10" xfId="64" applyNumberFormat="1" applyFont="1" applyBorder="1" applyAlignment="1">
      <alignment vertical="center" wrapText="1" shrinkToFit="1"/>
      <protection/>
    </xf>
    <xf numFmtId="2" fontId="1" fillId="0" borderId="72" xfId="64" applyNumberFormat="1" applyFont="1" applyBorder="1" applyAlignment="1">
      <alignment vertical="center" wrapText="1" shrinkToFit="1"/>
      <protection/>
    </xf>
    <xf numFmtId="2" fontId="1" fillId="0" borderId="89" xfId="64" applyNumberFormat="1" applyFont="1" applyBorder="1" applyAlignment="1">
      <alignment vertical="center" wrapText="1"/>
      <protection/>
    </xf>
    <xf numFmtId="2" fontId="1" fillId="0" borderId="16" xfId="64" applyNumberFormat="1" applyFont="1" applyBorder="1" applyAlignment="1">
      <alignment vertical="center" wrapText="1" shrinkToFit="1"/>
      <protection/>
    </xf>
    <xf numFmtId="2" fontId="1" fillId="0" borderId="16" xfId="64" applyNumberFormat="1" applyFont="1" applyBorder="1" applyAlignment="1">
      <alignment vertical="center" wrapText="1"/>
      <protection/>
    </xf>
    <xf numFmtId="2" fontId="1" fillId="0" borderId="103" xfId="64" applyNumberFormat="1" applyFont="1" applyBorder="1" applyAlignment="1">
      <alignment vertical="center" wrapText="1"/>
      <protection/>
    </xf>
    <xf numFmtId="2" fontId="1" fillId="0" borderId="104" xfId="64" applyNumberFormat="1" applyFont="1" applyBorder="1" applyAlignment="1">
      <alignment vertical="center" wrapText="1"/>
      <protection/>
    </xf>
    <xf numFmtId="2" fontId="1" fillId="0" borderId="105" xfId="64" applyNumberFormat="1" applyFont="1" applyBorder="1" applyAlignment="1">
      <alignment vertical="center" wrapText="1"/>
      <protection/>
    </xf>
    <xf numFmtId="2" fontId="1" fillId="0" borderId="25" xfId="64" applyNumberFormat="1" applyFont="1" applyBorder="1" applyAlignment="1">
      <alignment vertical="center" wrapText="1"/>
      <protection/>
    </xf>
    <xf numFmtId="2" fontId="1" fillId="0" borderId="72" xfId="64" applyNumberFormat="1" applyFont="1" applyBorder="1" applyAlignment="1">
      <alignment vertical="center" wrapText="1"/>
      <protection/>
    </xf>
    <xf numFmtId="2" fontId="1" fillId="0" borderId="106" xfId="64" applyNumberFormat="1" applyFont="1" applyBorder="1" applyAlignment="1">
      <alignment vertical="center" wrapText="1"/>
      <protection/>
    </xf>
    <xf numFmtId="0" fontId="3" fillId="0" borderId="0" xfId="64" applyFont="1" applyAlignment="1">
      <alignment/>
      <protection/>
    </xf>
    <xf numFmtId="4" fontId="15" fillId="0" borderId="79" xfId="0" applyNumberFormat="1" applyFont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4" fontId="15" fillId="32" borderId="52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0" fontId="15" fillId="32" borderId="10" xfId="0" applyFont="1" applyFill="1" applyBorder="1" applyAlignment="1">
      <alignment horizontal="center" vertical="center"/>
    </xf>
    <xf numFmtId="2" fontId="1" fillId="0" borderId="14" xfId="64" applyNumberFormat="1" applyFont="1" applyBorder="1" applyAlignment="1">
      <alignment horizontal="right" vertical="center"/>
      <protection/>
    </xf>
    <xf numFmtId="2" fontId="80" fillId="0" borderId="14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0" fontId="26" fillId="32" borderId="107" xfId="0" applyFont="1" applyFill="1" applyBorder="1" applyAlignment="1">
      <alignment horizontal="center" vertical="center" wrapText="1"/>
    </xf>
    <xf numFmtId="4" fontId="24" fillId="0" borderId="108" xfId="0" applyNumberFormat="1" applyFont="1" applyBorder="1" applyAlignment="1">
      <alignment horizontal="center" vertical="top" wrapText="1"/>
    </xf>
    <xf numFmtId="4" fontId="25" fillId="33" borderId="47" xfId="0" applyNumberFormat="1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07" xfId="0" applyFont="1" applyFill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top" wrapText="1"/>
    </xf>
    <xf numFmtId="2" fontId="1" fillId="0" borderId="14" xfId="64" applyNumberFormat="1" applyFont="1" applyFill="1" applyBorder="1" applyAlignment="1">
      <alignment vertical="center"/>
      <protection/>
    </xf>
    <xf numFmtId="0" fontId="21" fillId="41" borderId="14" xfId="0" applyFont="1" applyFill="1" applyBorder="1" applyAlignment="1">
      <alignment horizontal="center" vertical="center" wrapText="1"/>
    </xf>
    <xf numFmtId="0" fontId="21" fillId="41" borderId="107" xfId="0" applyFont="1" applyFill="1" applyBorder="1" applyAlignment="1">
      <alignment horizontal="center" vertical="center" wrapText="1"/>
    </xf>
    <xf numFmtId="2" fontId="1" fillId="0" borderId="14" xfId="64" applyNumberFormat="1" applyFont="1" applyFill="1" applyBorder="1" applyAlignment="1">
      <alignment horizontal="center"/>
      <protection/>
    </xf>
    <xf numFmtId="2" fontId="1" fillId="0" borderId="4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9" xfId="0" applyFont="1" applyBorder="1" applyAlignment="1">
      <alignment horizontal="center" vertical="center"/>
    </xf>
    <xf numFmtId="2" fontId="1" fillId="44" borderId="26" xfId="0" applyNumberFormat="1" applyFont="1" applyFill="1" applyBorder="1" applyAlignment="1">
      <alignment horizontal="right" vertical="center"/>
    </xf>
    <xf numFmtId="2" fontId="1" fillId="44" borderId="10" xfId="0" applyNumberFormat="1" applyFont="1" applyFill="1" applyBorder="1" applyAlignment="1">
      <alignment horizontal="right" vertical="center"/>
    </xf>
    <xf numFmtId="2" fontId="1" fillId="44" borderId="24" xfId="0" applyNumberFormat="1" applyFont="1" applyFill="1" applyBorder="1" applyAlignment="1">
      <alignment horizontal="right" vertical="center"/>
    </xf>
    <xf numFmtId="2" fontId="1" fillId="44" borderId="95" xfId="0" applyNumberFormat="1" applyFont="1" applyFill="1" applyBorder="1" applyAlignment="1">
      <alignment horizontal="right" vertical="center"/>
    </xf>
    <xf numFmtId="2" fontId="1" fillId="44" borderId="14" xfId="0" applyNumberFormat="1" applyFont="1" applyFill="1" applyBorder="1" applyAlignment="1">
      <alignment horizontal="right" vertical="center"/>
    </xf>
    <xf numFmtId="0" fontId="1" fillId="41" borderId="27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2" fontId="15" fillId="44" borderId="25" xfId="0" applyNumberFormat="1" applyFont="1" applyFill="1" applyBorder="1" applyAlignment="1">
      <alignment horizontal="right" vertical="center"/>
    </xf>
    <xf numFmtId="2" fontId="15" fillId="44" borderId="33" xfId="0" applyNumberFormat="1" applyFont="1" applyFill="1" applyBorder="1" applyAlignment="1">
      <alignment horizontal="right" vertical="center"/>
    </xf>
    <xf numFmtId="2" fontId="15" fillId="44" borderId="40" xfId="0" applyNumberFormat="1" applyFont="1" applyFill="1" applyBorder="1" applyAlignment="1">
      <alignment horizontal="right" vertical="center"/>
    </xf>
    <xf numFmtId="2" fontId="15" fillId="44" borderId="39" xfId="0" applyNumberFormat="1" applyFont="1" applyFill="1" applyBorder="1" applyAlignment="1">
      <alignment horizontal="right" vertical="center"/>
    </xf>
    <xf numFmtId="2" fontId="15" fillId="44" borderId="41" xfId="0" applyNumberFormat="1" applyFont="1" applyFill="1" applyBorder="1" applyAlignment="1">
      <alignment horizontal="right" vertical="center"/>
    </xf>
    <xf numFmtId="2" fontId="1" fillId="0" borderId="57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1" xfId="0" applyFont="1" applyBorder="1" applyAlignment="1">
      <alignment horizontal="center" vertical="center"/>
    </xf>
    <xf numFmtId="2" fontId="1" fillId="0" borderId="105" xfId="0" applyNumberFormat="1" applyFont="1" applyBorder="1" applyAlignment="1">
      <alignment horizontal="right" vertical="center" wrapText="1" shrinkToFit="1"/>
    </xf>
    <xf numFmtId="2" fontId="1" fillId="0" borderId="33" xfId="0" applyNumberFormat="1" applyFont="1" applyBorder="1" applyAlignment="1">
      <alignment horizontal="right" vertical="center" wrapText="1" shrinkToFit="1"/>
    </xf>
    <xf numFmtId="2" fontId="1" fillId="0" borderId="110" xfId="0" applyNumberFormat="1" applyFont="1" applyBorder="1" applyAlignment="1">
      <alignment horizontal="right" vertical="center" wrapText="1" shrinkToFit="1"/>
    </xf>
    <xf numFmtId="2" fontId="1" fillId="0" borderId="25" xfId="0" applyNumberFormat="1" applyFont="1" applyBorder="1" applyAlignment="1">
      <alignment horizontal="right" vertical="center" wrapText="1" shrinkToFit="1"/>
    </xf>
    <xf numFmtId="2" fontId="1" fillId="0" borderId="23" xfId="0" applyNumberFormat="1" applyFont="1" applyBorder="1" applyAlignment="1">
      <alignment horizontal="right" vertical="center" wrapText="1"/>
    </xf>
    <xf numFmtId="2" fontId="1" fillId="0" borderId="57" xfId="0" applyNumberFormat="1" applyFont="1" applyBorder="1" applyAlignment="1">
      <alignment horizontal="right" vertical="center" wrapText="1"/>
    </xf>
    <xf numFmtId="2" fontId="1" fillId="0" borderId="89" xfId="0" applyNumberFormat="1" applyFont="1" applyBorder="1" applyAlignment="1">
      <alignment horizontal="right" vertical="center" wrapText="1" shrinkToFit="1"/>
    </xf>
    <xf numFmtId="2" fontId="1" fillId="0" borderId="16" xfId="0" applyNumberFormat="1" applyFont="1" applyBorder="1" applyAlignment="1">
      <alignment horizontal="right" vertical="center" wrapText="1" shrinkToFi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64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36" borderId="27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21" fillId="41" borderId="24" xfId="0" applyFont="1" applyFill="1" applyBorder="1" applyAlignment="1">
      <alignment horizontal="center" vertical="center" wrapText="1"/>
    </xf>
    <xf numFmtId="0" fontId="21" fillId="41" borderId="64" xfId="0" applyFont="1" applyFill="1" applyBorder="1" applyAlignment="1">
      <alignment horizontal="center" vertical="center"/>
    </xf>
    <xf numFmtId="0" fontId="21" fillId="41" borderId="2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2" fontId="25" fillId="0" borderId="18" xfId="0" applyNumberFormat="1" applyFont="1" applyBorder="1" applyAlignment="1">
      <alignment/>
    </xf>
    <xf numFmtId="2" fontId="25" fillId="33" borderId="18" xfId="0" applyNumberFormat="1" applyFont="1" applyFill="1" applyBorder="1" applyAlignment="1">
      <alignment/>
    </xf>
    <xf numFmtId="0" fontId="26" fillId="0" borderId="107" xfId="0" applyFont="1" applyBorder="1" applyAlignment="1">
      <alignment horizontal="center" vertical="center" wrapText="1"/>
    </xf>
    <xf numFmtId="2" fontId="25" fillId="0" borderId="47" xfId="0" applyNumberFormat="1" applyFont="1" applyBorder="1" applyAlignment="1">
      <alignment/>
    </xf>
    <xf numFmtId="2" fontId="25" fillId="33" borderId="47" xfId="0" applyNumberFormat="1" applyFont="1" applyFill="1" applyBorder="1" applyAlignment="1">
      <alignment/>
    </xf>
    <xf numFmtId="2" fontId="15" fillId="33" borderId="18" xfId="0" applyNumberFormat="1" applyFont="1" applyFill="1" applyBorder="1" applyAlignment="1">
      <alignment vertical="center"/>
    </xf>
    <xf numFmtId="2" fontId="24" fillId="0" borderId="41" xfId="0" applyNumberFormat="1" applyFont="1" applyBorder="1" applyAlignment="1">
      <alignment vertical="center" wrapText="1"/>
    </xf>
    <xf numFmtId="2" fontId="25" fillId="33" borderId="18" xfId="0" applyNumberFormat="1" applyFont="1" applyFill="1" applyBorder="1" applyAlignment="1">
      <alignment vertical="center"/>
    </xf>
    <xf numFmtId="2" fontId="25" fillId="33" borderId="18" xfId="0" applyNumberFormat="1" applyFont="1" applyFill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4" fontId="24" fillId="0" borderId="41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top" wrapText="1"/>
    </xf>
    <xf numFmtId="4" fontId="15" fillId="33" borderId="18" xfId="0" applyNumberFormat="1" applyFont="1" applyFill="1" applyBorder="1" applyAlignment="1">
      <alignment vertical="center"/>
    </xf>
    <xf numFmtId="4" fontId="1" fillId="0" borderId="4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5" fillId="32" borderId="12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2" fontId="109" fillId="40" borderId="52" xfId="0" applyNumberFormat="1" applyFont="1" applyFill="1" applyBorder="1" applyAlignment="1">
      <alignment horizontal="right" vertical="center"/>
    </xf>
    <xf numFmtId="2" fontId="109" fillId="40" borderId="18" xfId="0" applyNumberFormat="1" applyFont="1" applyFill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wrapText="1"/>
    </xf>
    <xf numFmtId="0" fontId="21" fillId="41" borderId="35" xfId="0" applyFont="1" applyFill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/>
    </xf>
    <xf numFmtId="2" fontId="1" fillId="0" borderId="66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33" xfId="0" applyNumberFormat="1" applyFont="1" applyBorder="1" applyAlignment="1">
      <alignment/>
    </xf>
    <xf numFmtId="2" fontId="1" fillId="0" borderId="38" xfId="0" applyNumberFormat="1" applyFont="1" applyBorder="1" applyAlignment="1">
      <alignment horizontal="center" vertical="center"/>
    </xf>
    <xf numFmtId="2" fontId="1" fillId="0" borderId="77" xfId="0" applyNumberFormat="1" applyFont="1" applyBorder="1" applyAlignment="1">
      <alignment horizontal="center" vertical="center"/>
    </xf>
    <xf numFmtId="2" fontId="1" fillId="0" borderId="78" xfId="0" applyNumberFormat="1" applyFont="1" applyBorder="1" applyAlignment="1">
      <alignment horizontal="center" vertical="center"/>
    </xf>
    <xf numFmtId="2" fontId="1" fillId="0" borderId="68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71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76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6" xfId="64" applyNumberFormat="1" applyFont="1" applyBorder="1" applyAlignment="1" applyProtection="1">
      <alignment horizontal="right" vertical="center" wrapText="1"/>
      <protection locked="0"/>
    </xf>
    <xf numFmtId="2" fontId="1" fillId="0" borderId="33" xfId="64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49" xfId="64" applyNumberFormat="1" applyFont="1" applyFill="1" applyBorder="1" applyAlignment="1">
      <alignment horizontal="right"/>
      <protection/>
    </xf>
    <xf numFmtId="0" fontId="104" fillId="0" borderId="10" xfId="60" applyFont="1" applyBorder="1" applyAlignment="1">
      <alignment horizontal="center" vertical="center"/>
      <protection/>
    </xf>
    <xf numFmtId="0" fontId="104" fillId="0" borderId="10" xfId="60" applyFont="1" applyBorder="1" applyAlignment="1">
      <alignment horizontal="center" vertical="center" wrapText="1"/>
      <protection/>
    </xf>
    <xf numFmtId="0" fontId="107" fillId="41" borderId="10" xfId="60" applyFont="1" applyFill="1" applyBorder="1" applyAlignment="1">
      <alignment horizontal="center"/>
      <protection/>
    </xf>
    <xf numFmtId="0" fontId="104" fillId="41" borderId="10" xfId="60" applyFont="1" applyFill="1" applyBorder="1" applyAlignment="1">
      <alignment horizontal="center"/>
      <protection/>
    </xf>
    <xf numFmtId="2" fontId="15" fillId="0" borderId="0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/>
    </xf>
    <xf numFmtId="2" fontId="1" fillId="0" borderId="112" xfId="0" applyNumberFormat="1" applyFont="1" applyBorder="1" applyAlignment="1">
      <alignment vertical="center"/>
    </xf>
    <xf numFmtId="2" fontId="1" fillId="0" borderId="55" xfId="0" applyNumberFormat="1" applyFont="1" applyBorder="1" applyAlignment="1">
      <alignment vertical="center"/>
    </xf>
    <xf numFmtId="2" fontId="1" fillId="0" borderId="23" xfId="64" applyNumberFormat="1" applyFont="1" applyBorder="1" applyAlignment="1">
      <alignment vertical="center" wrapText="1"/>
      <protection/>
    </xf>
    <xf numFmtId="2" fontId="1" fillId="0" borderId="35" xfId="64" applyNumberFormat="1" applyFont="1" applyBorder="1" applyAlignment="1">
      <alignment vertical="center" wrapText="1"/>
      <protection/>
    </xf>
    <xf numFmtId="2" fontId="1" fillId="0" borderId="13" xfId="64" applyNumberFormat="1" applyFont="1" applyFill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2" fontId="15" fillId="0" borderId="52" xfId="0" applyNumberFormat="1" applyFont="1" applyBorder="1" applyAlignment="1">
      <alignment vertical="center"/>
    </xf>
    <xf numFmtId="2" fontId="15" fillId="0" borderId="52" xfId="0" applyNumberFormat="1" applyFont="1" applyBorder="1" applyAlignment="1">
      <alignment horizontal="right"/>
    </xf>
    <xf numFmtId="4" fontId="1" fillId="0" borderId="77" xfId="0" applyNumberFormat="1" applyFont="1" applyBorder="1" applyAlignment="1">
      <alignment horizontal="center" vertical="top" wrapText="1"/>
    </xf>
    <xf numFmtId="4" fontId="15" fillId="0" borderId="52" xfId="0" applyNumberFormat="1" applyFont="1" applyBorder="1" applyAlignment="1">
      <alignment horizontal="center" vertical="center"/>
    </xf>
    <xf numFmtId="2" fontId="1" fillId="0" borderId="71" xfId="0" applyNumberFormat="1" applyFont="1" applyFill="1" applyBorder="1" applyAlignment="1">
      <alignment horizontal="center" vertical="center"/>
    </xf>
    <xf numFmtId="2" fontId="1" fillId="0" borderId="71" xfId="64" applyNumberFormat="1" applyFont="1" applyFill="1" applyBorder="1" applyAlignment="1">
      <alignment horizontal="center"/>
      <protection/>
    </xf>
    <xf numFmtId="0" fontId="21" fillId="41" borderId="16" xfId="0" applyFont="1" applyFill="1" applyBorder="1" applyAlignment="1">
      <alignment horizontal="center" vertical="center" wrapText="1"/>
    </xf>
    <xf numFmtId="0" fontId="104" fillId="0" borderId="55" xfId="60" applyFont="1" applyBorder="1" applyAlignment="1">
      <alignment horizontal="center" wrapText="1"/>
      <protection/>
    </xf>
    <xf numFmtId="0" fontId="21" fillId="41" borderId="23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5" xfId="64" applyNumberFormat="1" applyFont="1" applyBorder="1" applyAlignment="1">
      <alignment horizontal="right" vertical="center" wrapText="1"/>
      <protection/>
    </xf>
    <xf numFmtId="2" fontId="1" fillId="0" borderId="25" xfId="64" applyNumberFormat="1" applyFont="1" applyBorder="1" applyAlignment="1">
      <alignment horizontal="right" vertical="center" wrapText="1"/>
      <protection/>
    </xf>
    <xf numFmtId="2" fontId="36" fillId="0" borderId="0" xfId="64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78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0" fontId="1" fillId="0" borderId="100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/>
    </xf>
    <xf numFmtId="2" fontId="1" fillId="0" borderId="72" xfId="0" applyNumberFormat="1" applyFont="1" applyBorder="1" applyAlignment="1">
      <alignment horizontal="right" vertical="center"/>
    </xf>
    <xf numFmtId="2" fontId="1" fillId="0" borderId="71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 wrapText="1"/>
    </xf>
    <xf numFmtId="0" fontId="15" fillId="0" borderId="0" xfId="64" applyFont="1" applyBorder="1" applyAlignment="1">
      <alignment horizont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2" fontId="1" fillId="0" borderId="0" xfId="64" applyNumberFormat="1" applyFont="1" applyBorder="1" applyAlignment="1">
      <alignment horizontal="right" vertical="center" wrapText="1"/>
      <protection/>
    </xf>
    <xf numFmtId="2" fontId="15" fillId="0" borderId="0" xfId="64" applyNumberFormat="1" applyFont="1" applyBorder="1" applyAlignment="1">
      <alignment horizontal="right" vertical="center" wrapText="1"/>
      <protection/>
    </xf>
    <xf numFmtId="0" fontId="1" fillId="0" borderId="0" xfId="64" applyFont="1" applyBorder="1" applyAlignment="1">
      <alignment horizontal="right" vertical="center" wrapText="1"/>
      <protection/>
    </xf>
    <xf numFmtId="0" fontId="1" fillId="0" borderId="0" xfId="64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 wrapText="1"/>
    </xf>
    <xf numFmtId="0" fontId="4" fillId="0" borderId="55" xfId="64" applyFont="1" applyBorder="1" applyAlignment="1">
      <alignment/>
      <protection/>
    </xf>
    <xf numFmtId="0" fontId="21" fillId="0" borderId="107" xfId="0" applyFont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right" vertical="center"/>
    </xf>
    <xf numFmtId="2" fontId="1" fillId="0" borderId="0" xfId="64" applyNumberFormat="1" applyFont="1" applyAlignment="1">
      <alignment horizontal="right" vertical="center"/>
      <protection/>
    </xf>
    <xf numFmtId="0" fontId="15" fillId="0" borderId="102" xfId="64" applyFont="1" applyBorder="1" applyAlignment="1">
      <alignment horizontal="center" wrapText="1"/>
      <protection/>
    </xf>
    <xf numFmtId="2" fontId="15" fillId="0" borderId="102" xfId="64" applyNumberFormat="1" applyFont="1" applyBorder="1" applyAlignment="1">
      <alignment horizontal="center" vertical="center"/>
      <protection/>
    </xf>
    <xf numFmtId="0" fontId="4" fillId="0" borderId="0" xfId="64" applyFont="1" applyAlignment="1">
      <alignment/>
      <protection/>
    </xf>
    <xf numFmtId="0" fontId="15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" fillId="0" borderId="41" xfId="0" applyNumberFormat="1" applyFont="1" applyBorder="1" applyAlignment="1">
      <alignment horizontal="center" vertical="top" wrapText="1"/>
    </xf>
    <xf numFmtId="4" fontId="1" fillId="0" borderId="108" xfId="0" applyNumberFormat="1" applyFont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/>
    </xf>
    <xf numFmtId="2" fontId="49" fillId="35" borderId="0" xfId="0" applyNumberFormat="1" applyFont="1" applyFill="1" applyAlignment="1">
      <alignment/>
    </xf>
    <xf numFmtId="2" fontId="1" fillId="0" borderId="113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4" fontId="15" fillId="0" borderId="43" xfId="0" applyNumberFormat="1" applyFont="1" applyBorder="1" applyAlignment="1">
      <alignment vertical="center"/>
    </xf>
    <xf numFmtId="4" fontId="15" fillId="0" borderId="52" xfId="0" applyNumberFormat="1" applyFont="1" applyBorder="1" applyAlignment="1">
      <alignment vertical="center"/>
    </xf>
    <xf numFmtId="4" fontId="15" fillId="0" borderId="18" xfId="0" applyNumberFormat="1" applyFont="1" applyBorder="1" applyAlignment="1">
      <alignment vertical="center"/>
    </xf>
    <xf numFmtId="4" fontId="15" fillId="0" borderId="43" xfId="0" applyNumberFormat="1" applyFont="1" applyBorder="1" applyAlignment="1">
      <alignment horizontal="right" vertical="center"/>
    </xf>
    <xf numFmtId="4" fontId="15" fillId="0" borderId="110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0" fontId="1" fillId="45" borderId="28" xfId="0" applyFont="1" applyFill="1" applyBorder="1" applyAlignment="1">
      <alignment horizontal="center" vertical="center" wrapText="1"/>
    </xf>
    <xf numFmtId="2" fontId="1" fillId="45" borderId="25" xfId="64" applyNumberFormat="1" applyFont="1" applyFill="1" applyBorder="1" applyAlignment="1">
      <alignment horizontal="right" vertical="center" wrapText="1"/>
      <protection/>
    </xf>
    <xf numFmtId="2" fontId="1" fillId="45" borderId="72" xfId="64" applyNumberFormat="1" applyFont="1" applyFill="1" applyBorder="1" applyAlignment="1">
      <alignment horizontal="right" vertical="center" wrapText="1"/>
      <protection/>
    </xf>
    <xf numFmtId="2" fontId="1" fillId="45" borderId="25" xfId="0" applyNumberFormat="1" applyFont="1" applyFill="1" applyBorder="1" applyAlignment="1">
      <alignment horizontal="right" vertical="center" wrapText="1"/>
    </xf>
    <xf numFmtId="2" fontId="1" fillId="45" borderId="33" xfId="0" applyNumberFormat="1" applyFont="1" applyFill="1" applyBorder="1" applyAlignment="1">
      <alignment horizontal="right" vertical="center" wrapText="1"/>
    </xf>
    <xf numFmtId="2" fontId="1" fillId="45" borderId="41" xfId="0" applyNumberFormat="1" applyFont="1" applyFill="1" applyBorder="1" applyAlignment="1">
      <alignment horizontal="right" vertical="center" wrapText="1"/>
    </xf>
    <xf numFmtId="2" fontId="1" fillId="0" borderId="26" xfId="64" applyNumberFormat="1" applyFont="1" applyBorder="1" applyAlignment="1">
      <alignment horizontal="right" vertical="center" wrapText="1"/>
      <protection/>
    </xf>
    <xf numFmtId="2" fontId="1" fillId="0" borderId="14" xfId="64" applyNumberFormat="1" applyFont="1" applyBorder="1" applyAlignment="1">
      <alignment horizontal="right" vertical="center"/>
      <protection/>
    </xf>
    <xf numFmtId="2" fontId="1" fillId="0" borderId="99" xfId="0" applyNumberFormat="1" applyFont="1" applyBorder="1" applyAlignment="1">
      <alignment horizontal="right" vertical="center" wrapText="1"/>
    </xf>
    <xf numFmtId="2" fontId="1" fillId="0" borderId="72" xfId="0" applyNumberFormat="1" applyFont="1" applyBorder="1" applyAlignment="1">
      <alignment horizontal="right" vertical="center" wrapText="1"/>
    </xf>
    <xf numFmtId="2" fontId="1" fillId="0" borderId="35" xfId="0" applyNumberFormat="1" applyFont="1" applyBorder="1" applyAlignment="1">
      <alignment horizontal="right" vertical="center"/>
    </xf>
    <xf numFmtId="2" fontId="1" fillId="0" borderId="76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right" vertical="center"/>
    </xf>
    <xf numFmtId="4" fontId="15" fillId="0" borderId="37" xfId="0" applyNumberFormat="1" applyFont="1" applyBorder="1" applyAlignment="1">
      <alignment horizontal="right" vertical="center"/>
    </xf>
    <xf numFmtId="4" fontId="15" fillId="0" borderId="43" xfId="0" applyNumberFormat="1" applyFont="1" applyBorder="1" applyAlignment="1">
      <alignment horizontal="right" vertical="center"/>
    </xf>
    <xf numFmtId="4" fontId="15" fillId="0" borderId="52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2" fontId="1" fillId="0" borderId="105" xfId="64" applyNumberFormat="1" applyFont="1" applyBorder="1" applyAlignment="1">
      <alignment horizontal="right" vertical="center" wrapText="1"/>
      <protection/>
    </xf>
    <xf numFmtId="0" fontId="80" fillId="0" borderId="20" xfId="0" applyFont="1" applyBorder="1" applyAlignment="1">
      <alignment horizontal="right" vertical="center" wrapText="1"/>
    </xf>
    <xf numFmtId="4" fontId="15" fillId="0" borderId="79" xfId="0" applyNumberFormat="1" applyFont="1" applyBorder="1" applyAlignment="1">
      <alignment horizontal="right" vertical="center"/>
    </xf>
    <xf numFmtId="2" fontId="1" fillId="0" borderId="26" xfId="64" applyNumberFormat="1" applyFont="1" applyBorder="1" applyAlignment="1">
      <alignment horizontal="right" vertical="center"/>
      <protection/>
    </xf>
    <xf numFmtId="1" fontId="0" fillId="0" borderId="0" xfId="64" applyNumberFormat="1" applyFont="1" applyBorder="1" applyAlignment="1">
      <alignment horizontal="center"/>
      <protection/>
    </xf>
    <xf numFmtId="2" fontId="1" fillId="40" borderId="10" xfId="0" applyNumberFormat="1" applyFont="1" applyFill="1" applyBorder="1" applyAlignment="1">
      <alignment horizontal="right" vertical="center"/>
    </xf>
    <xf numFmtId="2" fontId="1" fillId="0" borderId="17" xfId="64" applyNumberFormat="1" applyFont="1" applyBorder="1" applyAlignment="1">
      <alignment horizontal="right" vertical="center"/>
      <protection/>
    </xf>
    <xf numFmtId="2" fontId="1" fillId="0" borderId="37" xfId="64" applyNumberFormat="1" applyFont="1" applyBorder="1" applyAlignment="1">
      <alignment horizontal="right" vertical="center"/>
      <protection/>
    </xf>
    <xf numFmtId="2" fontId="1" fillId="0" borderId="18" xfId="64" applyNumberFormat="1" applyFont="1" applyFill="1" applyBorder="1" applyAlignment="1">
      <alignment horizontal="right" vertical="center"/>
      <protection/>
    </xf>
    <xf numFmtId="2" fontId="1" fillId="0" borderId="49" xfId="64" applyNumberFormat="1" applyFont="1" applyFill="1" applyBorder="1" applyAlignment="1">
      <alignment horizontal="right" vertical="center"/>
      <protection/>
    </xf>
    <xf numFmtId="0" fontId="15" fillId="0" borderId="0" xfId="64" applyFont="1" applyBorder="1" applyAlignment="1">
      <alignment horizont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" fillId="0" borderId="36" xfId="64" applyNumberFormat="1" applyFont="1" applyBorder="1" applyAlignment="1">
      <alignment horizontal="right" vertical="center"/>
      <protection/>
    </xf>
    <xf numFmtId="2" fontId="1" fillId="0" borderId="58" xfId="64" applyNumberFormat="1" applyFont="1" applyBorder="1" applyAlignment="1">
      <alignment horizontal="right" vertical="center"/>
      <protection/>
    </xf>
    <xf numFmtId="2" fontId="1" fillId="0" borderId="78" xfId="0" applyNumberFormat="1" applyFont="1" applyBorder="1" applyAlignment="1">
      <alignment horizontal="right" vertical="center" wrapText="1"/>
    </xf>
    <xf numFmtId="2" fontId="15" fillId="0" borderId="79" xfId="0" applyNumberFormat="1" applyFont="1" applyBorder="1" applyAlignment="1">
      <alignment horizontal="right" vertical="center"/>
    </xf>
    <xf numFmtId="0" fontId="24" fillId="32" borderId="28" xfId="0" applyFont="1" applyFill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top" wrapText="1"/>
    </xf>
    <xf numFmtId="2" fontId="1" fillId="0" borderId="10" xfId="64" applyNumberFormat="1" applyFont="1" applyBorder="1" applyAlignment="1">
      <alignment horizontal="right" vertical="center" wrapText="1"/>
      <protection/>
    </xf>
    <xf numFmtId="2" fontId="1" fillId="44" borderId="10" xfId="64" applyNumberFormat="1" applyFont="1" applyFill="1" applyBorder="1" applyAlignment="1">
      <alignment horizontal="right" vertical="center"/>
      <protection/>
    </xf>
    <xf numFmtId="2" fontId="1" fillId="45" borderId="10" xfId="64" applyNumberFormat="1" applyFont="1" applyFill="1" applyBorder="1" applyAlignment="1">
      <alignment horizontal="right" vertical="center"/>
      <protection/>
    </xf>
    <xf numFmtId="2" fontId="1" fillId="45" borderId="10" xfId="64" applyNumberFormat="1" applyFont="1" applyFill="1" applyBorder="1" applyAlignment="1">
      <alignment horizontal="right" vertical="center" wrapText="1"/>
      <protection/>
    </xf>
    <xf numFmtId="2" fontId="1" fillId="45" borderId="40" xfId="0" applyNumberFormat="1" applyFont="1" applyFill="1" applyBorder="1" applyAlignment="1">
      <alignment horizontal="right" vertical="center"/>
    </xf>
    <xf numFmtId="2" fontId="1" fillId="45" borderId="25" xfId="0" applyNumberFormat="1" applyFont="1" applyFill="1" applyBorder="1" applyAlignment="1">
      <alignment horizontal="right" vertical="center"/>
    </xf>
    <xf numFmtId="2" fontId="1" fillId="45" borderId="39" xfId="0" applyNumberFormat="1" applyFont="1" applyFill="1" applyBorder="1" applyAlignment="1">
      <alignment horizontal="right" vertical="center"/>
    </xf>
    <xf numFmtId="2" fontId="1" fillId="45" borderId="33" xfId="0" applyNumberFormat="1" applyFont="1" applyFill="1" applyBorder="1" applyAlignment="1">
      <alignment horizontal="right" vertical="center"/>
    </xf>
    <xf numFmtId="2" fontId="1" fillId="45" borderId="41" xfId="0" applyNumberFormat="1" applyFont="1" applyFill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0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0" fillId="0" borderId="114" xfId="0" applyFont="1" applyBorder="1" applyAlignment="1">
      <alignment/>
    </xf>
    <xf numFmtId="2" fontId="1" fillId="0" borderId="82" xfId="64" applyNumberFormat="1" applyFont="1" applyBorder="1" applyAlignment="1">
      <alignment horizontal="right" vertical="center"/>
      <protection/>
    </xf>
    <xf numFmtId="2" fontId="1" fillId="0" borderId="83" xfId="64" applyNumberFormat="1" applyFont="1" applyBorder="1" applyAlignment="1">
      <alignment horizontal="right" vertical="center"/>
      <protection/>
    </xf>
    <xf numFmtId="2" fontId="1" fillId="0" borderId="38" xfId="0" applyNumberFormat="1" applyFont="1" applyBorder="1" applyAlignment="1">
      <alignment horizontal="right"/>
    </xf>
    <xf numFmtId="2" fontId="1" fillId="0" borderId="77" xfId="0" applyNumberFormat="1" applyFont="1" applyBorder="1" applyAlignment="1">
      <alignment horizontal="right" wrapText="1"/>
    </xf>
    <xf numFmtId="2" fontId="1" fillId="0" borderId="41" xfId="0" applyNumberFormat="1" applyFont="1" applyBorder="1" applyAlignment="1">
      <alignment horizontal="right" wrapText="1"/>
    </xf>
    <xf numFmtId="2" fontId="1" fillId="0" borderId="36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0" borderId="71" xfId="0" applyNumberFormat="1" applyFont="1" applyBorder="1" applyAlignment="1">
      <alignment horizontal="right"/>
    </xf>
    <xf numFmtId="2" fontId="1" fillId="0" borderId="14" xfId="64" applyNumberFormat="1" applyFont="1" applyBorder="1" applyAlignment="1">
      <alignment horizontal="right"/>
      <protection/>
    </xf>
    <xf numFmtId="4" fontId="15" fillId="0" borderId="17" xfId="0" applyNumberFormat="1" applyFont="1" applyBorder="1" applyAlignment="1">
      <alignment horizontal="right"/>
    </xf>
    <xf numFmtId="4" fontId="15" fillId="0" borderId="52" xfId="0" applyNumberFormat="1" applyFont="1" applyBorder="1" applyAlignment="1">
      <alignment horizontal="right"/>
    </xf>
    <xf numFmtId="4" fontId="15" fillId="0" borderId="4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68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" fillId="0" borderId="70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 wrapText="1"/>
    </xf>
    <xf numFmtId="2" fontId="1" fillId="0" borderId="37" xfId="64" applyNumberFormat="1" applyFont="1" applyBorder="1" applyAlignment="1">
      <alignment horizontal="right"/>
      <protection/>
    </xf>
    <xf numFmtId="2" fontId="1" fillId="0" borderId="78" xfId="0" applyNumberFormat="1" applyFont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4" fontId="15" fillId="0" borderId="37" xfId="0" applyNumberFormat="1" applyFont="1" applyBorder="1" applyAlignment="1">
      <alignment horizontal="right"/>
    </xf>
    <xf numFmtId="4" fontId="15" fillId="0" borderId="43" xfId="0" applyNumberFormat="1" applyFont="1" applyBorder="1" applyAlignment="1">
      <alignment horizontal="right"/>
    </xf>
    <xf numFmtId="4" fontId="15" fillId="0" borderId="79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4" fontId="103" fillId="0" borderId="0" xfId="0" applyNumberFormat="1" applyFont="1" applyAlignment="1">
      <alignment/>
    </xf>
    <xf numFmtId="2" fontId="1" fillId="0" borderId="18" xfId="64" applyNumberFormat="1" applyFont="1" applyFill="1" applyBorder="1" applyAlignment="1">
      <alignment horizontal="right"/>
      <protection/>
    </xf>
    <xf numFmtId="2" fontId="1" fillId="0" borderId="24" xfId="0" applyNumberFormat="1" applyFont="1" applyBorder="1" applyAlignment="1">
      <alignment horizontal="right"/>
    </xf>
    <xf numFmtId="4" fontId="24" fillId="0" borderId="77" xfId="0" applyNumberFormat="1" applyFont="1" applyBorder="1" applyAlignment="1">
      <alignment horizontal="center" vertical="top" wrapText="1"/>
    </xf>
    <xf numFmtId="0" fontId="10" fillId="42" borderId="0" xfId="0" applyFont="1" applyFill="1" applyAlignment="1">
      <alignment/>
    </xf>
    <xf numFmtId="0" fontId="0" fillId="42" borderId="0" xfId="0" applyFill="1" applyAlignment="1">
      <alignment/>
    </xf>
    <xf numFmtId="2" fontId="1" fillId="0" borderId="65" xfId="0" applyNumberFormat="1" applyFont="1" applyBorder="1" applyAlignment="1">
      <alignment horizontal="right" vertical="center"/>
    </xf>
    <xf numFmtId="2" fontId="1" fillId="0" borderId="115" xfId="0" applyNumberFormat="1" applyFont="1" applyBorder="1" applyAlignment="1">
      <alignment horizontal="right" vertical="center"/>
    </xf>
    <xf numFmtId="2" fontId="1" fillId="0" borderId="105" xfId="64" applyNumberFormat="1" applyFont="1" applyBorder="1" applyAlignment="1">
      <alignment horizontal="right" vertical="center"/>
      <protection/>
    </xf>
    <xf numFmtId="2" fontId="1" fillId="0" borderId="25" xfId="64" applyNumberFormat="1" applyFont="1" applyBorder="1" applyAlignment="1">
      <alignment horizontal="right" vertical="center"/>
      <protection/>
    </xf>
    <xf numFmtId="2" fontId="1" fillId="0" borderId="33" xfId="64" applyNumberFormat="1" applyFont="1" applyBorder="1" applyAlignment="1">
      <alignment horizontal="right" vertical="center" wrapText="1" shrinkToFit="1"/>
      <protection/>
    </xf>
    <xf numFmtId="2" fontId="1" fillId="0" borderId="33" xfId="0" applyNumberFormat="1" applyFont="1" applyBorder="1" applyAlignment="1">
      <alignment/>
    </xf>
    <xf numFmtId="2" fontId="1" fillId="0" borderId="50" xfId="0" applyNumberFormat="1" applyFont="1" applyBorder="1" applyAlignment="1">
      <alignment wrapText="1"/>
    </xf>
    <xf numFmtId="2" fontId="1" fillId="0" borderId="25" xfId="0" applyNumberFormat="1" applyFont="1" applyBorder="1" applyAlignment="1">
      <alignment wrapText="1"/>
    </xf>
    <xf numFmtId="2" fontId="1" fillId="0" borderId="33" xfId="0" applyNumberFormat="1" applyFont="1" applyBorder="1" applyAlignment="1">
      <alignment wrapText="1"/>
    </xf>
    <xf numFmtId="2" fontId="1" fillId="0" borderId="41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39" xfId="0" applyNumberFormat="1" applyFont="1" applyBorder="1" applyAlignment="1">
      <alignment wrapText="1"/>
    </xf>
    <xf numFmtId="2" fontId="1" fillId="0" borderId="39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40" borderId="10" xfId="64" applyNumberFormat="1" applyFont="1" applyFill="1" applyBorder="1" applyAlignment="1">
      <alignment/>
      <protection/>
    </xf>
    <xf numFmtId="2" fontId="1" fillId="40" borderId="14" xfId="64" applyNumberFormat="1" applyFont="1" applyFill="1" applyBorder="1" applyAlignment="1">
      <alignment/>
      <protection/>
    </xf>
    <xf numFmtId="2" fontId="15" fillId="0" borderId="17" xfId="0" applyNumberFormat="1" applyFont="1" applyBorder="1" applyAlignment="1">
      <alignment/>
    </xf>
    <xf numFmtId="2" fontId="15" fillId="0" borderId="37" xfId="0" applyNumberFormat="1" applyFont="1" applyBorder="1" applyAlignment="1">
      <alignment/>
    </xf>
    <xf numFmtId="2" fontId="15" fillId="0" borderId="43" xfId="0" applyNumberFormat="1" applyFont="1" applyBorder="1" applyAlignment="1">
      <alignment/>
    </xf>
    <xf numFmtId="2" fontId="15" fillId="0" borderId="42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2" fontId="1" fillId="0" borderId="33" xfId="64" applyNumberFormat="1" applyFont="1" applyBorder="1" applyAlignment="1">
      <alignment wrapText="1" shrinkToFit="1"/>
      <protection/>
    </xf>
    <xf numFmtId="2" fontId="1" fillId="0" borderId="95" xfId="0" applyNumberFormat="1" applyFont="1" applyBorder="1" applyAlignment="1">
      <alignment/>
    </xf>
    <xf numFmtId="2" fontId="1" fillId="0" borderId="10" xfId="64" applyNumberFormat="1" applyFont="1" applyBorder="1" applyAlignment="1">
      <alignment wrapText="1"/>
      <protection/>
    </xf>
    <xf numFmtId="2" fontId="1" fillId="0" borderId="10" xfId="64" applyNumberFormat="1" applyFont="1" applyBorder="1" applyAlignment="1">
      <alignment/>
      <protection/>
    </xf>
    <xf numFmtId="2" fontId="1" fillId="0" borderId="14" xfId="64" applyNumberFormat="1" applyFont="1" applyBorder="1" applyAlignment="1">
      <alignment/>
      <protection/>
    </xf>
    <xf numFmtId="2" fontId="1" fillId="0" borderId="16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40" xfId="0" applyNumberFormat="1" applyFont="1" applyBorder="1" applyAlignment="1">
      <alignment wrapText="1"/>
    </xf>
    <xf numFmtId="2" fontId="1" fillId="0" borderId="116" xfId="0" applyNumberFormat="1" applyFont="1" applyBorder="1" applyAlignment="1">
      <alignment wrapText="1"/>
    </xf>
    <xf numFmtId="2" fontId="1" fillId="0" borderId="36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117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5" fillId="0" borderId="79" xfId="0" applyNumberFormat="1" applyFont="1" applyBorder="1" applyAlignment="1">
      <alignment/>
    </xf>
    <xf numFmtId="0" fontId="4" fillId="0" borderId="0" xfId="64" applyFont="1" applyBorder="1" applyAlignment="1">
      <alignment horizontal="center" wrapText="1"/>
      <protection/>
    </xf>
    <xf numFmtId="2" fontId="4" fillId="0" borderId="0" xfId="64" applyNumberFormat="1" applyFont="1" applyBorder="1" applyAlignment="1">
      <alignment horizontal="right" wrapText="1"/>
      <protection/>
    </xf>
    <xf numFmtId="2" fontId="1" fillId="0" borderId="37" xfId="64" applyNumberFormat="1" applyFont="1" applyBorder="1" applyAlignment="1">
      <alignment/>
      <protection/>
    </xf>
    <xf numFmtId="2" fontId="1" fillId="0" borderId="77" xfId="0" applyNumberFormat="1" applyFont="1" applyBorder="1" applyAlignment="1">
      <alignment wrapText="1"/>
    </xf>
    <xf numFmtId="2" fontId="1" fillId="0" borderId="83" xfId="64" applyNumberFormat="1" applyFont="1" applyBorder="1" applyAlignment="1">
      <alignment/>
      <protection/>
    </xf>
    <xf numFmtId="2" fontId="1" fillId="0" borderId="12" xfId="64" applyNumberFormat="1" applyFont="1" applyBorder="1" applyAlignment="1">
      <alignment/>
      <protection/>
    </xf>
    <xf numFmtId="2" fontId="1" fillId="0" borderId="38" xfId="0" applyNumberFormat="1" applyFont="1" applyBorder="1" applyAlignment="1">
      <alignment/>
    </xf>
    <xf numFmtId="2" fontId="1" fillId="0" borderId="68" xfId="0" applyNumberFormat="1" applyFont="1" applyBorder="1" applyAlignment="1">
      <alignment/>
    </xf>
    <xf numFmtId="4" fontId="15" fillId="33" borderId="18" xfId="0" applyNumberFormat="1" applyFont="1" applyFill="1" applyBorder="1" applyAlignment="1">
      <alignment horizontal="center" vertical="center"/>
    </xf>
    <xf numFmtId="2" fontId="0" fillId="0" borderId="33" xfId="0" applyNumberFormat="1" applyFont="1" applyBorder="1" applyAlignment="1">
      <alignment/>
    </xf>
    <xf numFmtId="2" fontId="52" fillId="0" borderId="33" xfId="0" applyNumberFormat="1" applyFont="1" applyBorder="1" applyAlignment="1">
      <alignment/>
    </xf>
    <xf numFmtId="2" fontId="0" fillId="0" borderId="38" xfId="0" applyNumberFormat="1" applyFont="1" applyBorder="1" applyAlignment="1">
      <alignment horizontal="center" vertical="center"/>
    </xf>
    <xf numFmtId="2" fontId="0" fillId="0" borderId="77" xfId="0" applyNumberFormat="1" applyFont="1" applyBorder="1" applyAlignment="1">
      <alignment horizontal="center" vertical="center"/>
    </xf>
    <xf numFmtId="2" fontId="0" fillId="0" borderId="78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right"/>
      <protection/>
    </xf>
    <xf numFmtId="2" fontId="1" fillId="0" borderId="14" xfId="64" applyNumberFormat="1" applyFont="1" applyFill="1" applyBorder="1" applyAlignment="1">
      <alignment horizontal="right"/>
      <protection/>
    </xf>
    <xf numFmtId="2" fontId="52" fillId="0" borderId="10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 horizontal="right"/>
    </xf>
    <xf numFmtId="2" fontId="0" fillId="0" borderId="16" xfId="0" applyNumberFormat="1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15" fillId="0" borderId="37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33" borderId="47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2" fontId="1" fillId="0" borderId="52" xfId="0" applyNumberFormat="1" applyFont="1" applyBorder="1" applyAlignment="1">
      <alignment horizontal="right"/>
    </xf>
    <xf numFmtId="2" fontId="1" fillId="0" borderId="26" xfId="64" applyNumberFormat="1" applyFont="1" applyBorder="1" applyAlignment="1">
      <alignment horizontal="right" wrapText="1"/>
      <protection/>
    </xf>
    <xf numFmtId="2" fontId="15" fillId="0" borderId="37" xfId="0" applyNumberFormat="1" applyFont="1" applyBorder="1" applyAlignment="1">
      <alignment horizontal="right"/>
    </xf>
    <xf numFmtId="2" fontId="15" fillId="0" borderId="43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2" fontId="1" fillId="40" borderId="33" xfId="0" applyNumberFormat="1" applyFont="1" applyFill="1" applyBorder="1" applyAlignment="1">
      <alignment horizontal="right"/>
    </xf>
    <xf numFmtId="2" fontId="1" fillId="40" borderId="10" xfId="0" applyNumberFormat="1" applyFont="1" applyFill="1" applyBorder="1" applyAlignment="1">
      <alignment horizontal="right"/>
    </xf>
    <xf numFmtId="2" fontId="1" fillId="40" borderId="77" xfId="0" applyNumberFormat="1" applyFont="1" applyFill="1" applyBorder="1" applyAlignment="1">
      <alignment horizontal="right"/>
    </xf>
    <xf numFmtId="2" fontId="1" fillId="40" borderId="36" xfId="0" applyNumberFormat="1" applyFont="1" applyFill="1" applyBorder="1" applyAlignment="1">
      <alignment horizontal="right"/>
    </xf>
    <xf numFmtId="2" fontId="1" fillId="40" borderId="71" xfId="0" applyNumberFormat="1" applyFont="1" applyFill="1" applyBorder="1" applyAlignment="1">
      <alignment horizontal="right"/>
    </xf>
    <xf numFmtId="2" fontId="15" fillId="0" borderId="47" xfId="0" applyNumberFormat="1" applyFont="1" applyBorder="1" applyAlignment="1">
      <alignment horizontal="right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right" wrapText="1"/>
      <protection/>
    </xf>
    <xf numFmtId="2" fontId="1" fillId="0" borderId="38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right"/>
    </xf>
    <xf numFmtId="2" fontId="15" fillId="0" borderId="37" xfId="0" applyNumberFormat="1" applyFont="1" applyFill="1" applyBorder="1" applyAlignment="1">
      <alignment horizontal="right"/>
    </xf>
    <xf numFmtId="2" fontId="15" fillId="0" borderId="79" xfId="0" applyNumberFormat="1" applyFont="1" applyBorder="1" applyAlignment="1">
      <alignment horizontal="right"/>
    </xf>
    <xf numFmtId="2" fontId="1" fillId="40" borderId="52" xfId="0" applyNumberFormat="1" applyFont="1" applyFill="1" applyBorder="1" applyAlignment="1">
      <alignment horizontal="right"/>
    </xf>
    <xf numFmtId="2" fontId="1" fillId="0" borderId="12" xfId="64" applyNumberFormat="1" applyFont="1" applyBorder="1" applyAlignment="1">
      <alignment horizontal="right"/>
      <protection/>
    </xf>
    <xf numFmtId="2" fontId="15" fillId="0" borderId="37" xfId="0" applyNumberFormat="1" applyFont="1" applyBorder="1" applyAlignment="1">
      <alignment vertical="center"/>
    </xf>
    <xf numFmtId="2" fontId="15" fillId="0" borderId="43" xfId="0" applyNumberFormat="1" applyFont="1" applyBorder="1" applyAlignment="1">
      <alignment vertical="center"/>
    </xf>
    <xf numFmtId="2" fontId="15" fillId="0" borderId="49" xfId="0" applyNumberFormat="1" applyFont="1" applyBorder="1" applyAlignment="1">
      <alignment vertical="center"/>
    </xf>
    <xf numFmtId="4" fontId="1" fillId="0" borderId="78" xfId="0" applyNumberFormat="1" applyFont="1" applyBorder="1" applyAlignment="1">
      <alignment horizontal="center" vertical="top" wrapText="1"/>
    </xf>
    <xf numFmtId="4" fontId="24" fillId="0" borderId="68" xfId="0" applyNumberFormat="1" applyFont="1" applyBorder="1" applyAlignment="1">
      <alignment horizontal="center" vertical="top" wrapText="1"/>
    </xf>
    <xf numFmtId="2" fontId="1" fillId="0" borderId="14" xfId="64" applyNumberFormat="1" applyFont="1" applyBorder="1" applyAlignment="1">
      <alignment vertical="center"/>
      <protection/>
    </xf>
    <xf numFmtId="2" fontId="15" fillId="0" borderId="18" xfId="0" applyNumberFormat="1" applyFont="1" applyBorder="1" applyAlignment="1">
      <alignment vertical="center"/>
    </xf>
    <xf numFmtId="2" fontId="1" fillId="0" borderId="17" xfId="64" applyNumberFormat="1" applyFont="1" applyBorder="1" applyAlignment="1">
      <alignment vertical="center"/>
      <protection/>
    </xf>
    <xf numFmtId="2" fontId="1" fillId="0" borderId="77" xfId="0" applyNumberFormat="1" applyFont="1" applyBorder="1" applyAlignment="1">
      <alignment vertical="center" wrapText="1"/>
    </xf>
    <xf numFmtId="2" fontId="1" fillId="0" borderId="83" xfId="64" applyNumberFormat="1" applyFont="1" applyBorder="1" applyAlignment="1">
      <alignment vertical="center"/>
      <protection/>
    </xf>
    <xf numFmtId="2" fontId="1" fillId="0" borderId="18" xfId="64" applyNumberFormat="1" applyFont="1" applyFill="1" applyBorder="1" applyAlignment="1">
      <alignment vertical="center"/>
      <protection/>
    </xf>
    <xf numFmtId="2" fontId="1" fillId="0" borderId="58" xfId="64" applyNumberFormat="1" applyFont="1" applyBorder="1" applyAlignment="1">
      <alignment vertical="center"/>
      <protection/>
    </xf>
    <xf numFmtId="2" fontId="1" fillId="0" borderId="78" xfId="0" applyNumberFormat="1" applyFont="1" applyBorder="1" applyAlignment="1">
      <alignment vertical="center" wrapText="1"/>
    </xf>
    <xf numFmtId="2" fontId="15" fillId="0" borderId="79" xfId="0" applyNumberFormat="1" applyFont="1" applyBorder="1" applyAlignment="1">
      <alignment vertical="center"/>
    </xf>
    <xf numFmtId="2" fontId="15" fillId="0" borderId="11" xfId="0" applyNumberFormat="1" applyFont="1" applyBorder="1" applyAlignment="1">
      <alignment horizontal="right" vertical="center"/>
    </xf>
    <xf numFmtId="2" fontId="1" fillId="0" borderId="0" xfId="64" applyNumberFormat="1" applyFont="1" applyBorder="1" applyAlignment="1">
      <alignment horizontal="center"/>
      <protection/>
    </xf>
    <xf numFmtId="2" fontId="1" fillId="40" borderId="33" xfId="0" applyNumberFormat="1" applyFont="1" applyFill="1" applyBorder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26" xfId="64" applyNumberFormat="1" applyFont="1" applyFill="1" applyBorder="1" applyAlignment="1">
      <alignment horizontal="right" vertical="center" wrapText="1"/>
      <protection/>
    </xf>
    <xf numFmtId="2" fontId="1" fillId="0" borderId="10" xfId="64" applyNumberFormat="1" applyFont="1" applyFill="1" applyBorder="1" applyAlignment="1">
      <alignment horizontal="right" vertical="center" wrapText="1"/>
      <protection/>
    </xf>
    <xf numFmtId="2" fontId="1" fillId="40" borderId="72" xfId="0" applyNumberFormat="1" applyFont="1" applyFill="1" applyBorder="1" applyAlignment="1">
      <alignment horizontal="right" vertical="center"/>
    </xf>
    <xf numFmtId="2" fontId="1" fillId="40" borderId="71" xfId="0" applyNumberFormat="1" applyFont="1" applyFill="1" applyBorder="1" applyAlignment="1">
      <alignment horizontal="right" vertical="center"/>
    </xf>
    <xf numFmtId="4" fontId="1" fillId="0" borderId="74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 vertical="top" wrapText="1"/>
    </xf>
    <xf numFmtId="2" fontId="1" fillId="0" borderId="118" xfId="64" applyNumberFormat="1" applyFont="1" applyBorder="1" applyAlignment="1">
      <alignment vertical="center" wrapText="1"/>
      <protection/>
    </xf>
    <xf numFmtId="2" fontId="1" fillId="0" borderId="99" xfId="0" applyNumberFormat="1" applyFont="1" applyBorder="1" applyAlignment="1">
      <alignment horizontal="right" wrapText="1"/>
    </xf>
    <xf numFmtId="4" fontId="1" fillId="0" borderId="99" xfId="0" applyNumberFormat="1" applyFont="1" applyBorder="1" applyAlignment="1">
      <alignment horizontal="center" vertical="top" wrapText="1"/>
    </xf>
    <xf numFmtId="0" fontId="15" fillId="46" borderId="84" xfId="0" applyFont="1" applyFill="1" applyBorder="1" applyAlignment="1">
      <alignment/>
    </xf>
    <xf numFmtId="0" fontId="15" fillId="46" borderId="57" xfId="0" applyFont="1" applyFill="1" applyBorder="1" applyAlignment="1">
      <alignment/>
    </xf>
    <xf numFmtId="0" fontId="15" fillId="46" borderId="24" xfId="0" applyFont="1" applyFill="1" applyBorder="1" applyAlignment="1">
      <alignment/>
    </xf>
    <xf numFmtId="0" fontId="15" fillId="46" borderId="44" xfId="0" applyFont="1" applyFill="1" applyBorder="1" applyAlignment="1">
      <alignment/>
    </xf>
    <xf numFmtId="4" fontId="1" fillId="0" borderId="108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/>
    </xf>
    <xf numFmtId="4" fontId="0" fillId="0" borderId="9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94" xfId="0" applyNumberFormat="1" applyFont="1" applyBorder="1" applyAlignment="1">
      <alignment/>
    </xf>
    <xf numFmtId="0" fontId="104" fillId="0" borderId="10" xfId="60" applyFont="1" applyFill="1" applyBorder="1" applyAlignment="1">
      <alignment horizontal="center"/>
      <protection/>
    </xf>
    <xf numFmtId="0" fontId="0" fillId="0" borderId="10" xfId="0" applyBorder="1" applyAlignment="1">
      <alignment horizontal="right"/>
    </xf>
    <xf numFmtId="2" fontId="1" fillId="0" borderId="0" xfId="0" applyNumberFormat="1" applyFont="1" applyFill="1" applyBorder="1" applyAlignment="1">
      <alignment horizontal="right" vertical="center" wrapText="1"/>
    </xf>
    <xf numFmtId="2" fontId="109" fillId="0" borderId="0" xfId="0" applyNumberFormat="1" applyFont="1" applyAlignment="1">
      <alignment horizontal="right" vertical="center"/>
    </xf>
    <xf numFmtId="0" fontId="109" fillId="0" borderId="0" xfId="0" applyFont="1" applyAlignment="1">
      <alignment horizontal="right"/>
    </xf>
    <xf numFmtId="0" fontId="1" fillId="0" borderId="71" xfId="0" applyNumberFormat="1" applyFont="1" applyBorder="1" applyAlignment="1">
      <alignment vertical="center"/>
    </xf>
    <xf numFmtId="179" fontId="1" fillId="0" borderId="72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2" fontId="101" fillId="0" borderId="10" xfId="0" applyNumberFormat="1" applyFont="1" applyBorder="1" applyAlignment="1">
      <alignment vertical="center"/>
    </xf>
    <xf numFmtId="2" fontId="101" fillId="0" borderId="33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right"/>
    </xf>
    <xf numFmtId="0" fontId="21" fillId="41" borderId="10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0" fontId="21" fillId="41" borderId="76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right" vertical="center" wrapText="1"/>
    </xf>
    <xf numFmtId="2" fontId="1" fillId="0" borderId="25" xfId="0" applyNumberFormat="1" applyFont="1" applyFill="1" applyBorder="1" applyAlignment="1">
      <alignment horizontal="right" vertical="center" wrapText="1"/>
    </xf>
    <xf numFmtId="0" fontId="103" fillId="0" borderId="15" xfId="0" applyFont="1" applyBorder="1" applyAlignment="1">
      <alignment/>
    </xf>
    <xf numFmtId="0" fontId="103" fillId="0" borderId="0" xfId="0" applyFont="1" applyAlignment="1">
      <alignment/>
    </xf>
    <xf numFmtId="0" fontId="21" fillId="41" borderId="16" xfId="0" applyFont="1" applyFill="1" applyBorder="1" applyAlignment="1">
      <alignment horizontal="center" vertical="center" wrapText="1"/>
    </xf>
    <xf numFmtId="0" fontId="21" fillId="41" borderId="78" xfId="0" applyFont="1" applyFill="1" applyBorder="1" applyAlignment="1">
      <alignment horizontal="center" vertical="center" wrapText="1"/>
    </xf>
    <xf numFmtId="0" fontId="21" fillId="41" borderId="68" xfId="0" applyFont="1" applyFill="1" applyBorder="1" applyAlignment="1">
      <alignment horizontal="center" vertical="center" wrapText="1"/>
    </xf>
    <xf numFmtId="4" fontId="15" fillId="0" borderId="47" xfId="0" applyNumberFormat="1" applyFont="1" applyBorder="1" applyAlignment="1">
      <alignment horizontal="center" vertical="center"/>
    </xf>
    <xf numFmtId="0" fontId="26" fillId="32" borderId="78" xfId="0" applyFont="1" applyFill="1" applyBorder="1" applyAlignment="1">
      <alignment horizontal="center" vertical="center" wrapText="1"/>
    </xf>
    <xf numFmtId="0" fontId="26" fillId="32" borderId="119" xfId="0" applyFont="1" applyFill="1" applyBorder="1" applyAlignment="1">
      <alignment horizontal="center" vertical="center" wrapText="1"/>
    </xf>
    <xf numFmtId="4" fontId="25" fillId="0" borderId="47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right" vertical="center"/>
    </xf>
    <xf numFmtId="2" fontId="1" fillId="0" borderId="65" xfId="0" applyNumberFormat="1" applyFont="1" applyBorder="1" applyAlignment="1">
      <alignment vertical="center"/>
    </xf>
    <xf numFmtId="2" fontId="1" fillId="0" borderId="59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/>
    </xf>
    <xf numFmtId="4" fontId="15" fillId="0" borderId="47" xfId="0" applyNumberFormat="1" applyFont="1" applyBorder="1" applyAlignment="1">
      <alignment vertical="center"/>
    </xf>
    <xf numFmtId="2" fontId="1" fillId="40" borderId="14" xfId="0" applyNumberFormat="1" applyFont="1" applyFill="1" applyBorder="1" applyAlignment="1">
      <alignment vertical="center"/>
    </xf>
    <xf numFmtId="2" fontId="15" fillId="0" borderId="47" xfId="0" applyNumberFormat="1" applyFont="1" applyBorder="1" applyAlignment="1">
      <alignment vertical="center"/>
    </xf>
    <xf numFmtId="0" fontId="21" fillId="41" borderId="38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6" xfId="64" applyNumberFormat="1" applyFont="1" applyFill="1" applyBorder="1" applyAlignment="1">
      <alignment horizontal="center"/>
      <protection/>
    </xf>
    <xf numFmtId="2" fontId="1" fillId="0" borderId="23" xfId="0" applyNumberFormat="1" applyFont="1" applyFill="1" applyBorder="1" applyAlignment="1">
      <alignment horizontal="center" vertical="center"/>
    </xf>
    <xf numFmtId="0" fontId="15" fillId="46" borderId="28" xfId="0" applyFont="1" applyFill="1" applyBorder="1" applyAlignment="1">
      <alignment horizontal="left"/>
    </xf>
    <xf numFmtId="0" fontId="15" fillId="46" borderId="111" xfId="0" applyFont="1" applyFill="1" applyBorder="1" applyAlignment="1">
      <alignment horizontal="left"/>
    </xf>
    <xf numFmtId="2" fontId="1" fillId="40" borderId="10" xfId="0" applyNumberFormat="1" applyFont="1" applyFill="1" applyBorder="1" applyAlignment="1">
      <alignment horizontal="center" vertical="center"/>
    </xf>
    <xf numFmtId="0" fontId="21" fillId="47" borderId="78" xfId="0" applyFont="1" applyFill="1" applyBorder="1" applyAlignment="1">
      <alignment horizontal="center" vertical="center" wrapText="1"/>
    </xf>
    <xf numFmtId="0" fontId="21" fillId="47" borderId="68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 vertical="center" wrapText="1"/>
    </xf>
    <xf numFmtId="0" fontId="21" fillId="47" borderId="16" xfId="0" applyFont="1" applyFill="1" applyBorder="1" applyAlignment="1">
      <alignment horizontal="center" vertical="center" wrapText="1"/>
    </xf>
    <xf numFmtId="0" fontId="21" fillId="47" borderId="16" xfId="0" applyFont="1" applyFill="1" applyBorder="1" applyAlignment="1">
      <alignment horizontal="center" vertical="center"/>
    </xf>
    <xf numFmtId="0" fontId="21" fillId="47" borderId="20" xfId="0" applyFont="1" applyFill="1" applyBorder="1" applyAlignment="1">
      <alignment horizontal="center" vertical="center"/>
    </xf>
    <xf numFmtId="0" fontId="21" fillId="47" borderId="76" xfId="0" applyFont="1" applyFill="1" applyBorder="1" applyAlignment="1">
      <alignment horizontal="center" vertical="center"/>
    </xf>
    <xf numFmtId="0" fontId="21" fillId="47" borderId="21" xfId="0" applyFont="1" applyFill="1" applyBorder="1" applyAlignment="1">
      <alignment horizontal="center" vertical="center" wrapText="1"/>
    </xf>
    <xf numFmtId="0" fontId="1" fillId="47" borderId="60" xfId="0" applyFont="1" applyFill="1" applyBorder="1" applyAlignment="1">
      <alignment horizontal="center"/>
    </xf>
    <xf numFmtId="2" fontId="1" fillId="47" borderId="33" xfId="0" applyNumberFormat="1" applyFont="1" applyFill="1" applyBorder="1" applyAlignment="1">
      <alignment vertical="center"/>
    </xf>
    <xf numFmtId="2" fontId="1" fillId="47" borderId="38" xfId="0" applyNumberFormat="1" applyFont="1" applyFill="1" applyBorder="1" applyAlignment="1">
      <alignment vertical="center"/>
    </xf>
    <xf numFmtId="2" fontId="1" fillId="47" borderId="72" xfId="0" applyNumberFormat="1" applyFont="1" applyFill="1" applyBorder="1" applyAlignment="1">
      <alignment vertical="center"/>
    </xf>
    <xf numFmtId="2" fontId="1" fillId="47" borderId="25" xfId="0" applyNumberFormat="1" applyFont="1" applyFill="1" applyBorder="1" applyAlignment="1">
      <alignment vertical="center" wrapText="1"/>
    </xf>
    <xf numFmtId="2" fontId="1" fillId="47" borderId="33" xfId="0" applyNumberFormat="1" applyFont="1" applyFill="1" applyBorder="1" applyAlignment="1">
      <alignment vertical="center" wrapText="1"/>
    </xf>
    <xf numFmtId="2" fontId="1" fillId="47" borderId="41" xfId="0" applyNumberFormat="1" applyFont="1" applyFill="1" applyBorder="1" applyAlignment="1">
      <alignment vertical="center" wrapText="1"/>
    </xf>
    <xf numFmtId="0" fontId="1" fillId="47" borderId="28" xfId="0" applyFont="1" applyFill="1" applyBorder="1" applyAlignment="1">
      <alignment horizontal="center" vertical="center"/>
    </xf>
    <xf numFmtId="2" fontId="1" fillId="47" borderId="10" xfId="0" applyNumberFormat="1" applyFont="1" applyFill="1" applyBorder="1" applyAlignment="1">
      <alignment vertical="center"/>
    </xf>
    <xf numFmtId="2" fontId="1" fillId="47" borderId="71" xfId="0" applyNumberFormat="1" applyFont="1" applyFill="1" applyBorder="1" applyAlignment="1">
      <alignment vertical="center"/>
    </xf>
    <xf numFmtId="2" fontId="1" fillId="47" borderId="25" xfId="0" applyNumberFormat="1" applyFont="1" applyFill="1" applyBorder="1" applyAlignment="1">
      <alignment vertical="center"/>
    </xf>
    <xf numFmtId="2" fontId="1" fillId="47" borderId="41" xfId="0" applyNumberFormat="1" applyFont="1" applyFill="1" applyBorder="1" applyAlignment="1">
      <alignment vertical="center"/>
    </xf>
    <xf numFmtId="2" fontId="1" fillId="47" borderId="26" xfId="64" applyNumberFormat="1" applyFont="1" applyFill="1" applyBorder="1" applyAlignment="1">
      <alignment vertical="center" wrapText="1"/>
      <protection/>
    </xf>
    <xf numFmtId="2" fontId="1" fillId="47" borderId="10" xfId="64" applyNumberFormat="1" applyFont="1" applyFill="1" applyBorder="1" applyAlignment="1">
      <alignment vertical="center" wrapText="1"/>
      <protection/>
    </xf>
    <xf numFmtId="2" fontId="1" fillId="47" borderId="14" xfId="64" applyNumberFormat="1" applyFont="1" applyFill="1" applyBorder="1" applyAlignment="1">
      <alignment vertical="center"/>
      <protection/>
    </xf>
    <xf numFmtId="0" fontId="1" fillId="47" borderId="100" xfId="0" applyFont="1" applyFill="1" applyBorder="1" applyAlignment="1">
      <alignment horizontal="center" vertical="center"/>
    </xf>
    <xf numFmtId="2" fontId="1" fillId="47" borderId="16" xfId="0" applyNumberFormat="1" applyFont="1" applyFill="1" applyBorder="1" applyAlignment="1">
      <alignment vertical="center"/>
    </xf>
    <xf numFmtId="2" fontId="1" fillId="47" borderId="20" xfId="0" applyNumberFormat="1" applyFont="1" applyFill="1" applyBorder="1" applyAlignment="1">
      <alignment vertical="center"/>
    </xf>
    <xf numFmtId="2" fontId="1" fillId="47" borderId="21" xfId="0" applyNumberFormat="1" applyFont="1" applyFill="1" applyBorder="1" applyAlignment="1">
      <alignment vertical="center"/>
    </xf>
    <xf numFmtId="0" fontId="15" fillId="47" borderId="11" xfId="0" applyFont="1" applyFill="1" applyBorder="1" applyAlignment="1">
      <alignment horizontal="center" vertical="center"/>
    </xf>
    <xf numFmtId="2" fontId="15" fillId="47" borderId="17" xfId="0" applyNumberFormat="1" applyFont="1" applyFill="1" applyBorder="1" applyAlignment="1">
      <alignment vertical="center"/>
    </xf>
    <xf numFmtId="2" fontId="15" fillId="47" borderId="47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21" fillId="47" borderId="19" xfId="0" applyFont="1" applyFill="1" applyBorder="1" applyAlignment="1">
      <alignment horizontal="center" vertical="center"/>
    </xf>
    <xf numFmtId="2" fontId="1" fillId="47" borderId="38" xfId="0" applyNumberFormat="1" applyFont="1" applyFill="1" applyBorder="1" applyAlignment="1">
      <alignment horizontal="right" vertical="center"/>
    </xf>
    <xf numFmtId="2" fontId="1" fillId="47" borderId="33" xfId="0" applyNumberFormat="1" applyFont="1" applyFill="1" applyBorder="1" applyAlignment="1">
      <alignment horizontal="right" vertical="center"/>
    </xf>
    <xf numFmtId="2" fontId="1" fillId="47" borderId="77" xfId="0" applyNumberFormat="1" applyFont="1" applyFill="1" applyBorder="1" applyAlignment="1">
      <alignment horizontal="right" vertical="center" wrapText="1"/>
    </xf>
    <xf numFmtId="2" fontId="1" fillId="47" borderId="25" xfId="0" applyNumberFormat="1" applyFont="1" applyFill="1" applyBorder="1" applyAlignment="1">
      <alignment horizontal="right" vertical="center" wrapText="1"/>
    </xf>
    <xf numFmtId="2" fontId="1" fillId="47" borderId="41" xfId="0" applyNumberFormat="1" applyFont="1" applyFill="1" applyBorder="1" applyAlignment="1">
      <alignment horizontal="right" vertical="center" wrapText="1"/>
    </xf>
    <xf numFmtId="2" fontId="1" fillId="47" borderId="10" xfId="0" applyNumberFormat="1" applyFont="1" applyFill="1" applyBorder="1" applyAlignment="1">
      <alignment horizontal="right" vertical="center"/>
    </xf>
    <xf numFmtId="2" fontId="1" fillId="47" borderId="26" xfId="0" applyNumberFormat="1" applyFont="1" applyFill="1" applyBorder="1" applyAlignment="1">
      <alignment horizontal="right" vertical="center"/>
    </xf>
    <xf numFmtId="2" fontId="1" fillId="47" borderId="71" xfId="0" applyNumberFormat="1" applyFont="1" applyFill="1" applyBorder="1" applyAlignment="1">
      <alignment horizontal="right" vertical="center"/>
    </xf>
    <xf numFmtId="2" fontId="1" fillId="47" borderId="33" xfId="0" applyNumberFormat="1" applyFont="1" applyFill="1" applyBorder="1" applyAlignment="1">
      <alignment horizontal="right" vertical="center" wrapText="1"/>
    </xf>
    <xf numFmtId="2" fontId="1" fillId="47" borderId="25" xfId="0" applyNumberFormat="1" applyFont="1" applyFill="1" applyBorder="1" applyAlignment="1">
      <alignment horizontal="right" vertical="center"/>
    </xf>
    <xf numFmtId="2" fontId="1" fillId="47" borderId="41" xfId="0" applyNumberFormat="1" applyFont="1" applyFill="1" applyBorder="1" applyAlignment="1">
      <alignment horizontal="right" vertical="center"/>
    </xf>
    <xf numFmtId="2" fontId="1" fillId="47" borderId="34" xfId="0" applyNumberFormat="1" applyFont="1" applyFill="1" applyBorder="1" applyAlignment="1">
      <alignment horizontal="right" vertical="center"/>
    </xf>
    <xf numFmtId="2" fontId="1" fillId="47" borderId="26" xfId="64" applyNumberFormat="1" applyFont="1" applyFill="1" applyBorder="1" applyAlignment="1">
      <alignment horizontal="right" vertical="center" wrapText="1"/>
      <protection/>
    </xf>
    <xf numFmtId="2" fontId="1" fillId="47" borderId="10" xfId="64" applyNumberFormat="1" applyFont="1" applyFill="1" applyBorder="1" applyAlignment="1">
      <alignment horizontal="right" vertical="center"/>
      <protection/>
    </xf>
    <xf numFmtId="2" fontId="1" fillId="47" borderId="14" xfId="64" applyNumberFormat="1" applyFont="1" applyFill="1" applyBorder="1" applyAlignment="1">
      <alignment horizontal="right" vertical="center"/>
      <protection/>
    </xf>
    <xf numFmtId="2" fontId="1" fillId="47" borderId="16" xfId="0" applyNumberFormat="1" applyFont="1" applyFill="1" applyBorder="1" applyAlignment="1">
      <alignment horizontal="right" vertical="center"/>
    </xf>
    <xf numFmtId="2" fontId="1" fillId="47" borderId="23" xfId="0" applyNumberFormat="1" applyFont="1" applyFill="1" applyBorder="1" applyAlignment="1">
      <alignment horizontal="right" vertical="center"/>
    </xf>
    <xf numFmtId="2" fontId="1" fillId="47" borderId="76" xfId="0" applyNumberFormat="1" applyFont="1" applyFill="1" applyBorder="1" applyAlignment="1">
      <alignment horizontal="right" vertical="center"/>
    </xf>
    <xf numFmtId="2" fontId="1" fillId="47" borderId="20" xfId="0" applyNumberFormat="1" applyFont="1" applyFill="1" applyBorder="1" applyAlignment="1">
      <alignment horizontal="right" vertical="center"/>
    </xf>
    <xf numFmtId="2" fontId="1" fillId="47" borderId="21" xfId="0" applyNumberFormat="1" applyFont="1" applyFill="1" applyBorder="1" applyAlignment="1">
      <alignment horizontal="right" vertical="center"/>
    </xf>
    <xf numFmtId="4" fontId="15" fillId="47" borderId="17" xfId="0" applyNumberFormat="1" applyFont="1" applyFill="1" applyBorder="1" applyAlignment="1">
      <alignment horizontal="right" vertical="center"/>
    </xf>
    <xf numFmtId="4" fontId="15" fillId="47" borderId="47" xfId="0" applyNumberFormat="1" applyFont="1" applyFill="1" applyBorder="1" applyAlignment="1">
      <alignment horizontal="right" vertical="center"/>
    </xf>
    <xf numFmtId="4" fontId="15" fillId="0" borderId="45" xfId="0" applyNumberFormat="1" applyFont="1" applyBorder="1" applyAlignment="1">
      <alignment horizontal="center" vertical="center"/>
    </xf>
    <xf numFmtId="0" fontId="21" fillId="41" borderId="23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21" fillId="41" borderId="38" xfId="0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/>
    </xf>
    <xf numFmtId="0" fontId="21" fillId="41" borderId="24" xfId="0" applyFont="1" applyFill="1" applyBorder="1" applyAlignment="1">
      <alignment horizontal="center" vertical="center"/>
    </xf>
    <xf numFmtId="0" fontId="21" fillId="41" borderId="69" xfId="0" applyFont="1" applyFill="1" applyBorder="1" applyAlignment="1">
      <alignment horizontal="center" vertical="center" wrapText="1"/>
    </xf>
    <xf numFmtId="0" fontId="21" fillId="41" borderId="13" xfId="0" applyFont="1" applyFill="1" applyBorder="1" applyAlignment="1">
      <alignment horizontal="center" vertical="center" wrapText="1"/>
    </xf>
    <xf numFmtId="0" fontId="26" fillId="32" borderId="23" xfId="0" applyFont="1" applyFill="1" applyBorder="1" applyAlignment="1">
      <alignment horizontal="center" vertical="center" wrapText="1"/>
    </xf>
    <xf numFmtId="0" fontId="26" fillId="32" borderId="35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0" fontId="21" fillId="41" borderId="23" xfId="0" applyFont="1" applyFill="1" applyBorder="1" applyAlignment="1">
      <alignment horizontal="center" vertical="center" wrapText="1"/>
    </xf>
    <xf numFmtId="0" fontId="21" fillId="41" borderId="13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4" fontId="24" fillId="0" borderId="55" xfId="0" applyNumberFormat="1" applyFont="1" applyBorder="1" applyAlignment="1">
      <alignment horizontal="center" vertical="top" wrapText="1"/>
    </xf>
    <xf numFmtId="4" fontId="24" fillId="0" borderId="91" xfId="0" applyNumberFormat="1" applyFont="1" applyBorder="1" applyAlignment="1">
      <alignment horizontal="center" vertical="top" wrapText="1"/>
    </xf>
    <xf numFmtId="4" fontId="24" fillId="0" borderId="18" xfId="0" applyNumberFormat="1" applyFont="1" applyBorder="1" applyAlignment="1">
      <alignment horizontal="center" vertical="top" wrapText="1"/>
    </xf>
    <xf numFmtId="0" fontId="26" fillId="32" borderId="35" xfId="0" applyFont="1" applyFill="1" applyBorder="1" applyAlignment="1">
      <alignment horizontal="center" vertical="center"/>
    </xf>
    <xf numFmtId="0" fontId="26" fillId="32" borderId="22" xfId="0" applyFont="1" applyFill="1" applyBorder="1" applyAlignment="1">
      <alignment horizontal="center" vertical="center"/>
    </xf>
    <xf numFmtId="4" fontId="24" fillId="0" borderId="58" xfId="0" applyNumberFormat="1" applyFont="1" applyBorder="1" applyAlignment="1">
      <alignment horizontal="center" vertical="top" wrapText="1"/>
    </xf>
    <xf numFmtId="4" fontId="24" fillId="0" borderId="17" xfId="0" applyNumberFormat="1" applyFont="1" applyBorder="1" applyAlignment="1">
      <alignment horizontal="center" vertical="top" wrapText="1"/>
    </xf>
    <xf numFmtId="4" fontId="24" fillId="0" borderId="45" xfId="0" applyNumberFormat="1" applyFont="1" applyBorder="1" applyAlignment="1">
      <alignment horizontal="center" vertical="top" wrapText="1"/>
    </xf>
    <xf numFmtId="2" fontId="15" fillId="0" borderId="47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center" vertical="top" wrapText="1"/>
    </xf>
    <xf numFmtId="4" fontId="1" fillId="0" borderId="119" xfId="0" applyNumberFormat="1" applyFont="1" applyBorder="1" applyAlignment="1">
      <alignment horizontal="center" vertical="top" wrapText="1"/>
    </xf>
    <xf numFmtId="4" fontId="15" fillId="0" borderId="58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right" vertical="center"/>
    </xf>
    <xf numFmtId="4" fontId="1" fillId="0" borderId="112" xfId="0" applyNumberFormat="1" applyFont="1" applyBorder="1" applyAlignment="1">
      <alignment horizontal="center" vertical="top" wrapText="1"/>
    </xf>
    <xf numFmtId="4" fontId="1" fillId="0" borderId="63" xfId="0" applyNumberFormat="1" applyFont="1" applyBorder="1" applyAlignment="1">
      <alignment horizontal="center" vertical="top" wrapText="1"/>
    </xf>
    <xf numFmtId="4" fontId="1" fillId="0" borderId="97" xfId="0" applyNumberFormat="1" applyFont="1" applyBorder="1" applyAlignment="1">
      <alignment horizontal="center" vertical="top" wrapText="1"/>
    </xf>
    <xf numFmtId="4" fontId="15" fillId="0" borderId="63" xfId="0" applyNumberFormat="1" applyFont="1" applyBorder="1" applyAlignment="1">
      <alignment horizontal="center" vertical="center"/>
    </xf>
    <xf numFmtId="0" fontId="21" fillId="43" borderId="35" xfId="0" applyFont="1" applyFill="1" applyBorder="1" applyAlignment="1">
      <alignment horizontal="center" vertical="center" wrapText="1"/>
    </xf>
    <xf numFmtId="2" fontId="15" fillId="0" borderId="58" xfId="0" applyNumberFormat="1" applyFont="1" applyBorder="1" applyAlignment="1">
      <alignment vertical="center"/>
    </xf>
    <xf numFmtId="4" fontId="25" fillId="0" borderId="58" xfId="0" applyNumberFormat="1" applyFont="1" applyBorder="1" applyAlignment="1">
      <alignment horizontal="center" vertical="center"/>
    </xf>
    <xf numFmtId="4" fontId="24" fillId="0" borderId="120" xfId="0" applyNumberFormat="1" applyFont="1" applyBorder="1" applyAlignment="1">
      <alignment horizontal="center" vertical="top" wrapText="1"/>
    </xf>
    <xf numFmtId="4" fontId="24" fillId="0" borderId="82" xfId="0" applyNumberFormat="1" applyFont="1" applyBorder="1" applyAlignment="1">
      <alignment horizontal="center" vertical="top" wrapText="1"/>
    </xf>
    <xf numFmtId="4" fontId="24" fillId="0" borderId="121" xfId="0" applyNumberFormat="1" applyFont="1" applyBorder="1" applyAlignment="1">
      <alignment horizontal="center" vertical="top" wrapText="1"/>
    </xf>
    <xf numFmtId="4" fontId="24" fillId="0" borderId="102" xfId="0" applyNumberFormat="1" applyFont="1" applyBorder="1" applyAlignment="1">
      <alignment horizontal="center" vertical="top" wrapText="1"/>
    </xf>
    <xf numFmtId="4" fontId="15" fillId="0" borderId="122" xfId="0" applyNumberFormat="1" applyFont="1" applyBorder="1" applyAlignment="1">
      <alignment horizontal="center" vertical="center"/>
    </xf>
    <xf numFmtId="2" fontId="1" fillId="0" borderId="35" xfId="64" applyNumberFormat="1" applyFont="1" applyBorder="1" applyAlignment="1">
      <alignment horizontal="right"/>
      <protection/>
    </xf>
    <xf numFmtId="2" fontId="1" fillId="0" borderId="35" xfId="0" applyNumberFormat="1" applyFont="1" applyBorder="1" applyAlignment="1">
      <alignment horizontal="right" wrapText="1"/>
    </xf>
    <xf numFmtId="2" fontId="1" fillId="0" borderId="13" xfId="64" applyNumberFormat="1" applyFont="1" applyFill="1" applyBorder="1" applyAlignment="1">
      <alignment horizontal="right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2" fontId="1" fillId="0" borderId="124" xfId="64" applyNumberFormat="1" applyFont="1" applyBorder="1" applyAlignment="1">
      <alignment horizontal="right"/>
      <protection/>
    </xf>
    <xf numFmtId="2" fontId="15" fillId="0" borderId="58" xfId="0" applyNumberFormat="1" applyFont="1" applyBorder="1" applyAlignment="1">
      <alignment horizontal="right"/>
    </xf>
    <xf numFmtId="0" fontId="1" fillId="0" borderId="24" xfId="0" applyFont="1" applyFill="1" applyBorder="1" applyAlignment="1">
      <alignment horizontal="center" vertical="center"/>
    </xf>
    <xf numFmtId="2" fontId="1" fillId="0" borderId="57" xfId="0" applyNumberFormat="1" applyFont="1" applyBorder="1" applyAlignment="1">
      <alignment horizontal="right" wrapText="1"/>
    </xf>
    <xf numFmtId="0" fontId="1" fillId="0" borderId="94" xfId="0" applyFont="1" applyBorder="1" applyAlignment="1">
      <alignment horizontal="center" vertical="center" wrapText="1"/>
    </xf>
    <xf numFmtId="2" fontId="1" fillId="0" borderId="94" xfId="0" applyNumberFormat="1" applyFont="1" applyBorder="1" applyAlignment="1">
      <alignment horizontal="center" vertical="center" wrapText="1"/>
    </xf>
    <xf numFmtId="2" fontId="1" fillId="0" borderId="91" xfId="0" applyNumberFormat="1" applyFont="1" applyBorder="1" applyAlignment="1">
      <alignment horizontal="right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1" fillId="41" borderId="23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2" fontId="1" fillId="0" borderId="89" xfId="64" applyNumberFormat="1" applyFont="1" applyBorder="1" applyAlignment="1">
      <alignment horizontal="right"/>
      <protection/>
    </xf>
    <xf numFmtId="2" fontId="1" fillId="0" borderId="16" xfId="0" applyNumberFormat="1" applyFont="1" applyBorder="1" applyAlignment="1">
      <alignment horizontal="right" wrapText="1"/>
    </xf>
    <xf numFmtId="2" fontId="1" fillId="0" borderId="16" xfId="64" applyNumberFormat="1" applyFont="1" applyBorder="1" applyAlignment="1">
      <alignment horizontal="right"/>
      <protection/>
    </xf>
    <xf numFmtId="2" fontId="1" fillId="0" borderId="21" xfId="64" applyNumberFormat="1" applyFont="1" applyFill="1" applyBorder="1" applyAlignment="1">
      <alignment horizontal="right"/>
      <protection/>
    </xf>
    <xf numFmtId="0" fontId="1" fillId="0" borderId="110" xfId="0" applyFont="1" applyFill="1" applyBorder="1" applyAlignment="1">
      <alignment horizontal="center" vertical="center"/>
    </xf>
    <xf numFmtId="2" fontId="1" fillId="0" borderId="64" xfId="0" applyNumberFormat="1" applyFont="1" applyBorder="1" applyAlignment="1">
      <alignment horizontal="right" wrapText="1"/>
    </xf>
    <xf numFmtId="0" fontId="1" fillId="0" borderId="97" xfId="0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vertical="center" wrapText="1"/>
    </xf>
    <xf numFmtId="4" fontId="1" fillId="0" borderId="121" xfId="0" applyNumberFormat="1" applyFont="1" applyBorder="1" applyAlignment="1">
      <alignment horizontal="center" vertical="top" wrapText="1"/>
    </xf>
    <xf numFmtId="0" fontId="15" fillId="46" borderId="109" xfId="0" applyFont="1" applyFill="1" applyBorder="1" applyAlignment="1">
      <alignment horizontal="left"/>
    </xf>
    <xf numFmtId="2" fontId="1" fillId="0" borderId="78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40" borderId="38" xfId="0" applyNumberFormat="1" applyFont="1" applyFill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center" vertical="center"/>
    </xf>
    <xf numFmtId="0" fontId="21" fillId="41" borderId="57" xfId="0" applyFont="1" applyFill="1" applyBorder="1" applyAlignment="1">
      <alignment horizontal="center" vertical="center"/>
    </xf>
    <xf numFmtId="2" fontId="1" fillId="0" borderId="110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4" xfId="64" applyNumberFormat="1" applyFont="1" applyFill="1" applyBorder="1" applyAlignment="1">
      <alignment horizontal="center"/>
      <protection/>
    </xf>
    <xf numFmtId="2" fontId="1" fillId="0" borderId="57" xfId="0" applyNumberFormat="1" applyFont="1" applyFill="1" applyBorder="1" applyAlignment="1">
      <alignment horizontal="center" vertical="center"/>
    </xf>
    <xf numFmtId="2" fontId="1" fillId="0" borderId="97" xfId="0" applyNumberFormat="1" applyFont="1" applyFill="1" applyBorder="1" applyAlignment="1">
      <alignment horizontal="center" vertical="center"/>
    </xf>
    <xf numFmtId="2" fontId="1" fillId="0" borderId="94" xfId="0" applyNumberFormat="1" applyFont="1" applyFill="1" applyBorder="1" applyAlignment="1">
      <alignment horizontal="center" vertical="center"/>
    </xf>
    <xf numFmtId="2" fontId="1" fillId="0" borderId="94" xfId="64" applyNumberFormat="1" applyFont="1" applyFill="1" applyBorder="1" applyAlignment="1">
      <alignment horizontal="center"/>
      <protection/>
    </xf>
    <xf numFmtId="2" fontId="55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1" fillId="0" borderId="10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71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center" vertical="center"/>
    </xf>
    <xf numFmtId="0" fontId="21" fillId="41" borderId="35" xfId="0" applyFont="1" applyFill="1" applyBorder="1" applyAlignment="1">
      <alignment horizontal="center" vertical="center" wrapText="1"/>
    </xf>
    <xf numFmtId="2" fontId="1" fillId="0" borderId="93" xfId="0" applyNumberFormat="1" applyFont="1" applyFill="1" applyBorder="1" applyAlignment="1">
      <alignment horizontal="center" vertical="center"/>
    </xf>
    <xf numFmtId="2" fontId="1" fillId="0" borderId="0" xfId="64" applyNumberFormat="1" applyFont="1" applyFill="1" applyBorder="1" applyAlignment="1">
      <alignment horizontal="center"/>
      <protection/>
    </xf>
    <xf numFmtId="2" fontId="1" fillId="0" borderId="0" xfId="64" applyNumberFormat="1" applyFont="1" applyFill="1" applyBorder="1" applyAlignment="1">
      <alignment vertical="center"/>
      <protection/>
    </xf>
    <xf numFmtId="2" fontId="1" fillId="0" borderId="0" xfId="0" applyNumberFormat="1" applyFont="1" applyFill="1" applyBorder="1" applyAlignment="1">
      <alignment vertical="center"/>
    </xf>
    <xf numFmtId="2" fontId="1" fillId="0" borderId="0" xfId="64" applyNumberFormat="1" applyFont="1" applyFill="1" applyBorder="1" applyAlignment="1">
      <alignment horizontal="right"/>
      <protection/>
    </xf>
    <xf numFmtId="2" fontId="1" fillId="0" borderId="0" xfId="0" applyNumberFormat="1" applyFont="1" applyFill="1" applyBorder="1" applyAlignment="1">
      <alignment horizontal="center" vertical="center"/>
    </xf>
    <xf numFmtId="2" fontId="15" fillId="38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64" applyNumberFormat="1" applyFont="1" applyFill="1" applyBorder="1" applyAlignment="1">
      <alignment horizontal="right" vertical="center"/>
      <protection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 wrapText="1"/>
    </xf>
    <xf numFmtId="0" fontId="3" fillId="0" borderId="0" xfId="64" applyFont="1" applyFill="1" applyBorder="1" applyAlignment="1">
      <alignment horizontal="left"/>
      <protection/>
    </xf>
    <xf numFmtId="0" fontId="103" fillId="0" borderId="0" xfId="0" applyFont="1" applyFill="1" applyAlignment="1">
      <alignment/>
    </xf>
    <xf numFmtId="185" fontId="10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111" fillId="0" borderId="0" xfId="0" applyFont="1" applyAlignment="1">
      <alignment/>
    </xf>
    <xf numFmtId="169" fontId="111" fillId="38" borderId="0" xfId="0" applyNumberFormat="1" applyFont="1" applyFill="1" applyAlignment="1">
      <alignment/>
    </xf>
    <xf numFmtId="0" fontId="21" fillId="41" borderId="23" xfId="0" applyFont="1" applyFill="1" applyBorder="1" applyAlignment="1">
      <alignment horizontal="center" vertical="center" wrapText="1"/>
    </xf>
    <xf numFmtId="0" fontId="21" fillId="41" borderId="30" xfId="0" applyFont="1" applyFill="1" applyBorder="1" applyAlignment="1">
      <alignment horizontal="center" vertical="center" wrapText="1"/>
    </xf>
    <xf numFmtId="0" fontId="21" fillId="41" borderId="38" xfId="0" applyFont="1" applyFill="1" applyBorder="1" applyAlignment="1">
      <alignment horizontal="center" vertical="center"/>
    </xf>
    <xf numFmtId="0" fontId="21" fillId="41" borderId="5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55" xfId="64" applyFont="1" applyBorder="1" applyAlignment="1">
      <alignment horizontal="left"/>
      <protection/>
    </xf>
    <xf numFmtId="0" fontId="21" fillId="41" borderId="112" xfId="0" applyFont="1" applyFill="1" applyBorder="1" applyAlignment="1">
      <alignment horizontal="center" vertical="center"/>
    </xf>
    <xf numFmtId="0" fontId="21" fillId="41" borderId="15" xfId="0" applyFont="1" applyFill="1" applyBorder="1" applyAlignment="1">
      <alignment horizontal="center" vertical="center" wrapText="1"/>
    </xf>
    <xf numFmtId="0" fontId="21" fillId="47" borderId="110" xfId="0" applyFont="1" applyFill="1" applyBorder="1" applyAlignment="1">
      <alignment horizontal="center" vertical="center"/>
    </xf>
    <xf numFmtId="0" fontId="21" fillId="47" borderId="112" xfId="0" applyFont="1" applyFill="1" applyBorder="1" applyAlignment="1">
      <alignment horizontal="center" vertical="center"/>
    </xf>
    <xf numFmtId="0" fontId="21" fillId="47" borderId="116" xfId="0" applyFont="1" applyFill="1" applyBorder="1" applyAlignment="1">
      <alignment horizontal="center" vertical="center"/>
    </xf>
    <xf numFmtId="0" fontId="21" fillId="47" borderId="125" xfId="0" applyFont="1" applyFill="1" applyBorder="1" applyAlignment="1">
      <alignment horizontal="center" vertical="center" wrapText="1"/>
    </xf>
    <xf numFmtId="0" fontId="21" fillId="47" borderId="126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left"/>
      <protection/>
    </xf>
    <xf numFmtId="0" fontId="21" fillId="47" borderId="60" xfId="0" applyFont="1" applyFill="1" applyBorder="1" applyAlignment="1">
      <alignment horizontal="center" vertical="center" wrapText="1"/>
    </xf>
    <xf numFmtId="0" fontId="21" fillId="47" borderId="29" xfId="0" applyFont="1" applyFill="1" applyBorder="1" applyAlignment="1">
      <alignment horizontal="center" vertical="center" wrapText="1"/>
    </xf>
    <xf numFmtId="0" fontId="21" fillId="41" borderId="82" xfId="0" applyFont="1" applyFill="1" applyBorder="1" applyAlignment="1">
      <alignment horizontal="center" vertical="center" wrapText="1"/>
    </xf>
    <xf numFmtId="0" fontId="21" fillId="41" borderId="60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1" fillId="41" borderId="111" xfId="0" applyFont="1" applyFill="1" applyBorder="1" applyAlignment="1">
      <alignment horizontal="center" vertical="center" wrapText="1"/>
    </xf>
    <xf numFmtId="0" fontId="21" fillId="41" borderId="84" xfId="0" applyFont="1" applyFill="1" applyBorder="1" applyAlignment="1">
      <alignment horizontal="center" vertical="center" wrapText="1"/>
    </xf>
    <xf numFmtId="0" fontId="21" fillId="41" borderId="127" xfId="0" applyFont="1" applyFill="1" applyBorder="1" applyAlignment="1">
      <alignment horizontal="center" vertical="center" wrapText="1"/>
    </xf>
    <xf numFmtId="0" fontId="21" fillId="41" borderId="38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 wrapText="1"/>
    </xf>
    <xf numFmtId="0" fontId="21" fillId="41" borderId="57" xfId="0" applyFont="1" applyFill="1" applyBorder="1" applyAlignment="1">
      <alignment horizontal="center" vertical="center" wrapText="1"/>
    </xf>
    <xf numFmtId="0" fontId="21" fillId="41" borderId="44" xfId="0" applyFont="1" applyFill="1" applyBorder="1" applyAlignment="1">
      <alignment horizontal="center" vertical="center" wrapText="1"/>
    </xf>
    <xf numFmtId="0" fontId="21" fillId="41" borderId="77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/>
    </xf>
    <xf numFmtId="0" fontId="21" fillId="41" borderId="95" xfId="0" applyFont="1" applyFill="1" applyBorder="1" applyAlignment="1">
      <alignment horizontal="center" vertical="center"/>
    </xf>
    <xf numFmtId="0" fontId="3" fillId="0" borderId="0" xfId="64" applyFont="1" applyAlignment="1">
      <alignment horizontal="center"/>
      <protection/>
    </xf>
    <xf numFmtId="0" fontId="21" fillId="41" borderId="31" xfId="0" applyFont="1" applyFill="1" applyBorder="1" applyAlignment="1">
      <alignment horizontal="center" vertical="center"/>
    </xf>
    <xf numFmtId="0" fontId="21" fillId="41" borderId="65" xfId="0" applyFont="1" applyFill="1" applyBorder="1" applyAlignment="1">
      <alignment horizontal="center" vertical="center"/>
    </xf>
    <xf numFmtId="0" fontId="21" fillId="41" borderId="26" xfId="0" applyFont="1" applyFill="1" applyBorder="1" applyAlignment="1">
      <alignment horizontal="center" vertical="center"/>
    </xf>
    <xf numFmtId="0" fontId="21" fillId="41" borderId="34" xfId="0" applyFont="1" applyFill="1" applyBorder="1" applyAlignment="1">
      <alignment horizontal="center" vertical="center" wrapText="1"/>
    </xf>
    <xf numFmtId="0" fontId="21" fillId="41" borderId="24" xfId="0" applyFont="1" applyFill="1" applyBorder="1" applyAlignment="1">
      <alignment horizontal="center" vertical="center"/>
    </xf>
    <xf numFmtId="0" fontId="21" fillId="41" borderId="128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0" fontId="3" fillId="0" borderId="55" xfId="64" applyFont="1" applyBorder="1" applyAlignment="1">
      <alignment horizontal="left"/>
      <protection/>
    </xf>
    <xf numFmtId="0" fontId="21" fillId="41" borderId="117" xfId="0" applyFont="1" applyFill="1" applyBorder="1" applyAlignment="1">
      <alignment horizontal="center" vertical="center"/>
    </xf>
    <xf numFmtId="0" fontId="21" fillId="41" borderId="36" xfId="0" applyFont="1" applyFill="1" applyBorder="1" applyAlignment="1">
      <alignment horizontal="center" vertical="center" wrapText="1"/>
    </xf>
    <xf numFmtId="0" fontId="21" fillId="41" borderId="61" xfId="0" applyFont="1" applyFill="1" applyBorder="1" applyAlignment="1">
      <alignment horizontal="center" vertical="center" wrapText="1"/>
    </xf>
    <xf numFmtId="0" fontId="21" fillId="41" borderId="71" xfId="0" applyFont="1" applyFill="1" applyBorder="1" applyAlignment="1">
      <alignment horizontal="center" vertical="center"/>
    </xf>
    <xf numFmtId="0" fontId="26" fillId="32" borderId="111" xfId="0" applyFont="1" applyFill="1" applyBorder="1" applyAlignment="1">
      <alignment horizontal="center" vertical="center" wrapText="1"/>
    </xf>
    <xf numFmtId="0" fontId="26" fillId="32" borderId="29" xfId="0" applyFont="1" applyFill="1" applyBorder="1" applyAlignment="1">
      <alignment horizontal="center" vertical="center" wrapText="1"/>
    </xf>
    <xf numFmtId="0" fontId="26" fillId="32" borderId="65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6" fillId="32" borderId="95" xfId="0" applyFont="1" applyFill="1" applyBorder="1" applyAlignment="1">
      <alignment horizontal="center" vertical="center"/>
    </xf>
    <xf numFmtId="0" fontId="21" fillId="41" borderId="129" xfId="0" applyFont="1" applyFill="1" applyBorder="1" applyAlignment="1">
      <alignment horizontal="center" vertical="center" wrapText="1"/>
    </xf>
    <xf numFmtId="0" fontId="21" fillId="41" borderId="130" xfId="0" applyFont="1" applyFill="1" applyBorder="1" applyAlignment="1">
      <alignment horizontal="center" vertical="center" wrapText="1"/>
    </xf>
    <xf numFmtId="0" fontId="21" fillId="41" borderId="131" xfId="0" applyFont="1" applyFill="1" applyBorder="1" applyAlignment="1">
      <alignment horizontal="center" vertical="center" wrapText="1"/>
    </xf>
    <xf numFmtId="0" fontId="21" fillId="41" borderId="132" xfId="0" applyFont="1" applyFill="1" applyBorder="1" applyAlignment="1">
      <alignment horizontal="center" vertical="center" wrapText="1"/>
    </xf>
    <xf numFmtId="0" fontId="21" fillId="41" borderId="93" xfId="0" applyFont="1" applyFill="1" applyBorder="1" applyAlignment="1">
      <alignment horizontal="center" vertical="center" wrapText="1"/>
    </xf>
    <xf numFmtId="0" fontId="21" fillId="41" borderId="126" xfId="0" applyFont="1" applyFill="1" applyBorder="1" applyAlignment="1">
      <alignment horizontal="center" vertical="center" wrapText="1"/>
    </xf>
    <xf numFmtId="0" fontId="21" fillId="47" borderId="84" xfId="0" applyFont="1" applyFill="1" applyBorder="1" applyAlignment="1">
      <alignment horizontal="center" vertical="center" wrapText="1"/>
    </xf>
    <xf numFmtId="0" fontId="21" fillId="47" borderId="127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left"/>
      <protection/>
    </xf>
    <xf numFmtId="0" fontId="26" fillId="32" borderId="60" xfId="0" applyFont="1" applyFill="1" applyBorder="1" applyAlignment="1">
      <alignment horizontal="center" vertical="center" wrapText="1"/>
    </xf>
    <xf numFmtId="0" fontId="26" fillId="32" borderId="1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/>
    </xf>
    <xf numFmtId="0" fontId="26" fillId="32" borderId="38" xfId="0" applyFont="1" applyFill="1" applyBorder="1" applyAlignment="1">
      <alignment horizontal="center" vertical="center"/>
    </xf>
    <xf numFmtId="0" fontId="26" fillId="32" borderId="50" xfId="0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21" fillId="41" borderId="97" xfId="0" applyFont="1" applyFill="1" applyBorder="1" applyAlignment="1">
      <alignment horizontal="center" vertical="center" wrapText="1"/>
    </xf>
    <xf numFmtId="0" fontId="21" fillId="41" borderId="113" xfId="0" applyFont="1" applyFill="1" applyBorder="1" applyAlignment="1">
      <alignment horizontal="center" vertical="center" wrapText="1"/>
    </xf>
    <xf numFmtId="0" fontId="21" fillId="41" borderId="31" xfId="0" applyFont="1" applyFill="1" applyBorder="1" applyAlignment="1">
      <alignment horizontal="center" vertical="center" wrapText="1"/>
    </xf>
    <xf numFmtId="0" fontId="21" fillId="41" borderId="67" xfId="0" applyFont="1" applyFill="1" applyBorder="1" applyAlignment="1">
      <alignment horizontal="center" vertical="center"/>
    </xf>
    <xf numFmtId="0" fontId="21" fillId="41" borderId="110" xfId="0" applyFont="1" applyFill="1" applyBorder="1" applyAlignment="1">
      <alignment horizontal="center" vertical="center"/>
    </xf>
    <xf numFmtId="0" fontId="21" fillId="41" borderId="109" xfId="0" applyFont="1" applyFill="1" applyBorder="1" applyAlignment="1">
      <alignment horizontal="center" vertical="center" wrapText="1"/>
    </xf>
    <xf numFmtId="0" fontId="21" fillId="41" borderId="7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1" fillId="41" borderId="125" xfId="0" applyFont="1" applyFill="1" applyBorder="1" applyAlignment="1">
      <alignment horizontal="center" vertical="center" wrapText="1"/>
    </xf>
    <xf numFmtId="0" fontId="21" fillId="41" borderId="83" xfId="0" applyFont="1" applyFill="1" applyBorder="1" applyAlignment="1">
      <alignment horizontal="center" vertical="center" wrapText="1"/>
    </xf>
    <xf numFmtId="0" fontId="0" fillId="41" borderId="60" xfId="0" applyFont="1" applyFill="1" applyBorder="1" applyAlignment="1">
      <alignment horizontal="center" vertical="center" wrapText="1"/>
    </xf>
    <xf numFmtId="0" fontId="0" fillId="41" borderId="29" xfId="0" applyFont="1" applyFill="1" applyBorder="1" applyAlignment="1">
      <alignment horizontal="center" vertical="center" wrapText="1"/>
    </xf>
    <xf numFmtId="0" fontId="21" fillId="41" borderId="94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/>
    </xf>
    <xf numFmtId="0" fontId="21" fillId="41" borderId="113" xfId="0" applyFont="1" applyFill="1" applyBorder="1" applyAlignment="1">
      <alignment horizontal="center" vertical="center"/>
    </xf>
    <xf numFmtId="0" fontId="21" fillId="41" borderId="116" xfId="0" applyFont="1" applyFill="1" applyBorder="1" applyAlignment="1">
      <alignment horizontal="center" vertical="center"/>
    </xf>
    <xf numFmtId="0" fontId="21" fillId="41" borderId="13" xfId="0" applyFont="1" applyFill="1" applyBorder="1" applyAlignment="1">
      <alignment horizontal="center" vertical="center" wrapText="1"/>
    </xf>
    <xf numFmtId="0" fontId="21" fillId="41" borderId="49" xfId="0" applyFont="1" applyFill="1" applyBorder="1" applyAlignment="1">
      <alignment horizontal="center" vertical="center" wrapText="1"/>
    </xf>
    <xf numFmtId="0" fontId="112" fillId="0" borderId="55" xfId="64" applyFont="1" applyBorder="1" applyAlignment="1">
      <alignment horizontal="left"/>
      <protection/>
    </xf>
    <xf numFmtId="0" fontId="21" fillId="41" borderId="41" xfId="0" applyFont="1" applyFill="1" applyBorder="1" applyAlignment="1">
      <alignment horizontal="center" vertical="center" wrapText="1"/>
    </xf>
    <xf numFmtId="2" fontId="15" fillId="32" borderId="83" xfId="0" applyNumberFormat="1" applyFont="1" applyFill="1" applyBorder="1" applyAlignment="1">
      <alignment horizontal="center" vertical="center"/>
    </xf>
    <xf numFmtId="2" fontId="15" fillId="32" borderId="36" xfId="0" applyNumberFormat="1" applyFont="1" applyFill="1" applyBorder="1" applyAlignment="1">
      <alignment horizontal="center" vertical="center"/>
    </xf>
    <xf numFmtId="0" fontId="21" fillId="47" borderId="61" xfId="0" applyFont="1" applyFill="1" applyBorder="1" applyAlignment="1">
      <alignment horizontal="center" vertical="center" wrapText="1"/>
    </xf>
    <xf numFmtId="0" fontId="21" fillId="47" borderId="113" xfId="0" applyFont="1" applyFill="1" applyBorder="1" applyAlignment="1">
      <alignment horizontal="center" vertical="center"/>
    </xf>
    <xf numFmtId="0" fontId="21" fillId="47" borderId="78" xfId="0" applyFont="1" applyFill="1" applyBorder="1" applyAlignment="1">
      <alignment horizontal="center" vertical="center"/>
    </xf>
    <xf numFmtId="0" fontId="21" fillId="47" borderId="83" xfId="0" applyFont="1" applyFill="1" applyBorder="1" applyAlignment="1">
      <alignment horizontal="center" vertical="center" wrapText="1"/>
    </xf>
    <xf numFmtId="0" fontId="21" fillId="47" borderId="36" xfId="0" applyFont="1" applyFill="1" applyBorder="1" applyAlignment="1">
      <alignment horizontal="center" vertical="center" wrapText="1"/>
    </xf>
    <xf numFmtId="0" fontId="21" fillId="47" borderId="38" xfId="0" applyFont="1" applyFill="1" applyBorder="1" applyAlignment="1">
      <alignment horizontal="center" vertical="center" wrapText="1"/>
    </xf>
    <xf numFmtId="0" fontId="21" fillId="47" borderId="16" xfId="0" applyFont="1" applyFill="1" applyBorder="1" applyAlignment="1">
      <alignment horizontal="center" vertical="center" wrapText="1"/>
    </xf>
    <xf numFmtId="0" fontId="21" fillId="47" borderId="38" xfId="0" applyFont="1" applyFill="1" applyBorder="1" applyAlignment="1">
      <alignment horizontal="center" vertical="center"/>
    </xf>
    <xf numFmtId="0" fontId="21" fillId="47" borderId="77" xfId="0" applyFont="1" applyFill="1" applyBorder="1" applyAlignment="1">
      <alignment horizontal="center" vertical="center"/>
    </xf>
    <xf numFmtId="0" fontId="21" fillId="47" borderId="82" xfId="0" applyFont="1" applyFill="1" applyBorder="1" applyAlignment="1">
      <alignment horizontal="center" vertical="center" wrapText="1"/>
    </xf>
    <xf numFmtId="0" fontId="21" fillId="47" borderId="3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38" borderId="16" xfId="0" applyNumberFormat="1" applyFont="1" applyFill="1" applyBorder="1" applyAlignment="1">
      <alignment horizontal="center" vertical="center"/>
    </xf>
    <xf numFmtId="0" fontId="15" fillId="38" borderId="67" xfId="0" applyFont="1" applyFill="1" applyBorder="1" applyAlignment="1">
      <alignment horizontal="center" vertical="center"/>
    </xf>
    <xf numFmtId="0" fontId="15" fillId="38" borderId="89" xfId="0" applyFont="1" applyFill="1" applyBorder="1" applyAlignment="1">
      <alignment horizontal="center" vertical="center"/>
    </xf>
    <xf numFmtId="2" fontId="15" fillId="13" borderId="83" xfId="0" applyNumberFormat="1" applyFont="1" applyFill="1" applyBorder="1" applyAlignment="1">
      <alignment horizontal="center" vertical="center"/>
    </xf>
    <xf numFmtId="2" fontId="15" fillId="13" borderId="36" xfId="0" applyNumberFormat="1" applyFont="1" applyFill="1" applyBorder="1" applyAlignment="1">
      <alignment horizontal="center" vertical="center"/>
    </xf>
    <xf numFmtId="2" fontId="15" fillId="32" borderId="12" xfId="0" applyNumberFormat="1" applyFont="1" applyFill="1" applyBorder="1" applyAlignment="1">
      <alignment horizontal="center" vertical="center"/>
    </xf>
    <xf numFmtId="2" fontId="15" fillId="32" borderId="49" xfId="0" applyNumberFormat="1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1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20" xfId="0" applyFont="1" applyFill="1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29" fillId="48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47" borderId="56" xfId="0" applyFill="1" applyBorder="1" applyAlignment="1">
      <alignment horizontal="center"/>
    </xf>
    <xf numFmtId="0" fontId="0" fillId="47" borderId="45" xfId="0" applyFill="1" applyBorder="1" applyAlignment="1">
      <alignment horizontal="center"/>
    </xf>
    <xf numFmtId="0" fontId="0" fillId="47" borderId="47" xfId="0" applyFill="1" applyBorder="1" applyAlignment="1">
      <alignment horizontal="center"/>
    </xf>
    <xf numFmtId="176" fontId="4" fillId="47" borderId="58" xfId="0" applyNumberFormat="1" applyFont="1" applyFill="1" applyBorder="1" applyAlignment="1">
      <alignment horizontal="center"/>
    </xf>
    <xf numFmtId="176" fontId="4" fillId="47" borderId="18" xfId="0" applyNumberFormat="1" applyFont="1" applyFill="1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/>
    </xf>
    <xf numFmtId="0" fontId="6" fillId="34" borderId="121" xfId="0" applyFont="1" applyFill="1" applyBorder="1" applyAlignment="1">
      <alignment horizontal="center" vertical="center"/>
    </xf>
    <xf numFmtId="0" fontId="6" fillId="34" borderId="133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0" fillId="0" borderId="78" xfId="0" applyBorder="1" applyAlignment="1">
      <alignment horizontal="center"/>
    </xf>
    <xf numFmtId="0" fontId="26" fillId="0" borderId="11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2" fontId="24" fillId="45" borderId="23" xfId="0" applyNumberFormat="1" applyFont="1" applyFill="1" applyBorder="1" applyAlignment="1">
      <alignment horizontal="right" wrapText="1"/>
    </xf>
    <xf numFmtId="2" fontId="24" fillId="45" borderId="25" xfId="0" applyNumberFormat="1" applyFont="1" applyFill="1" applyBorder="1" applyAlignment="1">
      <alignment horizontal="right" wrapText="1"/>
    </xf>
    <xf numFmtId="2" fontId="24" fillId="45" borderId="35" xfId="0" applyNumberFormat="1" applyFont="1" applyFill="1" applyBorder="1" applyAlignment="1">
      <alignment horizontal="right" wrapText="1"/>
    </xf>
    <xf numFmtId="2" fontId="24" fillId="45" borderId="33" xfId="0" applyNumberFormat="1" applyFont="1" applyFill="1" applyBorder="1" applyAlignment="1">
      <alignment horizontal="right" wrapText="1"/>
    </xf>
    <xf numFmtId="2" fontId="24" fillId="45" borderId="13" xfId="0" applyNumberFormat="1" applyFont="1" applyFill="1" applyBorder="1" applyAlignment="1">
      <alignment horizontal="right" wrapText="1"/>
    </xf>
    <xf numFmtId="2" fontId="24" fillId="45" borderId="41" xfId="0" applyNumberFormat="1" applyFont="1" applyFill="1" applyBorder="1" applyAlignment="1">
      <alignment horizontal="right" wrapText="1"/>
    </xf>
    <xf numFmtId="2" fontId="24" fillId="45" borderId="66" xfId="0" applyNumberFormat="1" applyFont="1" applyFill="1" applyBorder="1" applyAlignment="1">
      <alignment horizontal="right" wrapText="1"/>
    </xf>
    <xf numFmtId="2" fontId="24" fillId="45" borderId="72" xfId="0" applyNumberFormat="1" applyFont="1" applyFill="1" applyBorder="1" applyAlignment="1">
      <alignment horizontal="right" wrapText="1"/>
    </xf>
    <xf numFmtId="2" fontId="1" fillId="45" borderId="35" xfId="0" applyNumberFormat="1" applyFont="1" applyFill="1" applyBorder="1" applyAlignment="1">
      <alignment horizontal="right"/>
    </xf>
    <xf numFmtId="2" fontId="1" fillId="45" borderId="33" xfId="0" applyNumberFormat="1" applyFont="1" applyFill="1" applyBorder="1" applyAlignment="1">
      <alignment horizontal="right"/>
    </xf>
    <xf numFmtId="0" fontId="26" fillId="32" borderId="27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100" fillId="0" borderId="111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100" fillId="0" borderId="6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12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32" borderId="61" xfId="0" applyFont="1" applyFill="1" applyBorder="1" applyAlignment="1">
      <alignment horizontal="center" vertical="center" wrapText="1"/>
    </xf>
    <xf numFmtId="0" fontId="26" fillId="32" borderId="23" xfId="0" applyFont="1" applyFill="1" applyBorder="1" applyAlignment="1">
      <alignment horizontal="center" vertical="center" wrapText="1"/>
    </xf>
    <xf numFmtId="0" fontId="26" fillId="32" borderId="30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4" fillId="45" borderId="111" xfId="0" applyFont="1" applyFill="1" applyBorder="1" applyAlignment="1">
      <alignment horizontal="left" vertical="center" wrapText="1"/>
    </xf>
    <xf numFmtId="0" fontId="24" fillId="45" borderId="27" xfId="0" applyFont="1" applyFill="1" applyBorder="1" applyAlignment="1">
      <alignment horizontal="left" vertical="center" wrapText="1"/>
    </xf>
    <xf numFmtId="2" fontId="24" fillId="45" borderId="124" xfId="0" applyNumberFormat="1" applyFont="1" applyFill="1" applyBorder="1" applyAlignment="1">
      <alignment horizontal="right" wrapText="1"/>
    </xf>
    <xf numFmtId="2" fontId="24" fillId="45" borderId="105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41" borderId="37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/>
    </xf>
    <xf numFmtId="0" fontId="26" fillId="32" borderId="11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32" borderId="35" xfId="0" applyFont="1" applyFill="1" applyBorder="1" applyAlignment="1">
      <alignment horizontal="center" vertical="center" wrapText="1"/>
    </xf>
    <xf numFmtId="0" fontId="26" fillId="32" borderId="36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6" fillId="32" borderId="31" xfId="0" applyFont="1" applyFill="1" applyBorder="1" applyAlignment="1">
      <alignment horizontal="center" vertical="center"/>
    </xf>
    <xf numFmtId="0" fontId="26" fillId="32" borderId="57" xfId="0" applyFont="1" applyFill="1" applyBorder="1" applyAlignment="1">
      <alignment horizontal="center" vertical="center" wrapText="1"/>
    </xf>
    <xf numFmtId="0" fontId="26" fillId="32" borderId="127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1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/>
    </xf>
    <xf numFmtId="0" fontId="26" fillId="32" borderId="71" xfId="0" applyFont="1" applyFill="1" applyBorder="1" applyAlignment="1">
      <alignment horizontal="center" vertical="center"/>
    </xf>
    <xf numFmtId="0" fontId="26" fillId="4" borderId="111" xfId="0" applyFont="1" applyFill="1" applyBorder="1" applyAlignment="1">
      <alignment horizontal="center" vertical="center" wrapText="1"/>
    </xf>
    <xf numFmtId="0" fontId="26" fillId="4" borderId="6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 wrapText="1"/>
    </xf>
    <xf numFmtId="0" fontId="46" fillId="40" borderId="35" xfId="0" applyFont="1" applyFill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wrapText="1"/>
    </xf>
    <xf numFmtId="0" fontId="0" fillId="38" borderId="1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5" fillId="0" borderId="8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70" xfId="0" applyFont="1" applyFill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 vertical="center" wrapText="1"/>
    </xf>
    <xf numFmtId="2" fontId="35" fillId="0" borderId="83" xfId="0" applyNumberFormat="1" applyFont="1" applyBorder="1" applyAlignment="1">
      <alignment horizontal="center" vertical="center" wrapText="1"/>
    </xf>
    <xf numFmtId="2" fontId="35" fillId="0" borderId="34" xfId="0" applyNumberFormat="1" applyFont="1" applyBorder="1" applyAlignment="1">
      <alignment horizontal="center" vertical="center" wrapText="1"/>
    </xf>
    <xf numFmtId="2" fontId="35" fillId="0" borderId="3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35" fillId="0" borderId="82" xfId="0" applyNumberFormat="1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 wrapText="1"/>
    </xf>
    <xf numFmtId="2" fontId="35" fillId="0" borderId="30" xfId="0" applyNumberFormat="1" applyFont="1" applyBorder="1" applyAlignment="1">
      <alignment horizontal="center" vertical="center" wrapText="1"/>
    </xf>
    <xf numFmtId="0" fontId="26" fillId="32" borderId="129" xfId="0" applyFont="1" applyFill="1" applyBorder="1" applyAlignment="1">
      <alignment horizontal="center" vertical="center" wrapText="1"/>
    </xf>
    <xf numFmtId="0" fontId="26" fillId="32" borderId="48" xfId="0" applyFont="1" applyFill="1" applyBorder="1" applyAlignment="1">
      <alignment horizontal="center" vertical="center" wrapText="1"/>
    </xf>
    <xf numFmtId="0" fontId="35" fillId="0" borderId="135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vertical="center" wrapText="1"/>
    </xf>
    <xf numFmtId="0" fontId="35" fillId="0" borderId="136" xfId="0" applyFont="1" applyBorder="1" applyAlignment="1">
      <alignment horizontal="center" vertical="center" wrapText="1"/>
    </xf>
    <xf numFmtId="2" fontId="35" fillId="0" borderId="131" xfId="0" applyNumberFormat="1" applyFont="1" applyBorder="1" applyAlignment="1">
      <alignment horizontal="center" vertical="center" wrapText="1"/>
    </xf>
    <xf numFmtId="2" fontId="35" fillId="0" borderId="48" xfId="0" applyNumberFormat="1" applyFont="1" applyBorder="1" applyAlignment="1">
      <alignment horizontal="center" vertical="center" wrapText="1"/>
    </xf>
    <xf numFmtId="2" fontId="35" fillId="0" borderId="130" xfId="0" applyNumberFormat="1" applyFont="1" applyBorder="1" applyAlignment="1">
      <alignment horizontal="center" vertical="center" wrapText="1"/>
    </xf>
    <xf numFmtId="0" fontId="35" fillId="33" borderId="83" xfId="0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2" fontId="35" fillId="33" borderId="83" xfId="0" applyNumberFormat="1" applyFont="1" applyFill="1" applyBorder="1" applyAlignment="1">
      <alignment horizontal="center" vertical="center" wrapText="1"/>
    </xf>
    <xf numFmtId="2" fontId="35" fillId="33" borderId="34" xfId="0" applyNumberFormat="1" applyFont="1" applyFill="1" applyBorder="1" applyAlignment="1">
      <alignment horizontal="center" vertical="center" wrapText="1"/>
    </xf>
    <xf numFmtId="2" fontId="35" fillId="33" borderId="36" xfId="0" applyNumberFormat="1" applyFont="1" applyFill="1" applyBorder="1" applyAlignment="1">
      <alignment horizontal="center" vertical="center" wrapText="1"/>
    </xf>
    <xf numFmtId="0" fontId="35" fillId="33" borderId="135" xfId="0" applyFont="1" applyFill="1" applyBorder="1" applyAlignment="1">
      <alignment horizontal="center" vertical="center" wrapText="1"/>
    </xf>
    <xf numFmtId="0" fontId="35" fillId="33" borderId="96" xfId="0" applyFont="1" applyFill="1" applyBorder="1" applyAlignment="1">
      <alignment horizontal="center" vertical="center" wrapText="1"/>
    </xf>
    <xf numFmtId="0" fontId="35" fillId="33" borderId="136" xfId="0" applyFont="1" applyFill="1" applyBorder="1" applyAlignment="1">
      <alignment horizontal="center" vertical="center" wrapText="1"/>
    </xf>
    <xf numFmtId="2" fontId="35" fillId="33" borderId="131" xfId="0" applyNumberFormat="1" applyFont="1" applyFill="1" applyBorder="1" applyAlignment="1">
      <alignment horizontal="center" vertical="center" wrapText="1"/>
    </xf>
    <xf numFmtId="2" fontId="35" fillId="33" borderId="130" xfId="0" applyNumberFormat="1" applyFont="1" applyFill="1" applyBorder="1" applyAlignment="1">
      <alignment horizontal="center" vertical="center" wrapText="1"/>
    </xf>
    <xf numFmtId="2" fontId="35" fillId="33" borderId="48" xfId="0" applyNumberFormat="1" applyFont="1" applyFill="1" applyBorder="1" applyAlignment="1">
      <alignment horizontal="center" vertical="center" wrapText="1"/>
    </xf>
    <xf numFmtId="0" fontId="35" fillId="33" borderId="121" xfId="0" applyFont="1" applyFill="1" applyBorder="1" applyAlignment="1">
      <alignment horizontal="center" vertical="center" wrapText="1"/>
    </xf>
    <xf numFmtId="0" fontId="35" fillId="33" borderId="137" xfId="0" applyFont="1" applyFill="1" applyBorder="1" applyAlignment="1">
      <alignment horizontal="center" vertical="center" wrapText="1"/>
    </xf>
    <xf numFmtId="0" fontId="35" fillId="33" borderId="6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2" fontId="35" fillId="33" borderId="82" xfId="0" applyNumberFormat="1" applyFont="1" applyFill="1" applyBorder="1" applyAlignment="1">
      <alignment horizontal="center" vertical="center" wrapText="1"/>
    </xf>
    <xf numFmtId="2" fontId="35" fillId="33" borderId="15" xfId="0" applyNumberFormat="1" applyFont="1" applyFill="1" applyBorder="1" applyAlignment="1">
      <alignment horizontal="center" vertical="center" wrapText="1"/>
    </xf>
    <xf numFmtId="2" fontId="35" fillId="33" borderId="30" xfId="0" applyNumberFormat="1" applyFont="1" applyFill="1" applyBorder="1" applyAlignment="1">
      <alignment horizontal="center" vertical="center" wrapText="1"/>
    </xf>
    <xf numFmtId="0" fontId="43" fillId="0" borderId="55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/>
    </xf>
    <xf numFmtId="0" fontId="3" fillId="0" borderId="0" xfId="64" applyFont="1" applyAlignment="1">
      <alignment horizontal="left"/>
      <protection/>
    </xf>
    <xf numFmtId="2" fontId="113" fillId="0" borderId="44" xfId="64" applyNumberFormat="1" applyFont="1" applyBorder="1" applyAlignment="1">
      <alignment horizontal="left"/>
      <protection/>
    </xf>
    <xf numFmtId="2" fontId="113" fillId="0" borderId="0" xfId="64" applyNumberFormat="1" applyFont="1" applyBorder="1" applyAlignment="1">
      <alignment horizontal="left"/>
      <protection/>
    </xf>
    <xf numFmtId="0" fontId="3" fillId="0" borderId="15" xfId="64" applyFont="1" applyBorder="1" applyAlignment="1">
      <alignment horizontal="left"/>
      <protection/>
    </xf>
    <xf numFmtId="0" fontId="21" fillId="0" borderId="1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1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left"/>
    </xf>
    <xf numFmtId="0" fontId="51" fillId="0" borderId="32" xfId="0" applyFont="1" applyFill="1" applyBorder="1" applyAlignment="1">
      <alignment horizontal="left"/>
    </xf>
    <xf numFmtId="0" fontId="104" fillId="0" borderId="24" xfId="60" applyFont="1" applyBorder="1" applyAlignment="1">
      <alignment horizontal="center" vertical="center"/>
      <protection/>
    </xf>
    <xf numFmtId="0" fontId="104" fillId="0" borderId="65" xfId="60" applyFont="1" applyBorder="1" applyAlignment="1">
      <alignment horizontal="center" vertical="center"/>
      <protection/>
    </xf>
    <xf numFmtId="0" fontId="104" fillId="0" borderId="26" xfId="60" applyFont="1" applyBorder="1" applyAlignment="1">
      <alignment horizontal="center" vertical="center"/>
      <protection/>
    </xf>
    <xf numFmtId="0" fontId="4" fillId="0" borderId="55" xfId="64" applyFont="1" applyBorder="1" applyAlignment="1">
      <alignment horizontal="left"/>
      <protection/>
    </xf>
    <xf numFmtId="2" fontId="1" fillId="0" borderId="83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 wrapText="1"/>
    </xf>
    <xf numFmtId="0" fontId="4" fillId="0" borderId="55" xfId="64" applyFont="1" applyBorder="1" applyAlignment="1">
      <alignment horizontal="center"/>
      <protection/>
    </xf>
    <xf numFmtId="0" fontId="0" fillId="0" borderId="112" xfId="0" applyBorder="1" applyAlignment="1">
      <alignment horizontal="center"/>
    </xf>
    <xf numFmtId="0" fontId="4" fillId="0" borderId="0" xfId="64" applyFont="1" applyAlignment="1">
      <alignment horizontal="center"/>
      <protection/>
    </xf>
    <xf numFmtId="0" fontId="104" fillId="43" borderId="24" xfId="60" applyFont="1" applyFill="1" applyBorder="1" applyAlignment="1">
      <alignment horizontal="center"/>
      <protection/>
    </xf>
    <xf numFmtId="0" fontId="104" fillId="43" borderId="26" xfId="60" applyFont="1" applyFill="1" applyBorder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104" fillId="0" borderId="0" xfId="60" applyFont="1" applyBorder="1" applyAlignment="1">
      <alignment horizontal="center" wrapText="1"/>
      <protection/>
    </xf>
    <xf numFmtId="0" fontId="4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  <xf numFmtId="0" fontId="1" fillId="0" borderId="0" xfId="64" applyFont="1" applyBorder="1" applyAlignment="1">
      <alignment horizontal="right" vertical="center"/>
      <protection/>
    </xf>
    <xf numFmtId="0" fontId="4" fillId="0" borderId="53" xfId="64" applyFont="1" applyBorder="1" applyAlignment="1">
      <alignment horizontal="center"/>
      <protection/>
    </xf>
    <xf numFmtId="0" fontId="4" fillId="32" borderId="5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54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4" xfId="64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center"/>
      <protection/>
    </xf>
    <xf numFmtId="0" fontId="104" fillId="0" borderId="40" xfId="60" applyFont="1" applyBorder="1" applyAlignment="1">
      <alignment horizontal="center" vertical="center"/>
      <protection/>
    </xf>
    <xf numFmtId="0" fontId="104" fillId="0" borderId="55" xfId="60" applyFont="1" applyBorder="1" applyAlignment="1">
      <alignment horizontal="center" vertical="center"/>
      <protection/>
    </xf>
    <xf numFmtId="0" fontId="104" fillId="0" borderId="25" xfId="60" applyFont="1" applyBorder="1" applyAlignment="1">
      <alignment horizontal="center" vertical="center"/>
      <protection/>
    </xf>
    <xf numFmtId="0" fontId="4" fillId="40" borderId="55" xfId="64" applyFont="1" applyFill="1" applyBorder="1" applyAlignment="1">
      <alignment horizontal="center"/>
      <protection/>
    </xf>
    <xf numFmtId="0" fontId="19" fillId="0" borderId="0" xfId="64" applyFont="1" applyAlignment="1">
      <alignment horizontal="center"/>
      <protection/>
    </xf>
    <xf numFmtId="0" fontId="4" fillId="0" borderId="55" xfId="64" applyFont="1" applyBorder="1" applyAlignment="1">
      <alignment horizontal="center"/>
      <protection/>
    </xf>
    <xf numFmtId="2" fontId="1" fillId="0" borderId="31" xfId="0" applyNumberFormat="1" applyFont="1" applyBorder="1" applyAlignment="1">
      <alignment horizontal="right" vertical="center"/>
    </xf>
    <xf numFmtId="2" fontId="1" fillId="0" borderId="65" xfId="0" applyNumberFormat="1" applyFont="1" applyBorder="1" applyAlignment="1">
      <alignment horizontal="right" vertical="center"/>
    </xf>
    <xf numFmtId="2" fontId="1" fillId="0" borderId="24" xfId="64" applyNumberFormat="1" applyFont="1" applyBorder="1" applyAlignment="1">
      <alignment horizontal="right" vertical="center"/>
      <protection/>
    </xf>
    <xf numFmtId="2" fontId="1" fillId="0" borderId="65" xfId="64" applyNumberFormat="1" applyFont="1" applyBorder="1" applyAlignment="1">
      <alignment horizontal="right" vertical="center"/>
      <protection/>
    </xf>
    <xf numFmtId="2" fontId="1" fillId="0" borderId="26" xfId="64" applyNumberFormat="1" applyFont="1" applyBorder="1" applyAlignment="1">
      <alignment horizontal="right" vertical="center"/>
      <protection/>
    </xf>
    <xf numFmtId="0" fontId="4" fillId="40" borderId="0" xfId="64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4" fillId="0" borderId="55" xfId="64" applyFont="1" applyFill="1" applyBorder="1" applyAlignment="1">
      <alignment horizontal="center"/>
      <protection/>
    </xf>
    <xf numFmtId="0" fontId="21" fillId="0" borderId="11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2" fontId="1" fillId="0" borderId="83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/>
    </xf>
    <xf numFmtId="0" fontId="21" fillId="41" borderId="33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11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473"/>
  <sheetViews>
    <sheetView tabSelected="1" view="pageBreakPreview" zoomScaleSheetLayoutView="100" workbookViewId="0" topLeftCell="A154">
      <selection activeCell="R14" sqref="R14"/>
    </sheetView>
  </sheetViews>
  <sheetFormatPr defaultColWidth="9.140625" defaultRowHeight="12.75"/>
  <cols>
    <col min="2" max="2" width="29.28125" style="0" customWidth="1"/>
    <col min="3" max="3" width="8.421875" style="0" customWidth="1"/>
    <col min="4" max="4" width="11.28125" style="0" customWidth="1"/>
    <col min="5" max="5" width="9.7109375" style="0" customWidth="1"/>
    <col min="6" max="6" width="9.57421875" style="0" customWidth="1"/>
    <col min="7" max="7" width="25.00390625" style="0" customWidth="1"/>
    <col min="8" max="8" width="9.28125" style="0" bestFit="1" customWidth="1"/>
    <col min="9" max="9" width="8.57421875" style="0" customWidth="1"/>
    <col min="10" max="10" width="9.421875" style="0" customWidth="1"/>
    <col min="11" max="11" width="9.57421875" style="0" customWidth="1"/>
    <col min="13" max="13" width="10.421875" style="0" customWidth="1"/>
    <col min="14" max="14" width="10.28125" style="0" customWidth="1"/>
    <col min="15" max="15" width="10.140625" style="0" customWidth="1"/>
    <col min="16" max="16" width="10.140625" style="20" customWidth="1"/>
    <col min="17" max="17" width="11.57421875" style="1492" customWidth="1"/>
  </cols>
  <sheetData>
    <row r="1" spans="11:16" ht="15">
      <c r="K1" s="207"/>
      <c r="L1" s="1611" t="s">
        <v>409</v>
      </c>
      <c r="M1" s="1611"/>
      <c r="N1" s="1611"/>
      <c r="O1" s="1611"/>
      <c r="P1" s="1578"/>
    </row>
    <row r="2" spans="2:16" ht="15.75">
      <c r="B2" s="1705" t="s">
        <v>401</v>
      </c>
      <c r="C2" s="1705"/>
      <c r="D2" s="1705"/>
      <c r="E2" s="1705"/>
      <c r="F2" s="1705"/>
      <c r="G2" s="1705"/>
      <c r="H2" s="1705"/>
      <c r="I2" s="1705"/>
      <c r="J2" s="1705"/>
      <c r="K2" s="1705"/>
      <c r="L2" s="1705"/>
      <c r="M2" s="1705"/>
      <c r="N2" s="1705"/>
      <c r="O2" s="1705"/>
      <c r="P2" s="429"/>
    </row>
    <row r="3" spans="2:16" ht="18" customHeight="1">
      <c r="B3" s="1704" t="s">
        <v>315</v>
      </c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579"/>
    </row>
    <row r="4" spans="2:10" ht="18" customHeight="1">
      <c r="B4" s="286"/>
      <c r="C4" s="286"/>
      <c r="D4" s="286"/>
      <c r="E4" s="286"/>
      <c r="F4" s="286"/>
      <c r="G4" s="286"/>
      <c r="H4" s="286"/>
      <c r="I4" s="286"/>
      <c r="J4" s="286"/>
    </row>
    <row r="5" spans="2:10" ht="18.75" customHeight="1">
      <c r="B5" s="308"/>
      <c r="C5" s="308" t="s">
        <v>278</v>
      </c>
      <c r="D5" s="308"/>
      <c r="E5" s="308"/>
      <c r="F5" s="308"/>
      <c r="G5" s="308"/>
      <c r="H5" s="308"/>
      <c r="I5" s="23"/>
      <c r="J5" s="23"/>
    </row>
    <row r="6" spans="2:16" ht="15.75" customHeight="1" thickBot="1">
      <c r="B6" s="1678" t="s">
        <v>365</v>
      </c>
      <c r="C6" s="1678"/>
      <c r="D6" s="1678"/>
      <c r="E6" s="1678"/>
      <c r="F6" s="1678"/>
      <c r="G6" s="1678"/>
      <c r="H6" s="1678"/>
      <c r="I6" s="1678"/>
      <c r="J6" s="1678"/>
      <c r="K6" s="1678"/>
      <c r="L6" s="123"/>
      <c r="M6" s="123"/>
      <c r="N6" s="122"/>
      <c r="O6" s="122"/>
      <c r="P6" s="1580"/>
    </row>
    <row r="7" spans="2:16" ht="21" customHeight="1">
      <c r="B7" s="1624" t="s">
        <v>23</v>
      </c>
      <c r="C7" s="1613" t="s">
        <v>45</v>
      </c>
      <c r="D7" s="1613"/>
      <c r="E7" s="1613"/>
      <c r="F7" s="1613"/>
      <c r="G7" s="1627" t="s">
        <v>234</v>
      </c>
      <c r="H7" s="1629" t="s">
        <v>235</v>
      </c>
      <c r="I7" s="1609" t="s">
        <v>46</v>
      </c>
      <c r="J7" s="1609"/>
      <c r="K7" s="1609"/>
      <c r="L7" s="1633"/>
      <c r="M7" s="1623" t="s">
        <v>236</v>
      </c>
      <c r="N7" s="1398" t="s">
        <v>1</v>
      </c>
      <c r="O7" s="1399" t="s">
        <v>37</v>
      </c>
      <c r="P7" s="1581"/>
    </row>
    <row r="8" spans="2:16" ht="22.5" customHeight="1" thickBot="1">
      <c r="B8" s="1625"/>
      <c r="C8" s="295" t="s">
        <v>27</v>
      </c>
      <c r="D8" s="1397" t="s">
        <v>28</v>
      </c>
      <c r="E8" s="1397" t="s">
        <v>233</v>
      </c>
      <c r="F8" s="1397" t="s">
        <v>29</v>
      </c>
      <c r="G8" s="1628"/>
      <c r="H8" s="1630"/>
      <c r="I8" s="296" t="s">
        <v>21</v>
      </c>
      <c r="J8" s="296" t="s">
        <v>20</v>
      </c>
      <c r="K8" s="1020" t="s">
        <v>31</v>
      </c>
      <c r="L8" s="297" t="s">
        <v>32</v>
      </c>
      <c r="M8" s="1608"/>
      <c r="N8" s="1397" t="s">
        <v>33</v>
      </c>
      <c r="O8" s="298" t="s">
        <v>33</v>
      </c>
      <c r="P8" s="1581"/>
    </row>
    <row r="9" spans="2:16" ht="12.75" customHeight="1">
      <c r="B9" s="1407" t="s">
        <v>10</v>
      </c>
      <c r="C9" s="1081"/>
      <c r="D9" s="849"/>
      <c r="E9" s="849">
        <v>527</v>
      </c>
      <c r="F9" s="849">
        <v>1319</v>
      </c>
      <c r="G9" s="849">
        <v>622</v>
      </c>
      <c r="H9" s="849">
        <v>59</v>
      </c>
      <c r="I9" s="849"/>
      <c r="J9" s="849"/>
      <c r="K9" s="849"/>
      <c r="L9" s="850"/>
      <c r="M9" s="851">
        <v>266</v>
      </c>
      <c r="N9" s="849">
        <v>104</v>
      </c>
      <c r="O9" s="852">
        <v>429</v>
      </c>
      <c r="P9" s="1574"/>
    </row>
    <row r="10" spans="2:16" ht="13.5" customHeight="1">
      <c r="B10" s="1407" t="s">
        <v>8</v>
      </c>
      <c r="C10" s="1082"/>
      <c r="D10" s="528"/>
      <c r="E10" s="528"/>
      <c r="F10" s="528">
        <v>1784</v>
      </c>
      <c r="G10" s="528">
        <v>694</v>
      </c>
      <c r="H10" s="528">
        <v>101</v>
      </c>
      <c r="I10" s="528"/>
      <c r="J10" s="528"/>
      <c r="K10" s="528">
        <v>68.8</v>
      </c>
      <c r="L10" s="947"/>
      <c r="M10" s="527">
        <v>168</v>
      </c>
      <c r="N10" s="528">
        <v>862</v>
      </c>
      <c r="O10" s="943">
        <v>577</v>
      </c>
      <c r="P10" s="1574"/>
    </row>
    <row r="11" spans="2:16" ht="13.5" customHeight="1">
      <c r="B11" s="1080" t="s">
        <v>3</v>
      </c>
      <c r="C11" s="1082"/>
      <c r="D11" s="528">
        <v>80</v>
      </c>
      <c r="E11" s="528"/>
      <c r="F11" s="528">
        <v>1553</v>
      </c>
      <c r="G11" s="528">
        <v>936</v>
      </c>
      <c r="H11" s="528">
        <v>118</v>
      </c>
      <c r="I11" s="528"/>
      <c r="J11" s="528"/>
      <c r="K11" s="528">
        <v>80</v>
      </c>
      <c r="L11" s="947"/>
      <c r="M11" s="527">
        <v>154</v>
      </c>
      <c r="N11" s="528">
        <v>1013</v>
      </c>
      <c r="O11" s="943">
        <v>539</v>
      </c>
      <c r="P11" s="1574"/>
    </row>
    <row r="12" spans="2:16" ht="13.5" customHeight="1">
      <c r="B12" s="189" t="s">
        <v>5</v>
      </c>
      <c r="C12" s="1405"/>
      <c r="D12" s="525"/>
      <c r="E12" s="525"/>
      <c r="F12" s="525">
        <v>1608</v>
      </c>
      <c r="G12" s="525">
        <v>737</v>
      </c>
      <c r="H12" s="525">
        <v>114</v>
      </c>
      <c r="I12" s="525"/>
      <c r="J12" s="525"/>
      <c r="K12" s="525"/>
      <c r="L12" s="854"/>
      <c r="M12" s="646">
        <v>154</v>
      </c>
      <c r="N12" s="525">
        <v>1054</v>
      </c>
      <c r="O12" s="855">
        <v>489</v>
      </c>
      <c r="P12" s="1574"/>
    </row>
    <row r="13" spans="2:16" ht="13.5" customHeight="1">
      <c r="B13" s="1045" t="s">
        <v>7</v>
      </c>
      <c r="C13" s="1406"/>
      <c r="D13" s="577"/>
      <c r="E13" s="577"/>
      <c r="F13" s="577">
        <v>494</v>
      </c>
      <c r="G13" s="577">
        <v>204</v>
      </c>
      <c r="H13" s="577">
        <v>43</v>
      </c>
      <c r="I13" s="577"/>
      <c r="J13" s="577"/>
      <c r="K13" s="577"/>
      <c r="L13" s="1046"/>
      <c r="M13" s="1047">
        <v>152</v>
      </c>
      <c r="N13" s="577">
        <v>297</v>
      </c>
      <c r="O13" s="1048">
        <v>185</v>
      </c>
      <c r="P13" s="1574"/>
    </row>
    <row r="14" spans="2:16" ht="13.5" customHeight="1">
      <c r="B14" s="1045" t="s">
        <v>276</v>
      </c>
      <c r="C14" s="1406"/>
      <c r="D14" s="577"/>
      <c r="E14" s="577"/>
      <c r="F14" s="577">
        <v>564</v>
      </c>
      <c r="G14" s="577">
        <v>168</v>
      </c>
      <c r="H14" s="577">
        <v>30</v>
      </c>
      <c r="I14" s="577"/>
      <c r="J14" s="577"/>
      <c r="K14" s="577"/>
      <c r="L14" s="1046"/>
      <c r="M14" s="1047">
        <v>53</v>
      </c>
      <c r="N14" s="577">
        <v>243</v>
      </c>
      <c r="O14" s="1048">
        <v>163</v>
      </c>
      <c r="P14" s="1574"/>
    </row>
    <row r="15" spans="2:16" ht="13.5" customHeight="1" thickBot="1">
      <c r="B15" s="856" t="s">
        <v>9</v>
      </c>
      <c r="C15" s="561"/>
      <c r="D15" s="530"/>
      <c r="E15" s="530"/>
      <c r="F15" s="530"/>
      <c r="G15" s="530"/>
      <c r="H15" s="530"/>
      <c r="I15" s="530"/>
      <c r="J15" s="530"/>
      <c r="K15" s="530"/>
      <c r="L15" s="858"/>
      <c r="M15" s="859"/>
      <c r="N15" s="530"/>
      <c r="O15" s="860"/>
      <c r="P15" s="1574"/>
    </row>
    <row r="16" spans="2:17" ht="15.75" customHeight="1" thickBot="1">
      <c r="B16" s="191" t="s">
        <v>13</v>
      </c>
      <c r="C16" s="498">
        <f>SUM(C9:C15)</f>
        <v>0</v>
      </c>
      <c r="D16" s="498">
        <f aca="true" t="shared" si="0" ref="D16:O16">SUM(D9:D15)</f>
        <v>80</v>
      </c>
      <c r="E16" s="498">
        <f t="shared" si="0"/>
        <v>527</v>
      </c>
      <c r="F16" s="498">
        <f t="shared" si="0"/>
        <v>7322</v>
      </c>
      <c r="G16" s="498">
        <f t="shared" si="0"/>
        <v>3361</v>
      </c>
      <c r="H16" s="498">
        <f>SUM(H9:H15)</f>
        <v>465</v>
      </c>
      <c r="I16" s="498">
        <f t="shared" si="0"/>
        <v>0</v>
      </c>
      <c r="J16" s="498">
        <f t="shared" si="0"/>
        <v>0</v>
      </c>
      <c r="K16" s="498">
        <f t="shared" si="0"/>
        <v>148.8</v>
      </c>
      <c r="L16" s="498">
        <f t="shared" si="0"/>
        <v>0</v>
      </c>
      <c r="M16" s="498">
        <f t="shared" si="0"/>
        <v>947</v>
      </c>
      <c r="N16" s="498">
        <f t="shared" si="0"/>
        <v>3573</v>
      </c>
      <c r="O16" s="1408">
        <f t="shared" si="0"/>
        <v>2382</v>
      </c>
      <c r="P16" s="1582"/>
      <c r="Q16" s="1492">
        <f>C16+D16+E16+F16+G16+H16</f>
        <v>11755</v>
      </c>
    </row>
    <row r="17" spans="2:16" ht="15" customHeight="1">
      <c r="B17" s="226"/>
      <c r="C17" s="1453"/>
      <c r="D17" s="1453"/>
      <c r="E17" s="1453"/>
      <c r="F17" s="1453"/>
      <c r="G17" s="1453"/>
      <c r="H17" s="1453"/>
      <c r="I17" s="1453"/>
      <c r="J17" s="1453"/>
      <c r="K17" s="1453"/>
      <c r="L17" s="1453"/>
      <c r="M17" s="1453"/>
      <c r="N17" s="1453"/>
      <c r="O17" s="1453"/>
      <c r="P17" s="1582"/>
    </row>
    <row r="18" spans="2:16" ht="13.5" customHeight="1" thickBot="1">
      <c r="B18" s="1620" t="s">
        <v>398</v>
      </c>
      <c r="C18" s="1620"/>
      <c r="D18" s="1620"/>
      <c r="E18" s="1620"/>
      <c r="F18" s="1620"/>
      <c r="G18" s="1620"/>
      <c r="H18" s="1620"/>
      <c r="I18" s="1620"/>
      <c r="J18" s="1620"/>
      <c r="K18" s="1620"/>
      <c r="L18" s="8"/>
      <c r="M18" s="8"/>
      <c r="N18" s="8"/>
      <c r="O18" s="8"/>
      <c r="P18" s="945"/>
    </row>
    <row r="19" spans="2:16" ht="21.75" customHeight="1">
      <c r="B19" s="1621" t="s">
        <v>23</v>
      </c>
      <c r="C19" s="1616" t="s">
        <v>45</v>
      </c>
      <c r="D19" s="1616"/>
      <c r="E19" s="1616"/>
      <c r="F19" s="1616"/>
      <c r="G19" s="1662" t="s">
        <v>234</v>
      </c>
      <c r="H19" s="1698" t="s">
        <v>235</v>
      </c>
      <c r="I19" s="1700" t="s">
        <v>46</v>
      </c>
      <c r="J19" s="1700"/>
      <c r="K19" s="1700"/>
      <c r="L19" s="1701"/>
      <c r="M19" s="1702" t="s">
        <v>236</v>
      </c>
      <c r="N19" s="1423" t="s">
        <v>1</v>
      </c>
      <c r="O19" s="1424" t="s">
        <v>37</v>
      </c>
      <c r="P19" s="1581"/>
    </row>
    <row r="20" spans="2:16" ht="24.75" customHeight="1" thickBot="1">
      <c r="B20" s="1622"/>
      <c r="C20" s="1425" t="s">
        <v>27</v>
      </c>
      <c r="D20" s="1426" t="s">
        <v>156</v>
      </c>
      <c r="E20" s="1426" t="s">
        <v>233</v>
      </c>
      <c r="F20" s="1426" t="s">
        <v>29</v>
      </c>
      <c r="G20" s="1663"/>
      <c r="H20" s="1699"/>
      <c r="I20" s="1427" t="s">
        <v>21</v>
      </c>
      <c r="J20" s="1427" t="s">
        <v>20</v>
      </c>
      <c r="K20" s="1428" t="s">
        <v>31</v>
      </c>
      <c r="L20" s="1454" t="s">
        <v>32</v>
      </c>
      <c r="M20" s="1703"/>
      <c r="N20" s="1426" t="s">
        <v>33</v>
      </c>
      <c r="O20" s="1430" t="s">
        <v>33</v>
      </c>
      <c r="P20" s="1581"/>
    </row>
    <row r="21" spans="2:16" ht="13.5" customHeight="1">
      <c r="B21" s="1431" t="s">
        <v>10</v>
      </c>
      <c r="C21" s="1455"/>
      <c r="D21" s="1455"/>
      <c r="E21" s="1455"/>
      <c r="F21" s="1455"/>
      <c r="G21" s="1456"/>
      <c r="H21" s="1456"/>
      <c r="I21" s="1455"/>
      <c r="J21" s="1456"/>
      <c r="K21" s="1455"/>
      <c r="L21" s="1457"/>
      <c r="M21" s="1458"/>
      <c r="N21" s="1458"/>
      <c r="O21" s="1459"/>
      <c r="P21" s="1377"/>
    </row>
    <row r="22" spans="2:16" ht="13.5" customHeight="1">
      <c r="B22" s="1438" t="s">
        <v>8</v>
      </c>
      <c r="C22" s="1460"/>
      <c r="D22" s="1460">
        <v>334</v>
      </c>
      <c r="E22" s="1460"/>
      <c r="F22" s="1460"/>
      <c r="G22" s="1461">
        <v>19.38</v>
      </c>
      <c r="H22" s="1460"/>
      <c r="I22" s="1460"/>
      <c r="J22" s="1460"/>
      <c r="K22" s="1460">
        <v>13.82</v>
      </c>
      <c r="L22" s="1462"/>
      <c r="M22" s="1458"/>
      <c r="N22" s="1463">
        <v>49.98</v>
      </c>
      <c r="O22" s="1459"/>
      <c r="P22" s="1377"/>
    </row>
    <row r="23" spans="2:16" ht="13.5" customHeight="1">
      <c r="B23" s="1438" t="s">
        <v>277</v>
      </c>
      <c r="C23" s="1460"/>
      <c r="D23" s="1460"/>
      <c r="E23" s="1460"/>
      <c r="F23" s="1460">
        <v>13.87</v>
      </c>
      <c r="G23" s="1461">
        <v>12.62</v>
      </c>
      <c r="H23" s="1460"/>
      <c r="I23" s="1460"/>
      <c r="J23" s="1460"/>
      <c r="K23" s="1460"/>
      <c r="L23" s="1462"/>
      <c r="M23" s="1458"/>
      <c r="N23" s="1463">
        <v>21.34</v>
      </c>
      <c r="O23" s="1459"/>
      <c r="P23" s="1377"/>
    </row>
    <row r="24" spans="2:16" ht="13.5" customHeight="1">
      <c r="B24" s="1438" t="s">
        <v>3</v>
      </c>
      <c r="C24" s="1460"/>
      <c r="D24" s="1460"/>
      <c r="E24" s="1460"/>
      <c r="F24" s="1460"/>
      <c r="G24" s="1460">
        <v>39.07</v>
      </c>
      <c r="H24" s="1460"/>
      <c r="I24" s="1460"/>
      <c r="J24" s="1460"/>
      <c r="K24" s="1460"/>
      <c r="L24" s="1462"/>
      <c r="M24" s="1464"/>
      <c r="N24" s="1456">
        <v>21.34</v>
      </c>
      <c r="O24" s="1465"/>
      <c r="P24" s="1583"/>
    </row>
    <row r="25" spans="2:16" ht="13.5" customHeight="1">
      <c r="B25" s="1438" t="s">
        <v>5</v>
      </c>
      <c r="C25" s="1460"/>
      <c r="D25" s="1460"/>
      <c r="E25" s="1460"/>
      <c r="F25" s="1466"/>
      <c r="G25" s="1466"/>
      <c r="H25" s="1456"/>
      <c r="I25" s="1460"/>
      <c r="J25" s="1466"/>
      <c r="K25" s="1460"/>
      <c r="L25" s="1462"/>
      <c r="M25" s="1467"/>
      <c r="N25" s="1468"/>
      <c r="O25" s="1469"/>
      <c r="P25" s="1584"/>
    </row>
    <row r="26" spans="2:16" ht="13.5" thickBot="1">
      <c r="B26" s="1446" t="s">
        <v>7</v>
      </c>
      <c r="C26" s="1470"/>
      <c r="D26" s="1470"/>
      <c r="E26" s="1470"/>
      <c r="F26" s="1470"/>
      <c r="G26" s="1470"/>
      <c r="H26" s="1471"/>
      <c r="I26" s="1470"/>
      <c r="J26" s="1470"/>
      <c r="K26" s="1470"/>
      <c r="L26" s="1472"/>
      <c r="M26" s="1473"/>
      <c r="N26" s="1473"/>
      <c r="O26" s="1474"/>
      <c r="P26" s="1583"/>
    </row>
    <row r="27" spans="2:17" ht="21" customHeight="1" thickBot="1">
      <c r="B27" s="1450" t="s">
        <v>13</v>
      </c>
      <c r="C27" s="1475">
        <f>SUM(C21:C26)</f>
        <v>0</v>
      </c>
      <c r="D27" s="1475">
        <f aca="true" t="shared" si="1" ref="D27:O27">SUM(D21:D26)</f>
        <v>334</v>
      </c>
      <c r="E27" s="1475">
        <f t="shared" si="1"/>
        <v>0</v>
      </c>
      <c r="F27" s="1475">
        <f t="shared" si="1"/>
        <v>13.87</v>
      </c>
      <c r="G27" s="1475">
        <f t="shared" si="1"/>
        <v>71.07</v>
      </c>
      <c r="H27" s="1475">
        <f t="shared" si="1"/>
        <v>0</v>
      </c>
      <c r="I27" s="1475">
        <f t="shared" si="1"/>
        <v>0</v>
      </c>
      <c r="J27" s="1475">
        <f t="shared" si="1"/>
        <v>0</v>
      </c>
      <c r="K27" s="1475">
        <f t="shared" si="1"/>
        <v>13.82</v>
      </c>
      <c r="L27" s="1475">
        <f t="shared" si="1"/>
        <v>0</v>
      </c>
      <c r="M27" s="1475">
        <f t="shared" si="1"/>
        <v>0</v>
      </c>
      <c r="N27" s="1475">
        <f t="shared" si="1"/>
        <v>92.66</v>
      </c>
      <c r="O27" s="1476">
        <f t="shared" si="1"/>
        <v>0</v>
      </c>
      <c r="P27" s="1585"/>
      <c r="Q27" s="1492">
        <f>C27+D27+E27+F27+G27+H27</f>
        <v>418.94</v>
      </c>
    </row>
    <row r="28" spans="2:16" ht="19.5" customHeight="1">
      <c r="B28" s="226"/>
      <c r="C28" s="861"/>
      <c r="D28" s="861"/>
      <c r="E28" s="861"/>
      <c r="F28" s="861"/>
      <c r="G28" s="861"/>
      <c r="H28" s="861"/>
      <c r="I28" s="861"/>
      <c r="J28" s="861"/>
      <c r="K28" s="861"/>
      <c r="L28" s="861"/>
      <c r="M28" s="861"/>
      <c r="N28" s="861"/>
      <c r="O28" s="861"/>
      <c r="P28" s="1586"/>
    </row>
    <row r="29" spans="2:16" ht="21" customHeight="1" thickBot="1">
      <c r="B29" s="1620" t="s">
        <v>393</v>
      </c>
      <c r="C29" s="1620"/>
      <c r="D29" s="1620"/>
      <c r="E29" s="1620"/>
      <c r="F29" s="1620"/>
      <c r="G29" s="1620"/>
      <c r="H29" s="1620"/>
      <c r="I29" s="1620"/>
      <c r="J29" s="1620"/>
      <c r="K29" s="1620"/>
      <c r="L29" s="8"/>
      <c r="M29" s="8"/>
      <c r="N29" s="8"/>
      <c r="O29" s="8"/>
      <c r="P29" s="945"/>
    </row>
    <row r="30" spans="2:16" ht="18.75" customHeight="1">
      <c r="B30" s="1624" t="s">
        <v>23</v>
      </c>
      <c r="C30" s="1613" t="s">
        <v>45</v>
      </c>
      <c r="D30" s="1613"/>
      <c r="E30" s="1613"/>
      <c r="F30" s="1613"/>
      <c r="G30" s="1627" t="s">
        <v>234</v>
      </c>
      <c r="H30" s="1629" t="s">
        <v>235</v>
      </c>
      <c r="I30" s="1609" t="s">
        <v>46</v>
      </c>
      <c r="J30" s="1609"/>
      <c r="K30" s="1609"/>
      <c r="L30" s="1633"/>
      <c r="M30" s="1623" t="s">
        <v>236</v>
      </c>
      <c r="N30" s="1398" t="s">
        <v>1</v>
      </c>
      <c r="O30" s="1399" t="s">
        <v>37</v>
      </c>
      <c r="P30" s="1581"/>
    </row>
    <row r="31" spans="2:16" ht="22.5" customHeight="1" thickBot="1">
      <c r="B31" s="1625"/>
      <c r="C31" s="295" t="s">
        <v>27</v>
      </c>
      <c r="D31" s="1397" t="s">
        <v>28</v>
      </c>
      <c r="E31" s="1397" t="s">
        <v>233</v>
      </c>
      <c r="F31" s="1397" t="s">
        <v>29</v>
      </c>
      <c r="G31" s="1628"/>
      <c r="H31" s="1630"/>
      <c r="I31" s="296" t="s">
        <v>21</v>
      </c>
      <c r="J31" s="296" t="s">
        <v>20</v>
      </c>
      <c r="K31" s="1020" t="s">
        <v>31</v>
      </c>
      <c r="L31" s="297" t="s">
        <v>32</v>
      </c>
      <c r="M31" s="1608"/>
      <c r="N31" s="1397" t="s">
        <v>33</v>
      </c>
      <c r="O31" s="298" t="s">
        <v>33</v>
      </c>
      <c r="P31" s="1581"/>
    </row>
    <row r="32" spans="2:16" ht="13.5" customHeight="1">
      <c r="B32" s="848" t="s">
        <v>10</v>
      </c>
      <c r="C32" s="862"/>
      <c r="D32" s="862"/>
      <c r="E32" s="862">
        <v>194.55</v>
      </c>
      <c r="F32" s="862"/>
      <c r="G32" s="863">
        <v>545.54</v>
      </c>
      <c r="H32" s="863">
        <v>81.88</v>
      </c>
      <c r="I32" s="862"/>
      <c r="J32" s="863"/>
      <c r="K32" s="862"/>
      <c r="L32" s="864"/>
      <c r="M32" s="1394">
        <v>172</v>
      </c>
      <c r="N32" s="1394">
        <v>67</v>
      </c>
      <c r="O32" s="1393">
        <v>124</v>
      </c>
      <c r="P32" s="1377"/>
    </row>
    <row r="33" spans="2:16" ht="13.5" customHeight="1">
      <c r="B33" s="189" t="s">
        <v>8</v>
      </c>
      <c r="C33" s="599">
        <v>840</v>
      </c>
      <c r="D33" s="599">
        <v>1377</v>
      </c>
      <c r="E33" s="599"/>
      <c r="F33" s="599">
        <v>218</v>
      </c>
      <c r="G33" s="865">
        <v>1032</v>
      </c>
      <c r="H33" s="599">
        <v>204</v>
      </c>
      <c r="I33" s="599">
        <v>450</v>
      </c>
      <c r="J33" s="599"/>
      <c r="K33" s="599">
        <v>430</v>
      </c>
      <c r="L33" s="866"/>
      <c r="M33" s="490">
        <v>137</v>
      </c>
      <c r="N33" s="491">
        <v>749</v>
      </c>
      <c r="O33" s="867">
        <v>699</v>
      </c>
      <c r="P33" s="1377"/>
    </row>
    <row r="34" spans="2:16" ht="13.5" customHeight="1">
      <c r="B34" s="189" t="s">
        <v>277</v>
      </c>
      <c r="C34" s="599">
        <v>109</v>
      </c>
      <c r="D34" s="599"/>
      <c r="E34" s="599"/>
      <c r="F34" s="599"/>
      <c r="G34" s="865">
        <v>5</v>
      </c>
      <c r="H34" s="599">
        <v>25</v>
      </c>
      <c r="I34" s="599"/>
      <c r="J34" s="599"/>
      <c r="K34" s="599"/>
      <c r="L34" s="866"/>
      <c r="M34" s="490">
        <v>0</v>
      </c>
      <c r="N34" s="491">
        <v>40</v>
      </c>
      <c r="O34" s="867">
        <v>0</v>
      </c>
      <c r="P34" s="1377"/>
    </row>
    <row r="35" spans="2:16" ht="12.75" customHeight="1">
      <c r="B35" s="189" t="s">
        <v>3</v>
      </c>
      <c r="C35" s="599">
        <v>1063.92</v>
      </c>
      <c r="D35" s="599">
        <v>84</v>
      </c>
      <c r="E35" s="599"/>
      <c r="F35" s="599">
        <v>1277</v>
      </c>
      <c r="G35" s="599">
        <v>765</v>
      </c>
      <c r="H35" s="599">
        <v>76.24</v>
      </c>
      <c r="I35" s="599"/>
      <c r="J35" s="599"/>
      <c r="K35" s="599">
        <v>296.01</v>
      </c>
      <c r="L35" s="866"/>
      <c r="M35" s="868">
        <v>149</v>
      </c>
      <c r="N35" s="863">
        <v>573</v>
      </c>
      <c r="O35" s="869">
        <v>500</v>
      </c>
      <c r="P35" s="1583"/>
    </row>
    <row r="36" spans="2:16" ht="12.75" customHeight="1">
      <c r="B36" s="189" t="s">
        <v>5</v>
      </c>
      <c r="C36" s="599">
        <v>1375.17</v>
      </c>
      <c r="D36" s="599"/>
      <c r="E36" s="599"/>
      <c r="F36" s="870">
        <v>485</v>
      </c>
      <c r="G36" s="870">
        <v>470</v>
      </c>
      <c r="H36" s="863">
        <v>59.04</v>
      </c>
      <c r="I36" s="599"/>
      <c r="J36" s="870"/>
      <c r="K36" s="599">
        <v>15</v>
      </c>
      <c r="L36" s="866">
        <v>81.33</v>
      </c>
      <c r="M36" s="871">
        <v>75</v>
      </c>
      <c r="N36" s="872">
        <v>99</v>
      </c>
      <c r="O36" s="972">
        <v>260</v>
      </c>
      <c r="P36" s="1584"/>
    </row>
    <row r="37" spans="2:16" ht="19.5" customHeight="1" thickBot="1">
      <c r="B37" s="856" t="s">
        <v>7</v>
      </c>
      <c r="C37" s="602">
        <v>156</v>
      </c>
      <c r="D37" s="602"/>
      <c r="E37" s="602"/>
      <c r="F37" s="602">
        <v>15</v>
      </c>
      <c r="G37" s="602">
        <v>15</v>
      </c>
      <c r="H37" s="873">
        <v>0</v>
      </c>
      <c r="I37" s="602"/>
      <c r="J37" s="602"/>
      <c r="K37" s="602"/>
      <c r="L37" s="874"/>
      <c r="M37" s="875">
        <v>0</v>
      </c>
      <c r="N37" s="875">
        <v>8</v>
      </c>
      <c r="O37" s="879">
        <v>3</v>
      </c>
      <c r="P37" s="1583"/>
    </row>
    <row r="38" spans="2:19" ht="20.25" customHeight="1" thickBot="1">
      <c r="B38" s="191" t="s">
        <v>13</v>
      </c>
      <c r="C38" s="489">
        <f>SUM(C32:C37)</f>
        <v>3544.09</v>
      </c>
      <c r="D38" s="489">
        <f aca="true" t="shared" si="2" ref="D38:O38">SUM(D32:D37)</f>
        <v>1461</v>
      </c>
      <c r="E38" s="489">
        <f t="shared" si="2"/>
        <v>194.55</v>
      </c>
      <c r="F38" s="489">
        <f t="shared" si="2"/>
        <v>1995</v>
      </c>
      <c r="G38" s="489">
        <f t="shared" si="2"/>
        <v>2832.54</v>
      </c>
      <c r="H38" s="489">
        <f t="shared" si="2"/>
        <v>446.16</v>
      </c>
      <c r="I38" s="489">
        <f t="shared" si="2"/>
        <v>450</v>
      </c>
      <c r="J38" s="489">
        <f t="shared" si="2"/>
        <v>0</v>
      </c>
      <c r="K38" s="489">
        <f t="shared" si="2"/>
        <v>741.01</v>
      </c>
      <c r="L38" s="489">
        <f t="shared" si="2"/>
        <v>81.33</v>
      </c>
      <c r="M38" s="489">
        <f t="shared" si="2"/>
        <v>533</v>
      </c>
      <c r="N38" s="489">
        <f t="shared" si="2"/>
        <v>1536</v>
      </c>
      <c r="O38" s="1404">
        <f t="shared" si="2"/>
        <v>1586</v>
      </c>
      <c r="P38" s="1585"/>
      <c r="Q38" s="1492">
        <f>C38+D38+E38+F38+G38+H38</f>
        <v>10473.34</v>
      </c>
      <c r="S38" s="1491"/>
    </row>
    <row r="39" spans="2:19" ht="20.25" customHeight="1">
      <c r="B39" s="226"/>
      <c r="C39" s="861"/>
      <c r="D39" s="861"/>
      <c r="E39" s="861"/>
      <c r="F39" s="861"/>
      <c r="G39" s="861"/>
      <c r="H39" s="861"/>
      <c r="I39" s="861"/>
      <c r="J39" s="861"/>
      <c r="K39" s="861"/>
      <c r="L39" s="876"/>
      <c r="M39" s="861"/>
      <c r="N39" s="861"/>
      <c r="O39" s="861"/>
      <c r="P39" s="1586"/>
      <c r="S39" s="1491"/>
    </row>
    <row r="40" spans="2:16" ht="13.5" customHeight="1" thickBot="1">
      <c r="B40" s="1620" t="s">
        <v>367</v>
      </c>
      <c r="C40" s="1620"/>
      <c r="D40" s="1620"/>
      <c r="E40" s="1620"/>
      <c r="F40" s="1620"/>
      <c r="G40" s="1620"/>
      <c r="H40" s="1620"/>
      <c r="I40" s="1620"/>
      <c r="J40" s="1620"/>
      <c r="K40" s="1620"/>
      <c r="L40" s="877"/>
      <c r="M40" s="8"/>
      <c r="N40" s="8"/>
      <c r="O40" s="8"/>
      <c r="P40" s="945"/>
    </row>
    <row r="41" spans="2:16" ht="20.25" customHeight="1">
      <c r="B41" s="1624" t="s">
        <v>23</v>
      </c>
      <c r="C41" s="1613" t="s">
        <v>45</v>
      </c>
      <c r="D41" s="1613"/>
      <c r="E41" s="1613"/>
      <c r="F41" s="1613"/>
      <c r="G41" s="1627" t="s">
        <v>234</v>
      </c>
      <c r="H41" s="1629" t="s">
        <v>235</v>
      </c>
      <c r="I41" s="1609" t="s">
        <v>46</v>
      </c>
      <c r="J41" s="1609"/>
      <c r="K41" s="1609"/>
      <c r="L41" s="1633"/>
      <c r="M41" s="1623" t="s">
        <v>236</v>
      </c>
      <c r="N41" s="1398" t="s">
        <v>1</v>
      </c>
      <c r="O41" s="1399" t="s">
        <v>37</v>
      </c>
      <c r="P41" s="1581"/>
    </row>
    <row r="42" spans="2:16" ht="25.5" customHeight="1" thickBot="1">
      <c r="B42" s="1625"/>
      <c r="C42" s="295" t="s">
        <v>27</v>
      </c>
      <c r="D42" s="1397" t="s">
        <v>28</v>
      </c>
      <c r="E42" s="1397" t="s">
        <v>233</v>
      </c>
      <c r="F42" s="1397" t="s">
        <v>29</v>
      </c>
      <c r="G42" s="1628"/>
      <c r="H42" s="1630"/>
      <c r="I42" s="296" t="s">
        <v>21</v>
      </c>
      <c r="J42" s="296" t="s">
        <v>20</v>
      </c>
      <c r="K42" s="1020" t="s">
        <v>31</v>
      </c>
      <c r="L42" s="297" t="s">
        <v>32</v>
      </c>
      <c r="M42" s="1608"/>
      <c r="N42" s="1397" t="s">
        <v>33</v>
      </c>
      <c r="O42" s="298" t="s">
        <v>33</v>
      </c>
      <c r="P42" s="1581"/>
    </row>
    <row r="43" spans="2:16" ht="12.75">
      <c r="B43" s="848" t="s">
        <v>10</v>
      </c>
      <c r="C43" s="862"/>
      <c r="D43" s="862"/>
      <c r="E43" s="863"/>
      <c r="F43" s="863"/>
      <c r="G43" s="863"/>
      <c r="H43" s="863"/>
      <c r="I43" s="863"/>
      <c r="J43" s="863"/>
      <c r="K43" s="862"/>
      <c r="L43" s="864"/>
      <c r="M43" s="490"/>
      <c r="N43" s="491"/>
      <c r="O43" s="867"/>
      <c r="P43" s="1377"/>
    </row>
    <row r="44" spans="2:16" ht="15" customHeight="1">
      <c r="B44" s="189" t="s">
        <v>8</v>
      </c>
      <c r="C44" s="599"/>
      <c r="D44" s="599"/>
      <c r="E44" s="599"/>
      <c r="F44" s="599">
        <v>308</v>
      </c>
      <c r="G44" s="599">
        <v>88</v>
      </c>
      <c r="H44" s="599"/>
      <c r="I44" s="599"/>
      <c r="J44" s="599"/>
      <c r="K44" s="599"/>
      <c r="L44" s="866"/>
      <c r="M44" s="490"/>
      <c r="N44" s="491">
        <v>211</v>
      </c>
      <c r="O44" s="867">
        <v>75</v>
      </c>
      <c r="P44" s="1377"/>
    </row>
    <row r="45" spans="2:16" ht="12.75" customHeight="1">
      <c r="B45" s="189" t="s">
        <v>3</v>
      </c>
      <c r="C45" s="599"/>
      <c r="D45" s="599"/>
      <c r="E45" s="599"/>
      <c r="F45" s="599">
        <v>177</v>
      </c>
      <c r="G45" s="599">
        <v>80</v>
      </c>
      <c r="H45" s="599">
        <v>24</v>
      </c>
      <c r="I45" s="599"/>
      <c r="J45" s="599"/>
      <c r="K45" s="599"/>
      <c r="L45" s="866"/>
      <c r="M45" s="868">
        <v>63</v>
      </c>
      <c r="N45" s="863">
        <v>212</v>
      </c>
      <c r="O45" s="869">
        <v>95</v>
      </c>
      <c r="P45" s="1583"/>
    </row>
    <row r="46" spans="2:16" ht="15" customHeight="1">
      <c r="B46" s="189" t="s">
        <v>5</v>
      </c>
      <c r="C46" s="599"/>
      <c r="D46" s="599"/>
      <c r="E46" s="599"/>
      <c r="F46" s="599"/>
      <c r="G46" s="599"/>
      <c r="H46" s="599"/>
      <c r="I46" s="599"/>
      <c r="J46" s="599"/>
      <c r="K46" s="599"/>
      <c r="L46" s="866"/>
      <c r="M46" s="871"/>
      <c r="N46" s="872"/>
      <c r="O46" s="972"/>
      <c r="P46" s="1584"/>
    </row>
    <row r="47" spans="2:16" ht="13.5" thickBot="1">
      <c r="B47" s="856" t="s">
        <v>9</v>
      </c>
      <c r="C47" s="878"/>
      <c r="D47" s="602"/>
      <c r="E47" s="878"/>
      <c r="F47" s="878"/>
      <c r="G47" s="878"/>
      <c r="H47" s="878"/>
      <c r="I47" s="878"/>
      <c r="J47" s="878"/>
      <c r="K47" s="602"/>
      <c r="L47" s="874"/>
      <c r="M47" s="875"/>
      <c r="N47" s="602"/>
      <c r="O47" s="879"/>
      <c r="P47" s="1583"/>
    </row>
    <row r="48" spans="2:17" ht="13.5" thickBot="1">
      <c r="B48" s="191" t="s">
        <v>13</v>
      </c>
      <c r="C48" s="489">
        <f>SUM(C43:C47)</f>
        <v>0</v>
      </c>
      <c r="D48" s="489">
        <f aca="true" t="shared" si="3" ref="D48:O48">SUM(D43:D47)</f>
        <v>0</v>
      </c>
      <c r="E48" s="489">
        <f t="shared" si="3"/>
        <v>0</v>
      </c>
      <c r="F48" s="489">
        <f t="shared" si="3"/>
        <v>485</v>
      </c>
      <c r="G48" s="489">
        <f t="shared" si="3"/>
        <v>168</v>
      </c>
      <c r="H48" s="489">
        <f t="shared" si="3"/>
        <v>24</v>
      </c>
      <c r="I48" s="489">
        <f t="shared" si="3"/>
        <v>0</v>
      </c>
      <c r="J48" s="489">
        <f t="shared" si="3"/>
        <v>0</v>
      </c>
      <c r="K48" s="489">
        <f t="shared" si="3"/>
        <v>0</v>
      </c>
      <c r="L48" s="489">
        <f t="shared" si="3"/>
        <v>0</v>
      </c>
      <c r="M48" s="489">
        <f t="shared" si="3"/>
        <v>63</v>
      </c>
      <c r="N48" s="489">
        <f t="shared" si="3"/>
        <v>423</v>
      </c>
      <c r="O48" s="1404">
        <f t="shared" si="3"/>
        <v>170</v>
      </c>
      <c r="P48" s="1585"/>
      <c r="Q48" s="1492">
        <f>C48+D48+E48+F48+G48+H48</f>
        <v>677</v>
      </c>
    </row>
    <row r="49" spans="2:16" ht="12.75">
      <c r="B49" s="226"/>
      <c r="C49" s="1560"/>
      <c r="D49" s="1560"/>
      <c r="E49" s="1560"/>
      <c r="F49" s="1560"/>
      <c r="G49" s="1560"/>
      <c r="H49" s="1560"/>
      <c r="I49" s="1560"/>
      <c r="J49" s="1560"/>
      <c r="K49" s="1560"/>
      <c r="L49" s="1560"/>
      <c r="M49" s="1560"/>
      <c r="N49" s="1560"/>
      <c r="O49" s="1560"/>
      <c r="P49" s="1585"/>
    </row>
    <row r="50" spans="2:11" ht="16.5" thickBot="1">
      <c r="B50" s="1664" t="s">
        <v>392</v>
      </c>
      <c r="C50" s="1664"/>
      <c r="D50" s="1664"/>
      <c r="E50" s="1664"/>
      <c r="F50" s="1664"/>
      <c r="G50" s="1664"/>
      <c r="H50" s="1664"/>
      <c r="I50" s="1664"/>
      <c r="J50" s="1664"/>
      <c r="K50" s="48"/>
    </row>
    <row r="51" spans="2:16" ht="18" customHeight="1">
      <c r="B51" s="1624" t="s">
        <v>23</v>
      </c>
      <c r="C51" s="1613" t="s">
        <v>45</v>
      </c>
      <c r="D51" s="1613"/>
      <c r="E51" s="1613"/>
      <c r="F51" s="1613"/>
      <c r="G51" s="1627" t="s">
        <v>234</v>
      </c>
      <c r="H51" s="1629" t="s">
        <v>235</v>
      </c>
      <c r="I51" s="1609" t="s">
        <v>46</v>
      </c>
      <c r="J51" s="1609"/>
      <c r="K51" s="1609"/>
      <c r="L51" s="1633"/>
      <c r="M51" s="1623" t="s">
        <v>236</v>
      </c>
      <c r="N51" s="1398" t="s">
        <v>1</v>
      </c>
      <c r="O51" s="1399" t="s">
        <v>37</v>
      </c>
      <c r="P51" s="1581"/>
    </row>
    <row r="52" spans="2:16" ht="32.25" customHeight="1" thickBot="1">
      <c r="B52" s="1625"/>
      <c r="C52" s="295" t="s">
        <v>27</v>
      </c>
      <c r="D52" s="1397" t="s">
        <v>28</v>
      </c>
      <c r="E52" s="1397" t="s">
        <v>233</v>
      </c>
      <c r="F52" s="1397" t="s">
        <v>29</v>
      </c>
      <c r="G52" s="1628"/>
      <c r="H52" s="1630"/>
      <c r="I52" s="296" t="s">
        <v>21</v>
      </c>
      <c r="J52" s="296" t="s">
        <v>20</v>
      </c>
      <c r="K52" s="1020" t="s">
        <v>31</v>
      </c>
      <c r="L52" s="297" t="s">
        <v>32</v>
      </c>
      <c r="M52" s="1608"/>
      <c r="N52" s="1397" t="s">
        <v>33</v>
      </c>
      <c r="O52" s="298" t="s">
        <v>33</v>
      </c>
      <c r="P52" s="1581"/>
    </row>
    <row r="53" spans="2:16" ht="12.75">
      <c r="B53" s="848" t="s">
        <v>10</v>
      </c>
      <c r="C53" s="880"/>
      <c r="D53" s="880"/>
      <c r="E53" s="863">
        <v>130</v>
      </c>
      <c r="F53" s="863">
        <v>176</v>
      </c>
      <c r="G53" s="863">
        <v>63</v>
      </c>
      <c r="H53" s="863">
        <v>85</v>
      </c>
      <c r="I53" s="491"/>
      <c r="J53" s="491"/>
      <c r="K53" s="880"/>
      <c r="L53" s="881"/>
      <c r="M53" s="882">
        <v>90</v>
      </c>
      <c r="N53" s="491">
        <v>69</v>
      </c>
      <c r="O53" s="867">
        <v>124</v>
      </c>
      <c r="P53" s="1377"/>
    </row>
    <row r="54" spans="2:16" ht="12.75">
      <c r="B54" s="189" t="s">
        <v>8</v>
      </c>
      <c r="C54" s="599">
        <v>91</v>
      </c>
      <c r="D54" s="599"/>
      <c r="E54" s="599">
        <v>97</v>
      </c>
      <c r="F54" s="599">
        <v>95</v>
      </c>
      <c r="G54" s="599">
        <v>173</v>
      </c>
      <c r="H54" s="599">
        <v>23</v>
      </c>
      <c r="I54" s="599"/>
      <c r="J54" s="491"/>
      <c r="K54" s="599"/>
      <c r="L54" s="883"/>
      <c r="M54" s="490">
        <v>81</v>
      </c>
      <c r="N54" s="491">
        <v>123</v>
      </c>
      <c r="O54" s="867">
        <v>139</v>
      </c>
      <c r="P54" s="1377"/>
    </row>
    <row r="55" spans="2:16" ht="12.75">
      <c r="B55" s="189" t="s">
        <v>3</v>
      </c>
      <c r="C55" s="599">
        <v>66</v>
      </c>
      <c r="D55" s="884">
        <v>99</v>
      </c>
      <c r="E55" s="599"/>
      <c r="F55" s="884"/>
      <c r="G55" s="599">
        <v>54</v>
      </c>
      <c r="H55" s="599">
        <v>10</v>
      </c>
      <c r="I55" s="863"/>
      <c r="J55" s="863"/>
      <c r="K55" s="884"/>
      <c r="L55" s="866"/>
      <c r="M55" s="868">
        <v>36</v>
      </c>
      <c r="N55" s="863">
        <v>70</v>
      </c>
      <c r="O55" s="869">
        <v>58</v>
      </c>
      <c r="P55" s="1583"/>
    </row>
    <row r="56" spans="2:16" ht="13.5" thickBot="1">
      <c r="B56" s="856" t="s">
        <v>9</v>
      </c>
      <c r="C56" s="599"/>
      <c r="D56" s="884"/>
      <c r="E56" s="599"/>
      <c r="F56" s="884"/>
      <c r="G56" s="884"/>
      <c r="H56" s="884"/>
      <c r="I56" s="884"/>
      <c r="J56" s="884"/>
      <c r="K56" s="884"/>
      <c r="L56" s="885"/>
      <c r="M56" s="886"/>
      <c r="N56" s="884"/>
      <c r="O56" s="973"/>
      <c r="P56" s="1587"/>
    </row>
    <row r="57" spans="2:17" ht="13.5" thickBot="1">
      <c r="B57" s="191" t="s">
        <v>13</v>
      </c>
      <c r="C57" s="489">
        <f>SUM(C53:C56)</f>
        <v>157</v>
      </c>
      <c r="D57" s="489">
        <f aca="true" t="shared" si="4" ref="D57:O57">SUM(D53:D56)</f>
        <v>99</v>
      </c>
      <c r="E57" s="489">
        <f t="shared" si="4"/>
        <v>227</v>
      </c>
      <c r="F57" s="489">
        <f t="shared" si="4"/>
        <v>271</v>
      </c>
      <c r="G57" s="489">
        <f t="shared" si="4"/>
        <v>290</v>
      </c>
      <c r="H57" s="489">
        <f t="shared" si="4"/>
        <v>118</v>
      </c>
      <c r="I57" s="489">
        <f t="shared" si="4"/>
        <v>0</v>
      </c>
      <c r="J57" s="489">
        <f t="shared" si="4"/>
        <v>0</v>
      </c>
      <c r="K57" s="489">
        <f t="shared" si="4"/>
        <v>0</v>
      </c>
      <c r="L57" s="489">
        <f t="shared" si="4"/>
        <v>0</v>
      </c>
      <c r="M57" s="489">
        <f t="shared" si="4"/>
        <v>207</v>
      </c>
      <c r="N57" s="489">
        <f t="shared" si="4"/>
        <v>262</v>
      </c>
      <c r="O57" s="1404">
        <f t="shared" si="4"/>
        <v>321</v>
      </c>
      <c r="P57" s="1585"/>
      <c r="Q57" s="1492">
        <f>C57+D57+E57+F57+G57+H57</f>
        <v>1162</v>
      </c>
    </row>
    <row r="58" spans="2:16" ht="12.7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8"/>
      <c r="M58" s="8"/>
      <c r="N58" s="8"/>
      <c r="O58" s="8"/>
      <c r="P58" s="945"/>
    </row>
    <row r="59" spans="2:10" ht="16.5" thickBot="1">
      <c r="B59" s="1638" t="s">
        <v>360</v>
      </c>
      <c r="C59" s="1638"/>
      <c r="D59" s="1638"/>
      <c r="E59" s="1638"/>
      <c r="F59" s="1638"/>
      <c r="G59" s="1638"/>
      <c r="H59" s="1638"/>
      <c r="I59" s="1638"/>
      <c r="J59" s="1638"/>
    </row>
    <row r="60" spans="2:16" ht="19.5">
      <c r="B60" s="1665" t="s">
        <v>23</v>
      </c>
      <c r="C60" s="1666" t="s">
        <v>34</v>
      </c>
      <c r="D60" s="1666"/>
      <c r="E60" s="1666"/>
      <c r="F60" s="1666"/>
      <c r="G60" s="1627" t="s">
        <v>234</v>
      </c>
      <c r="H60" s="1629" t="s">
        <v>235</v>
      </c>
      <c r="I60" s="1668" t="s">
        <v>35</v>
      </c>
      <c r="J60" s="1668"/>
      <c r="K60" s="1668"/>
      <c r="L60" s="1669"/>
      <c r="M60" s="1658" t="s">
        <v>238</v>
      </c>
      <c r="N60" s="1401" t="s">
        <v>1</v>
      </c>
      <c r="O60" s="1402" t="s">
        <v>37</v>
      </c>
      <c r="P60" s="1588"/>
    </row>
    <row r="61" spans="2:16" ht="20.25" thickBot="1">
      <c r="B61" s="1652"/>
      <c r="C61" s="61" t="s">
        <v>27</v>
      </c>
      <c r="D61" s="62" t="s">
        <v>28</v>
      </c>
      <c r="E61" s="428" t="s">
        <v>233</v>
      </c>
      <c r="F61" s="62" t="s">
        <v>29</v>
      </c>
      <c r="G61" s="1628"/>
      <c r="H61" s="1630"/>
      <c r="I61" s="63" t="s">
        <v>21</v>
      </c>
      <c r="J61" s="63" t="s">
        <v>20</v>
      </c>
      <c r="K61" s="63" t="s">
        <v>31</v>
      </c>
      <c r="L61" s="64" t="s">
        <v>32</v>
      </c>
      <c r="M61" s="1659"/>
      <c r="N61" s="62" t="s">
        <v>33</v>
      </c>
      <c r="O61" s="65" t="s">
        <v>33</v>
      </c>
      <c r="P61" s="1588"/>
    </row>
    <row r="62" spans="2:16" ht="13.5" thickBot="1">
      <c r="B62" s="1567" t="s">
        <v>13</v>
      </c>
      <c r="C62" s="71">
        <f aca="true" t="shared" si="5" ref="C62:H62">SUM(C57,C48,C38,C16,C27,)</f>
        <v>3701.09</v>
      </c>
      <c r="D62" s="71">
        <f t="shared" si="5"/>
        <v>1974</v>
      </c>
      <c r="E62" s="71">
        <f t="shared" si="5"/>
        <v>948.55</v>
      </c>
      <c r="F62" s="71">
        <f t="shared" si="5"/>
        <v>10086.87</v>
      </c>
      <c r="G62" s="71">
        <f t="shared" si="5"/>
        <v>6722.61</v>
      </c>
      <c r="H62" s="71">
        <f t="shared" si="5"/>
        <v>1053.16</v>
      </c>
      <c r="I62" s="71">
        <f aca="true" t="shared" si="6" ref="I62:O62">SUM(I57,I48,I38,I16,I27,)</f>
        <v>450</v>
      </c>
      <c r="J62" s="71">
        <f t="shared" si="6"/>
        <v>0</v>
      </c>
      <c r="K62" s="71">
        <f t="shared" si="6"/>
        <v>903.63</v>
      </c>
      <c r="L62" s="1493">
        <f t="shared" si="6"/>
        <v>81.33</v>
      </c>
      <c r="M62" s="1494">
        <f t="shared" si="6"/>
        <v>1750</v>
      </c>
      <c r="N62" s="71">
        <f t="shared" si="6"/>
        <v>5886.66</v>
      </c>
      <c r="O62" s="976">
        <f t="shared" si="6"/>
        <v>4459</v>
      </c>
      <c r="P62" s="1589"/>
    </row>
    <row r="63" spans="2:17" ht="13.5" customHeight="1" thickBot="1">
      <c r="B63" s="57" t="s">
        <v>13</v>
      </c>
      <c r="C63" s="51">
        <f>SUM(C62)</f>
        <v>3701.09</v>
      </c>
      <c r="D63" s="51">
        <f aca="true" t="shared" si="7" ref="D63:O63">SUM(D62)</f>
        <v>1974</v>
      </c>
      <c r="E63" s="51">
        <f t="shared" si="7"/>
        <v>948.55</v>
      </c>
      <c r="F63" s="51">
        <f t="shared" si="7"/>
        <v>10086.87</v>
      </c>
      <c r="G63" s="51">
        <f t="shared" si="7"/>
        <v>6722.61</v>
      </c>
      <c r="H63" s="51">
        <f t="shared" si="7"/>
        <v>1053.16</v>
      </c>
      <c r="I63" s="51">
        <f t="shared" si="7"/>
        <v>450</v>
      </c>
      <c r="J63" s="51">
        <f t="shared" si="7"/>
        <v>0</v>
      </c>
      <c r="K63" s="51">
        <f t="shared" si="7"/>
        <v>903.63</v>
      </c>
      <c r="L63" s="51">
        <f>SUM(L62)</f>
        <v>81.33</v>
      </c>
      <c r="M63" s="51">
        <f t="shared" si="7"/>
        <v>1750</v>
      </c>
      <c r="N63" s="51">
        <f t="shared" si="7"/>
        <v>5886.66</v>
      </c>
      <c r="O63" s="1403">
        <f t="shared" si="7"/>
        <v>4459</v>
      </c>
      <c r="P63" s="1590"/>
      <c r="Q63" s="1492">
        <f>C63+D63+E63+F63+G63+H63</f>
        <v>24486.280000000002</v>
      </c>
    </row>
    <row r="64" spans="2:12" ht="19.5" customHeight="1">
      <c r="B64" s="34"/>
      <c r="C64" s="293"/>
      <c r="D64" s="293"/>
      <c r="E64" s="293"/>
      <c r="F64" s="293"/>
      <c r="G64" s="21"/>
      <c r="H64" s="21"/>
      <c r="I64" s="21"/>
      <c r="J64" s="21"/>
      <c r="L64" s="21"/>
    </row>
    <row r="65" spans="2:6" ht="18">
      <c r="B65" s="308"/>
      <c r="C65" s="308" t="s">
        <v>279</v>
      </c>
      <c r="D65" s="308"/>
      <c r="E65" s="308"/>
      <c r="F65" s="308"/>
    </row>
    <row r="66" spans="2:11" ht="15.75">
      <c r="B66" s="1612" t="s">
        <v>366</v>
      </c>
      <c r="C66" s="1612"/>
      <c r="D66" s="1612"/>
      <c r="E66" s="1612"/>
      <c r="F66" s="1612"/>
      <c r="G66" s="1612"/>
      <c r="H66" s="1612"/>
      <c r="I66" s="1612"/>
      <c r="J66" s="1612"/>
      <c r="K66" s="1612"/>
    </row>
    <row r="67" spans="2:16" ht="19.5">
      <c r="B67" s="1626" t="s">
        <v>23</v>
      </c>
      <c r="C67" s="1640" t="s">
        <v>45</v>
      </c>
      <c r="D67" s="1640"/>
      <c r="E67" s="1640"/>
      <c r="F67" s="1640"/>
      <c r="G67" s="1635" t="s">
        <v>234</v>
      </c>
      <c r="H67" s="1635" t="s">
        <v>235</v>
      </c>
      <c r="I67" s="1636" t="s">
        <v>46</v>
      </c>
      <c r="J67" s="1636"/>
      <c r="K67" s="1636"/>
      <c r="L67" s="1650"/>
      <c r="M67" s="1660" t="s">
        <v>236</v>
      </c>
      <c r="N67" s="294" t="s">
        <v>1</v>
      </c>
      <c r="O67" s="982" t="s">
        <v>37</v>
      </c>
      <c r="P67" s="1581"/>
    </row>
    <row r="68" spans="2:16" ht="27" customHeight="1" thickBot="1">
      <c r="B68" s="1649"/>
      <c r="C68" s="295" t="s">
        <v>27</v>
      </c>
      <c r="D68" s="1389" t="s">
        <v>28</v>
      </c>
      <c r="E68" s="1389" t="s">
        <v>233</v>
      </c>
      <c r="F68" s="1389" t="s">
        <v>29</v>
      </c>
      <c r="G68" s="1648"/>
      <c r="H68" s="1648"/>
      <c r="I68" s="296" t="s">
        <v>21</v>
      </c>
      <c r="J68" s="296" t="s">
        <v>20</v>
      </c>
      <c r="K68" s="1020" t="s">
        <v>31</v>
      </c>
      <c r="L68" s="297" t="s">
        <v>32</v>
      </c>
      <c r="M68" s="1661"/>
      <c r="N68" s="1389" t="s">
        <v>33</v>
      </c>
      <c r="O68" s="298" t="s">
        <v>33</v>
      </c>
      <c r="P68" s="1581"/>
    </row>
    <row r="69" spans="2:16" ht="12.75">
      <c r="B69" s="848" t="s">
        <v>10</v>
      </c>
      <c r="C69" s="490"/>
      <c r="D69" s="862"/>
      <c r="E69" s="862"/>
      <c r="F69" s="862">
        <v>134</v>
      </c>
      <c r="G69" s="862">
        <v>28</v>
      </c>
      <c r="H69" s="862"/>
      <c r="I69" s="862"/>
      <c r="J69" s="862"/>
      <c r="K69" s="862"/>
      <c r="L69" s="888"/>
      <c r="M69" s="891"/>
      <c r="N69" s="862">
        <v>22</v>
      </c>
      <c r="O69" s="896">
        <v>36</v>
      </c>
      <c r="P69" s="1583"/>
    </row>
    <row r="70" spans="2:16" ht="12.75">
      <c r="B70" s="189" t="s">
        <v>8</v>
      </c>
      <c r="C70" s="599"/>
      <c r="D70" s="599"/>
      <c r="E70" s="599"/>
      <c r="F70" s="599">
        <v>255</v>
      </c>
      <c r="G70" s="599">
        <v>27</v>
      </c>
      <c r="H70" s="599">
        <v>17</v>
      </c>
      <c r="I70" s="599"/>
      <c r="J70" s="599"/>
      <c r="K70" s="599"/>
      <c r="L70" s="883"/>
      <c r="M70" s="490"/>
      <c r="N70" s="491">
        <v>99</v>
      </c>
      <c r="O70" s="867">
        <v>99</v>
      </c>
      <c r="P70" s="1377"/>
    </row>
    <row r="71" spans="2:16" ht="12.75">
      <c r="B71" s="189" t="s">
        <v>3</v>
      </c>
      <c r="C71" s="599"/>
      <c r="D71" s="599"/>
      <c r="E71" s="599"/>
      <c r="F71" s="599"/>
      <c r="G71" s="599"/>
      <c r="H71" s="599"/>
      <c r="I71" s="599"/>
      <c r="J71" s="599"/>
      <c r="K71" s="599"/>
      <c r="L71" s="889"/>
      <c r="M71" s="868"/>
      <c r="N71" s="863"/>
      <c r="O71" s="869"/>
      <c r="P71" s="1583"/>
    </row>
    <row r="72" spans="2:16" ht="12.75">
      <c r="B72" s="189" t="s">
        <v>5</v>
      </c>
      <c r="C72" s="599"/>
      <c r="D72" s="599"/>
      <c r="E72" s="599"/>
      <c r="F72" s="599"/>
      <c r="G72" s="599"/>
      <c r="H72" s="599"/>
      <c r="I72" s="599"/>
      <c r="J72" s="599"/>
      <c r="K72" s="599"/>
      <c r="L72" s="866"/>
      <c r="M72" s="871"/>
      <c r="N72" s="872"/>
      <c r="O72" s="972"/>
      <c r="P72" s="1584"/>
    </row>
    <row r="73" spans="2:16" ht="13.5" thickBot="1">
      <c r="B73" s="856" t="s">
        <v>9</v>
      </c>
      <c r="C73" s="875"/>
      <c r="D73" s="602"/>
      <c r="E73" s="602"/>
      <c r="F73" s="602"/>
      <c r="G73" s="602"/>
      <c r="H73" s="602"/>
      <c r="I73" s="602"/>
      <c r="J73" s="602"/>
      <c r="K73" s="602"/>
      <c r="L73" s="874"/>
      <c r="M73" s="875"/>
      <c r="N73" s="602"/>
      <c r="O73" s="879"/>
      <c r="P73" s="1583"/>
    </row>
    <row r="74" spans="2:17" ht="13.5" thickBot="1">
      <c r="B74" s="191" t="s">
        <v>13</v>
      </c>
      <c r="C74" s="893">
        <f>SUM(C69:C73)</f>
        <v>0</v>
      </c>
      <c r="D74" s="893">
        <f aca="true" t="shared" si="8" ref="D74:O74">SUM(D69:D73)</f>
        <v>0</v>
      </c>
      <c r="E74" s="893">
        <f t="shared" si="8"/>
        <v>0</v>
      </c>
      <c r="F74" s="893">
        <f t="shared" si="8"/>
        <v>389</v>
      </c>
      <c r="G74" s="893">
        <f t="shared" si="8"/>
        <v>55</v>
      </c>
      <c r="H74" s="893">
        <f t="shared" si="8"/>
        <v>17</v>
      </c>
      <c r="I74" s="893">
        <f t="shared" si="8"/>
        <v>0</v>
      </c>
      <c r="J74" s="893">
        <f t="shared" si="8"/>
        <v>0</v>
      </c>
      <c r="K74" s="893">
        <f t="shared" si="8"/>
        <v>0</v>
      </c>
      <c r="L74" s="893">
        <f t="shared" si="8"/>
        <v>0</v>
      </c>
      <c r="M74" s="893">
        <f t="shared" si="8"/>
        <v>0</v>
      </c>
      <c r="N74" s="893">
        <f t="shared" si="8"/>
        <v>121</v>
      </c>
      <c r="O74" s="1501">
        <f t="shared" si="8"/>
        <v>135</v>
      </c>
      <c r="P74" s="1591"/>
      <c r="Q74" s="1492">
        <f>C74+D74+E74+F74+G74+H74</f>
        <v>461</v>
      </c>
    </row>
    <row r="75" spans="2:16" ht="12.75">
      <c r="B75" s="1145"/>
      <c r="C75" s="1145"/>
      <c r="D75" s="1145"/>
      <c r="E75" s="1145"/>
      <c r="F75" s="1145"/>
      <c r="G75" s="1145"/>
      <c r="H75" s="1145"/>
      <c r="I75" s="1145"/>
      <c r="J75" s="1145"/>
      <c r="K75" s="1145"/>
      <c r="L75" s="8"/>
      <c r="M75" s="8"/>
      <c r="N75" s="8"/>
      <c r="O75" s="8"/>
      <c r="P75" s="945"/>
    </row>
    <row r="76" spans="2:10" ht="15.75">
      <c r="B76" s="1638" t="s">
        <v>359</v>
      </c>
      <c r="C76" s="1638"/>
      <c r="D76" s="1638"/>
      <c r="E76" s="1638"/>
      <c r="F76" s="1638"/>
      <c r="G76" s="1638"/>
      <c r="H76" s="1638"/>
      <c r="I76" s="1638"/>
      <c r="J76" s="1638"/>
    </row>
    <row r="77" spans="2:16" ht="19.5">
      <c r="B77" s="1651" t="s">
        <v>23</v>
      </c>
      <c r="C77" s="1653" t="s">
        <v>34</v>
      </c>
      <c r="D77" s="1653"/>
      <c r="E77" s="1653"/>
      <c r="F77" s="1653"/>
      <c r="G77" s="1631" t="s">
        <v>234</v>
      </c>
      <c r="H77" s="1634" t="s">
        <v>235</v>
      </c>
      <c r="I77" s="1654" t="s">
        <v>35</v>
      </c>
      <c r="J77" s="1654"/>
      <c r="K77" s="1654"/>
      <c r="L77" s="1655"/>
      <c r="M77" s="1607" t="s">
        <v>238</v>
      </c>
      <c r="N77" s="77" t="s">
        <v>1</v>
      </c>
      <c r="O77" s="975" t="s">
        <v>37</v>
      </c>
      <c r="P77" s="1588"/>
    </row>
    <row r="78" spans="2:16" ht="20.25" thickBot="1">
      <c r="B78" s="1652"/>
      <c r="C78" s="1486" t="s">
        <v>27</v>
      </c>
      <c r="D78" s="1487" t="s">
        <v>28</v>
      </c>
      <c r="E78" s="1479" t="s">
        <v>233</v>
      </c>
      <c r="F78" s="1487" t="s">
        <v>29</v>
      </c>
      <c r="G78" s="1632"/>
      <c r="H78" s="1635"/>
      <c r="I78" s="1496" t="s">
        <v>21</v>
      </c>
      <c r="J78" s="1496" t="s">
        <v>20</v>
      </c>
      <c r="K78" s="1496" t="s">
        <v>31</v>
      </c>
      <c r="L78" s="1497" t="s">
        <v>32</v>
      </c>
      <c r="M78" s="1614"/>
      <c r="N78" s="1487" t="s">
        <v>33</v>
      </c>
      <c r="O78" s="336" t="s">
        <v>33</v>
      </c>
      <c r="P78" s="1588"/>
    </row>
    <row r="79" spans="2:16" ht="13.5" thickBot="1">
      <c r="B79" s="1567" t="s">
        <v>13</v>
      </c>
      <c r="C79" s="1498">
        <f>C74</f>
        <v>0</v>
      </c>
      <c r="D79" s="1499">
        <f aca="true" t="shared" si="9" ref="D79:O79">D74</f>
        <v>0</v>
      </c>
      <c r="E79" s="1499">
        <f t="shared" si="9"/>
        <v>0</v>
      </c>
      <c r="F79" s="1499">
        <f t="shared" si="9"/>
        <v>389</v>
      </c>
      <c r="G79" s="1499">
        <f t="shared" si="9"/>
        <v>55</v>
      </c>
      <c r="H79" s="1499">
        <f t="shared" si="9"/>
        <v>17</v>
      </c>
      <c r="I79" s="1499">
        <f t="shared" si="9"/>
        <v>0</v>
      </c>
      <c r="J79" s="1499">
        <f t="shared" si="9"/>
        <v>0</v>
      </c>
      <c r="K79" s="1499">
        <f t="shared" si="9"/>
        <v>0</v>
      </c>
      <c r="L79" s="1500">
        <f t="shared" si="9"/>
        <v>0</v>
      </c>
      <c r="M79" s="312">
        <f t="shared" si="9"/>
        <v>0</v>
      </c>
      <c r="N79" s="1499">
        <f t="shared" si="9"/>
        <v>121</v>
      </c>
      <c r="O79" s="1495">
        <f t="shared" si="9"/>
        <v>135</v>
      </c>
      <c r="P79" s="1589"/>
    </row>
    <row r="80" spans="2:17" ht="19.5" customHeight="1" thickBot="1">
      <c r="B80" s="57" t="s">
        <v>13</v>
      </c>
      <c r="C80" s="51">
        <f>C79</f>
        <v>0</v>
      </c>
      <c r="D80" s="51">
        <f aca="true" t="shared" si="10" ref="D80:O80">D79</f>
        <v>0</v>
      </c>
      <c r="E80" s="51">
        <f t="shared" si="10"/>
        <v>0</v>
      </c>
      <c r="F80" s="51">
        <f t="shared" si="10"/>
        <v>389</v>
      </c>
      <c r="G80" s="51">
        <f t="shared" si="10"/>
        <v>55</v>
      </c>
      <c r="H80" s="51">
        <f t="shared" si="10"/>
        <v>17</v>
      </c>
      <c r="I80" s="51">
        <f t="shared" si="10"/>
        <v>0</v>
      </c>
      <c r="J80" s="51">
        <f t="shared" si="10"/>
        <v>0</v>
      </c>
      <c r="K80" s="51">
        <f t="shared" si="10"/>
        <v>0</v>
      </c>
      <c r="L80" s="51">
        <f t="shared" si="10"/>
        <v>0</v>
      </c>
      <c r="M80" s="51">
        <f t="shared" si="10"/>
        <v>0</v>
      </c>
      <c r="N80" s="51">
        <f t="shared" si="10"/>
        <v>121</v>
      </c>
      <c r="O80" s="1403">
        <f t="shared" si="10"/>
        <v>135</v>
      </c>
      <c r="P80" s="1590"/>
      <c r="Q80" s="1492">
        <f>C80+D80+E80+F80+G80+H80</f>
        <v>461</v>
      </c>
    </row>
    <row r="81" spans="2:16" ht="12.75">
      <c r="B81" s="901"/>
      <c r="C81" s="902"/>
      <c r="D81" s="902"/>
      <c r="E81" s="902"/>
      <c r="F81" s="902"/>
      <c r="G81" s="902"/>
      <c r="H81" s="902"/>
      <c r="I81" s="903"/>
      <c r="J81" s="900"/>
      <c r="K81" s="15"/>
      <c r="L81" s="8"/>
      <c r="M81" s="8"/>
      <c r="N81" s="8"/>
      <c r="O81" s="8"/>
      <c r="P81" s="945"/>
    </row>
    <row r="82" spans="2:16" ht="18">
      <c r="B82" s="308"/>
      <c r="C82" s="308" t="s">
        <v>280</v>
      </c>
      <c r="D82" s="308"/>
      <c r="E82" s="308"/>
      <c r="F82" s="308"/>
      <c r="G82" s="308"/>
      <c r="H82" s="8"/>
      <c r="I82" s="8"/>
      <c r="J82" s="8"/>
      <c r="K82" s="8"/>
      <c r="L82" s="8"/>
      <c r="M82" s="8"/>
      <c r="N82" s="8"/>
      <c r="O82" s="8"/>
      <c r="P82" s="945"/>
    </row>
    <row r="83" spans="2:16" ht="15.75">
      <c r="B83" s="1646" t="s">
        <v>368</v>
      </c>
      <c r="C83" s="1646"/>
      <c r="D83" s="1646"/>
      <c r="E83" s="1646"/>
      <c r="F83" s="1646"/>
      <c r="G83" s="1646"/>
      <c r="H83" s="1646"/>
      <c r="I83" s="1646"/>
      <c r="J83" s="1646"/>
      <c r="K83" s="8"/>
      <c r="L83" s="8"/>
      <c r="M83" s="8"/>
      <c r="N83" s="8"/>
      <c r="O83" s="8"/>
      <c r="P83" s="945"/>
    </row>
    <row r="84" spans="2:16" ht="19.5">
      <c r="B84" s="1626" t="s">
        <v>23</v>
      </c>
      <c r="C84" s="1640" t="s">
        <v>45</v>
      </c>
      <c r="D84" s="1640"/>
      <c r="E84" s="1640"/>
      <c r="F84" s="1640"/>
      <c r="G84" s="1631" t="s">
        <v>234</v>
      </c>
      <c r="H84" s="1634" t="s">
        <v>235</v>
      </c>
      <c r="I84" s="1636" t="s">
        <v>46</v>
      </c>
      <c r="J84" s="1636"/>
      <c r="K84" s="1636"/>
      <c r="L84" s="1650"/>
      <c r="M84" s="1607" t="s">
        <v>236</v>
      </c>
      <c r="N84" s="294" t="s">
        <v>1</v>
      </c>
      <c r="O84" s="982" t="s">
        <v>37</v>
      </c>
      <c r="P84" s="1581"/>
    </row>
    <row r="85" spans="2:16" ht="20.25" thickBot="1">
      <c r="B85" s="1625"/>
      <c r="C85" s="295" t="s">
        <v>27</v>
      </c>
      <c r="D85" s="1389" t="s">
        <v>28</v>
      </c>
      <c r="E85" s="1389" t="s">
        <v>233</v>
      </c>
      <c r="F85" s="1389" t="s">
        <v>29</v>
      </c>
      <c r="G85" s="1628"/>
      <c r="H85" s="1630"/>
      <c r="I85" s="296" t="s">
        <v>21</v>
      </c>
      <c r="J85" s="296" t="s">
        <v>20</v>
      </c>
      <c r="K85" s="1020" t="s">
        <v>31</v>
      </c>
      <c r="L85" s="297" t="s">
        <v>32</v>
      </c>
      <c r="M85" s="1608"/>
      <c r="N85" s="1389" t="s">
        <v>33</v>
      </c>
      <c r="O85" s="298" t="s">
        <v>33</v>
      </c>
      <c r="P85" s="1581"/>
    </row>
    <row r="86" spans="2:16" ht="19.5" customHeight="1">
      <c r="B86" s="848" t="s">
        <v>10</v>
      </c>
      <c r="C86" s="863"/>
      <c r="D86" s="863"/>
      <c r="E86" s="863">
        <v>118</v>
      </c>
      <c r="F86" s="863"/>
      <c r="G86" s="863">
        <v>25</v>
      </c>
      <c r="H86" s="863"/>
      <c r="I86" s="863"/>
      <c r="J86" s="863"/>
      <c r="K86" s="863"/>
      <c r="L86" s="889"/>
      <c r="M86" s="868"/>
      <c r="N86" s="863">
        <v>10</v>
      </c>
      <c r="O86" s="869">
        <v>31</v>
      </c>
      <c r="P86" s="1583"/>
    </row>
    <row r="87" spans="2:16" ht="15" customHeight="1">
      <c r="B87" s="189" t="s">
        <v>8</v>
      </c>
      <c r="C87" s="599"/>
      <c r="D87" s="599"/>
      <c r="E87" s="599"/>
      <c r="F87" s="599">
        <v>453</v>
      </c>
      <c r="G87" s="599">
        <v>200</v>
      </c>
      <c r="H87" s="599">
        <v>35</v>
      </c>
      <c r="I87" s="599"/>
      <c r="J87" s="599"/>
      <c r="K87" s="599">
        <v>200</v>
      </c>
      <c r="L87" s="866">
        <v>5.17</v>
      </c>
      <c r="M87" s="490"/>
      <c r="N87" s="491">
        <v>230</v>
      </c>
      <c r="O87" s="867">
        <v>186</v>
      </c>
      <c r="P87" s="1377"/>
    </row>
    <row r="88" spans="2:16" ht="12.75">
      <c r="B88" s="189" t="s">
        <v>3</v>
      </c>
      <c r="C88" s="599"/>
      <c r="D88" s="599"/>
      <c r="E88" s="599">
        <v>142</v>
      </c>
      <c r="F88" s="599"/>
      <c r="G88" s="599">
        <v>31</v>
      </c>
      <c r="H88" s="599">
        <v>13</v>
      </c>
      <c r="I88" s="599"/>
      <c r="J88" s="599"/>
      <c r="K88" s="599">
        <v>95</v>
      </c>
      <c r="L88" s="866"/>
      <c r="M88" s="868"/>
      <c r="N88" s="863">
        <v>140</v>
      </c>
      <c r="O88" s="869">
        <v>34</v>
      </c>
      <c r="P88" s="1583"/>
    </row>
    <row r="89" spans="2:16" ht="13.5" thickBot="1">
      <c r="B89" s="189" t="s">
        <v>5</v>
      </c>
      <c r="C89" s="599"/>
      <c r="D89" s="599"/>
      <c r="E89" s="599">
        <v>27</v>
      </c>
      <c r="F89" s="599"/>
      <c r="G89" s="599">
        <v>36</v>
      </c>
      <c r="H89" s="599">
        <v>10</v>
      </c>
      <c r="I89" s="599"/>
      <c r="J89" s="599"/>
      <c r="K89" s="599"/>
      <c r="L89" s="874"/>
      <c r="M89" s="871"/>
      <c r="N89" s="872">
        <v>30</v>
      </c>
      <c r="O89" s="972">
        <v>26</v>
      </c>
      <c r="P89" s="1584"/>
    </row>
    <row r="90" spans="2:17" ht="13.5" thickBot="1">
      <c r="B90" s="191" t="s">
        <v>13</v>
      </c>
      <c r="C90" s="893">
        <f>SUM(C86:C89)</f>
        <v>0</v>
      </c>
      <c r="D90" s="893">
        <f aca="true" t="shared" si="11" ref="D90:O90">SUM(D86:D89)</f>
        <v>0</v>
      </c>
      <c r="E90" s="893">
        <f t="shared" si="11"/>
        <v>287</v>
      </c>
      <c r="F90" s="893">
        <f t="shared" si="11"/>
        <v>453</v>
      </c>
      <c r="G90" s="893">
        <f t="shared" si="11"/>
        <v>292</v>
      </c>
      <c r="H90" s="893">
        <f t="shared" si="11"/>
        <v>58</v>
      </c>
      <c r="I90" s="893">
        <f t="shared" si="11"/>
        <v>0</v>
      </c>
      <c r="J90" s="893">
        <f t="shared" si="11"/>
        <v>0</v>
      </c>
      <c r="K90" s="893">
        <f t="shared" si="11"/>
        <v>295</v>
      </c>
      <c r="L90" s="893">
        <f t="shared" si="11"/>
        <v>5.17</v>
      </c>
      <c r="M90" s="893">
        <f t="shared" si="11"/>
        <v>0</v>
      </c>
      <c r="N90" s="893">
        <f t="shared" si="11"/>
        <v>410</v>
      </c>
      <c r="O90" s="1501">
        <f t="shared" si="11"/>
        <v>277</v>
      </c>
      <c r="P90" s="1591"/>
      <c r="Q90" s="1492">
        <f>C90+D90+E90+F90+G90+H90</f>
        <v>1090</v>
      </c>
    </row>
    <row r="91" spans="2:1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45"/>
    </row>
    <row r="92" spans="2:16" ht="15.75">
      <c r="B92" s="1638" t="s">
        <v>358</v>
      </c>
      <c r="C92" s="1638"/>
      <c r="D92" s="1638"/>
      <c r="E92" s="1638"/>
      <c r="F92" s="1638"/>
      <c r="G92" s="1638"/>
      <c r="H92" s="1638"/>
      <c r="I92" s="1638"/>
      <c r="J92" s="1638"/>
      <c r="K92" s="8"/>
      <c r="L92" s="8"/>
      <c r="M92" s="8"/>
      <c r="N92" s="8"/>
      <c r="O92" s="8"/>
      <c r="P92" s="945"/>
    </row>
    <row r="93" spans="2:16" ht="19.5">
      <c r="B93" s="1626" t="s">
        <v>23</v>
      </c>
      <c r="C93" s="1640" t="s">
        <v>45</v>
      </c>
      <c r="D93" s="1640"/>
      <c r="E93" s="1640"/>
      <c r="F93" s="1640"/>
      <c r="G93" s="1631" t="s">
        <v>234</v>
      </c>
      <c r="H93" s="1634" t="s">
        <v>235</v>
      </c>
      <c r="I93" s="1636" t="s">
        <v>46</v>
      </c>
      <c r="J93" s="1636"/>
      <c r="K93" s="1636"/>
      <c r="L93" s="1637"/>
      <c r="M93" s="1656" t="s">
        <v>238</v>
      </c>
      <c r="N93" s="294" t="s">
        <v>1</v>
      </c>
      <c r="O93" s="978" t="s">
        <v>37</v>
      </c>
      <c r="P93" s="1581"/>
    </row>
    <row r="94" spans="2:16" ht="20.25" thickBot="1">
      <c r="B94" s="1625"/>
      <c r="C94" s="1478" t="s">
        <v>27</v>
      </c>
      <c r="D94" s="1479" t="s">
        <v>28</v>
      </c>
      <c r="E94" s="1479" t="s">
        <v>233</v>
      </c>
      <c r="F94" s="1479" t="s">
        <v>29</v>
      </c>
      <c r="G94" s="1632"/>
      <c r="H94" s="1635"/>
      <c r="I94" s="299" t="s">
        <v>21</v>
      </c>
      <c r="J94" s="299" t="s">
        <v>20</v>
      </c>
      <c r="K94" s="299" t="s">
        <v>31</v>
      </c>
      <c r="L94" s="300" t="s">
        <v>32</v>
      </c>
      <c r="M94" s="1657"/>
      <c r="N94" s="1479" t="s">
        <v>33</v>
      </c>
      <c r="O94" s="1485" t="s">
        <v>33</v>
      </c>
      <c r="P94" s="1581"/>
    </row>
    <row r="95" spans="2:16" ht="13.5" thickBot="1">
      <c r="B95" s="191" t="s">
        <v>13</v>
      </c>
      <c r="C95" s="1502">
        <f>C90</f>
        <v>0</v>
      </c>
      <c r="D95" s="1341">
        <f aca="true" t="shared" si="12" ref="D95:O95">D90</f>
        <v>0</v>
      </c>
      <c r="E95" s="1341">
        <f t="shared" si="12"/>
        <v>287</v>
      </c>
      <c r="F95" s="1341">
        <f t="shared" si="12"/>
        <v>453</v>
      </c>
      <c r="G95" s="1341">
        <f t="shared" si="12"/>
        <v>292</v>
      </c>
      <c r="H95" s="1341">
        <f t="shared" si="12"/>
        <v>58</v>
      </c>
      <c r="I95" s="1341">
        <f t="shared" si="12"/>
        <v>0</v>
      </c>
      <c r="J95" s="1341">
        <f t="shared" si="12"/>
        <v>0</v>
      </c>
      <c r="K95" s="1341">
        <f t="shared" si="12"/>
        <v>295</v>
      </c>
      <c r="L95" s="1341">
        <f t="shared" si="12"/>
        <v>5.17</v>
      </c>
      <c r="M95" s="1341">
        <f t="shared" si="12"/>
        <v>0</v>
      </c>
      <c r="N95" s="1341">
        <f t="shared" si="12"/>
        <v>410</v>
      </c>
      <c r="O95" s="1503">
        <f t="shared" si="12"/>
        <v>277</v>
      </c>
      <c r="P95" s="1592"/>
    </row>
    <row r="96" spans="2:17" ht="19.5" customHeight="1" thickBot="1">
      <c r="B96" s="191" t="s">
        <v>13</v>
      </c>
      <c r="C96" s="1504">
        <f>C95</f>
        <v>0</v>
      </c>
      <c r="D96" s="918">
        <f aca="true" t="shared" si="13" ref="D96:K96">D95</f>
        <v>0</v>
      </c>
      <c r="E96" s="918">
        <f t="shared" si="13"/>
        <v>287</v>
      </c>
      <c r="F96" s="918">
        <f t="shared" si="13"/>
        <v>453</v>
      </c>
      <c r="G96" s="918">
        <f t="shared" si="13"/>
        <v>292</v>
      </c>
      <c r="H96" s="918">
        <f t="shared" si="13"/>
        <v>58</v>
      </c>
      <c r="I96" s="918">
        <f t="shared" si="13"/>
        <v>0</v>
      </c>
      <c r="J96" s="918">
        <f t="shared" si="13"/>
        <v>0</v>
      </c>
      <c r="K96" s="918">
        <f t="shared" si="13"/>
        <v>295</v>
      </c>
      <c r="L96" s="918">
        <f>L95</f>
        <v>5.17</v>
      </c>
      <c r="M96" s="918">
        <f>M95</f>
        <v>0</v>
      </c>
      <c r="N96" s="918">
        <f>N95</f>
        <v>410</v>
      </c>
      <c r="O96" s="1400">
        <f>O95</f>
        <v>277</v>
      </c>
      <c r="P96" s="1586"/>
      <c r="Q96" s="1492">
        <f>C96+D96+E96+F96+G96+H96</f>
        <v>1090</v>
      </c>
    </row>
    <row r="97" spans="2:16" ht="18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45"/>
    </row>
    <row r="98" spans="2:16" ht="20.25" customHeight="1">
      <c r="B98" s="308"/>
      <c r="C98" s="308" t="s">
        <v>281</v>
      </c>
      <c r="D98" s="308"/>
      <c r="E98" s="308"/>
      <c r="F98" s="308"/>
      <c r="G98" s="308"/>
      <c r="H98" s="8"/>
      <c r="I98" s="8"/>
      <c r="J98" s="8"/>
      <c r="K98" s="8"/>
      <c r="L98" s="8"/>
      <c r="M98" s="8"/>
      <c r="N98" s="8"/>
      <c r="O98" s="8"/>
      <c r="P98" s="945"/>
    </row>
    <row r="99" spans="2:16" ht="15.75">
      <c r="B99" s="1646" t="s">
        <v>394</v>
      </c>
      <c r="C99" s="1646"/>
      <c r="D99" s="1646"/>
      <c r="E99" s="1646"/>
      <c r="F99" s="1646"/>
      <c r="G99" s="1646"/>
      <c r="H99" s="1646"/>
      <c r="I99" s="1646"/>
      <c r="J99" s="1646"/>
      <c r="K99" s="8"/>
      <c r="L99" s="8"/>
      <c r="M99" s="8"/>
      <c r="N99" s="8"/>
      <c r="O99" s="8"/>
      <c r="P99" s="945"/>
    </row>
    <row r="100" spans="2:16" ht="19.5">
      <c r="B100" s="1626" t="s">
        <v>23</v>
      </c>
      <c r="C100" s="1640" t="s">
        <v>45</v>
      </c>
      <c r="D100" s="1640"/>
      <c r="E100" s="1640"/>
      <c r="F100" s="1640"/>
      <c r="G100" s="1631" t="s">
        <v>234</v>
      </c>
      <c r="H100" s="1634" t="s">
        <v>235</v>
      </c>
      <c r="I100" s="1636" t="s">
        <v>46</v>
      </c>
      <c r="J100" s="1636"/>
      <c r="K100" s="1636"/>
      <c r="L100" s="1650"/>
      <c r="M100" s="1607" t="s">
        <v>236</v>
      </c>
      <c r="N100" s="294" t="s">
        <v>1</v>
      </c>
      <c r="O100" s="982" t="s">
        <v>37</v>
      </c>
      <c r="P100" s="1581"/>
    </row>
    <row r="101" spans="2:16" ht="19.5" customHeight="1" thickBot="1">
      <c r="B101" s="1625"/>
      <c r="C101" s="295" t="s">
        <v>27</v>
      </c>
      <c r="D101" s="1389" t="s">
        <v>28</v>
      </c>
      <c r="E101" s="1389" t="s">
        <v>233</v>
      </c>
      <c r="F101" s="1389" t="s">
        <v>29</v>
      </c>
      <c r="G101" s="1628"/>
      <c r="H101" s="1630"/>
      <c r="I101" s="296" t="s">
        <v>21</v>
      </c>
      <c r="J101" s="296" t="s">
        <v>20</v>
      </c>
      <c r="K101" s="1020" t="s">
        <v>31</v>
      </c>
      <c r="L101" s="297" t="s">
        <v>32</v>
      </c>
      <c r="M101" s="1608"/>
      <c r="N101" s="1389" t="s">
        <v>33</v>
      </c>
      <c r="O101" s="298" t="s">
        <v>33</v>
      </c>
      <c r="P101" s="1581"/>
    </row>
    <row r="102" spans="2:16" ht="12.75">
      <c r="B102" s="848" t="s">
        <v>10</v>
      </c>
      <c r="C102" s="863"/>
      <c r="D102" s="863"/>
      <c r="E102" s="863"/>
      <c r="F102" s="863"/>
      <c r="G102" s="863"/>
      <c r="H102" s="863"/>
      <c r="I102" s="863"/>
      <c r="J102" s="863"/>
      <c r="K102" s="863"/>
      <c r="L102" s="889"/>
      <c r="M102" s="868"/>
      <c r="N102" s="863"/>
      <c r="O102" s="869"/>
      <c r="P102" s="1583"/>
    </row>
    <row r="103" spans="2:16" ht="20.25" customHeight="1">
      <c r="B103" s="189" t="s">
        <v>8</v>
      </c>
      <c r="C103" s="599">
        <v>131</v>
      </c>
      <c r="D103" s="599"/>
      <c r="E103" s="599"/>
      <c r="F103" s="599"/>
      <c r="G103" s="599">
        <v>55</v>
      </c>
      <c r="H103" s="599">
        <v>11</v>
      </c>
      <c r="I103" s="599">
        <v>50</v>
      </c>
      <c r="J103" s="599"/>
      <c r="K103" s="599"/>
      <c r="L103" s="866"/>
      <c r="M103" s="490">
        <v>21</v>
      </c>
      <c r="N103" s="491">
        <v>64</v>
      </c>
      <c r="O103" s="867">
        <v>80</v>
      </c>
      <c r="P103" s="1377"/>
    </row>
    <row r="104" spans="2:16" ht="12.75">
      <c r="B104" s="189" t="s">
        <v>3</v>
      </c>
      <c r="C104" s="599">
        <v>79</v>
      </c>
      <c r="D104" s="599"/>
      <c r="E104" s="599"/>
      <c r="F104" s="599"/>
      <c r="G104" s="599">
        <v>48</v>
      </c>
      <c r="H104" s="599">
        <v>10</v>
      </c>
      <c r="I104" s="599"/>
      <c r="J104" s="599"/>
      <c r="K104" s="599"/>
      <c r="L104" s="866"/>
      <c r="M104" s="868">
        <v>21</v>
      </c>
      <c r="N104" s="863">
        <v>51</v>
      </c>
      <c r="O104" s="869">
        <v>20</v>
      </c>
      <c r="P104" s="1583"/>
    </row>
    <row r="105" spans="2:16" ht="13.5" thickBot="1">
      <c r="B105" s="189" t="s">
        <v>5</v>
      </c>
      <c r="C105" s="599"/>
      <c r="D105" s="599"/>
      <c r="E105" s="599"/>
      <c r="F105" s="599"/>
      <c r="G105" s="599"/>
      <c r="H105" s="599"/>
      <c r="I105" s="599"/>
      <c r="J105" s="599"/>
      <c r="K105" s="599"/>
      <c r="L105" s="874"/>
      <c r="M105" s="871"/>
      <c r="N105" s="872"/>
      <c r="O105" s="972"/>
      <c r="P105" s="1584"/>
    </row>
    <row r="106" spans="2:17" ht="13.5" thickBot="1">
      <c r="B106" s="191" t="s">
        <v>13</v>
      </c>
      <c r="C106" s="1505">
        <f>SUM(C102:C105)</f>
        <v>210</v>
      </c>
      <c r="D106" s="893">
        <f aca="true" t="shared" si="14" ref="D106:O106">SUM(D102:D105)</f>
        <v>0</v>
      </c>
      <c r="E106" s="893">
        <f t="shared" si="14"/>
        <v>0</v>
      </c>
      <c r="F106" s="893">
        <f t="shared" si="14"/>
        <v>0</v>
      </c>
      <c r="G106" s="893">
        <f t="shared" si="14"/>
        <v>103</v>
      </c>
      <c r="H106" s="893">
        <f t="shared" si="14"/>
        <v>21</v>
      </c>
      <c r="I106" s="893">
        <f t="shared" si="14"/>
        <v>50</v>
      </c>
      <c r="J106" s="893">
        <f t="shared" si="14"/>
        <v>0</v>
      </c>
      <c r="K106" s="893">
        <f t="shared" si="14"/>
        <v>0</v>
      </c>
      <c r="L106" s="893">
        <f t="shared" si="14"/>
        <v>0</v>
      </c>
      <c r="M106" s="893">
        <f t="shared" si="14"/>
        <v>42</v>
      </c>
      <c r="N106" s="893">
        <f t="shared" si="14"/>
        <v>115</v>
      </c>
      <c r="O106" s="1501">
        <f t="shared" si="14"/>
        <v>100</v>
      </c>
      <c r="P106" s="1591"/>
      <c r="Q106" s="1492">
        <f>C106+D106+E106+F106+G106+H106</f>
        <v>334</v>
      </c>
    </row>
    <row r="107" spans="2:16" ht="12.7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45"/>
    </row>
    <row r="108" spans="2:16" ht="16.5" thickBot="1">
      <c r="B108" s="1638" t="s">
        <v>357</v>
      </c>
      <c r="C108" s="1638"/>
      <c r="D108" s="1638"/>
      <c r="E108" s="1638"/>
      <c r="F108" s="1638"/>
      <c r="G108" s="1638"/>
      <c r="H108" s="1638"/>
      <c r="I108" s="1638"/>
      <c r="J108" s="1638"/>
      <c r="K108" s="8"/>
      <c r="L108" s="8"/>
      <c r="M108" s="8"/>
      <c r="N108" s="8"/>
      <c r="O108" s="8"/>
      <c r="P108" s="945"/>
    </row>
    <row r="109" spans="2:16" ht="19.5">
      <c r="B109" s="1624" t="s">
        <v>23</v>
      </c>
      <c r="C109" s="1613" t="s">
        <v>45</v>
      </c>
      <c r="D109" s="1613"/>
      <c r="E109" s="1613"/>
      <c r="F109" s="1613"/>
      <c r="G109" s="1627" t="s">
        <v>234</v>
      </c>
      <c r="H109" s="1629" t="s">
        <v>235</v>
      </c>
      <c r="I109" s="1609" t="s">
        <v>46</v>
      </c>
      <c r="J109" s="1609"/>
      <c r="K109" s="1609"/>
      <c r="L109" s="1610"/>
      <c r="M109" s="1623" t="s">
        <v>238</v>
      </c>
      <c r="N109" s="1398" t="s">
        <v>1</v>
      </c>
      <c r="O109" s="1399" t="s">
        <v>37</v>
      </c>
      <c r="P109" s="1581"/>
    </row>
    <row r="110" spans="2:16" ht="21.75" customHeight="1" thickBot="1">
      <c r="B110" s="1625"/>
      <c r="C110" s="1478" t="s">
        <v>27</v>
      </c>
      <c r="D110" s="1479" t="s">
        <v>28</v>
      </c>
      <c r="E110" s="1479" t="s">
        <v>233</v>
      </c>
      <c r="F110" s="1479" t="s">
        <v>29</v>
      </c>
      <c r="G110" s="1632"/>
      <c r="H110" s="1635"/>
      <c r="I110" s="299" t="s">
        <v>21</v>
      </c>
      <c r="J110" s="299" t="s">
        <v>20</v>
      </c>
      <c r="K110" s="299" t="s">
        <v>31</v>
      </c>
      <c r="L110" s="300" t="s">
        <v>32</v>
      </c>
      <c r="M110" s="1614"/>
      <c r="N110" s="1479" t="s">
        <v>33</v>
      </c>
      <c r="O110" s="1485" t="s">
        <v>33</v>
      </c>
      <c r="P110" s="1581"/>
    </row>
    <row r="111" spans="2:16" ht="13.5" thickBot="1">
      <c r="B111" s="1568" t="s">
        <v>13</v>
      </c>
      <c r="C111" s="1341">
        <f>C106</f>
        <v>210</v>
      </c>
      <c r="D111" s="1341">
        <f aca="true" t="shared" si="15" ref="D111:M111">D106</f>
        <v>0</v>
      </c>
      <c r="E111" s="1341">
        <f t="shared" si="15"/>
        <v>0</v>
      </c>
      <c r="F111" s="1341">
        <f t="shared" si="15"/>
        <v>0</v>
      </c>
      <c r="G111" s="1341">
        <f t="shared" si="15"/>
        <v>103</v>
      </c>
      <c r="H111" s="1341">
        <f t="shared" si="15"/>
        <v>21</v>
      </c>
      <c r="I111" s="1341">
        <f t="shared" si="15"/>
        <v>50</v>
      </c>
      <c r="J111" s="1341">
        <f t="shared" si="15"/>
        <v>0</v>
      </c>
      <c r="K111" s="1341">
        <f t="shared" si="15"/>
        <v>0</v>
      </c>
      <c r="L111" s="1506">
        <f t="shared" si="15"/>
        <v>0</v>
      </c>
      <c r="M111" s="1507">
        <f t="shared" si="15"/>
        <v>42</v>
      </c>
      <c r="N111" s="1341">
        <f>N106</f>
        <v>115</v>
      </c>
      <c r="O111" s="1503">
        <f>O106</f>
        <v>100</v>
      </c>
      <c r="P111" s="1592"/>
    </row>
    <row r="112" spans="2:17" ht="19.5" customHeight="1" thickBot="1">
      <c r="B112" s="191" t="s">
        <v>13</v>
      </c>
      <c r="C112" s="918">
        <f>SUM(C111)</f>
        <v>210</v>
      </c>
      <c r="D112" s="918">
        <f aca="true" t="shared" si="16" ref="D112:O112">SUM(D111)</f>
        <v>0</v>
      </c>
      <c r="E112" s="918">
        <f t="shared" si="16"/>
        <v>0</v>
      </c>
      <c r="F112" s="918">
        <f t="shared" si="16"/>
        <v>0</v>
      </c>
      <c r="G112" s="918">
        <f t="shared" si="16"/>
        <v>103</v>
      </c>
      <c r="H112" s="918">
        <f t="shared" si="16"/>
        <v>21</v>
      </c>
      <c r="I112" s="918">
        <f t="shared" si="16"/>
        <v>50</v>
      </c>
      <c r="J112" s="918">
        <f t="shared" si="16"/>
        <v>0</v>
      </c>
      <c r="K112" s="918">
        <f t="shared" si="16"/>
        <v>0</v>
      </c>
      <c r="L112" s="918">
        <f t="shared" si="16"/>
        <v>0</v>
      </c>
      <c r="M112" s="918">
        <f t="shared" si="16"/>
        <v>42</v>
      </c>
      <c r="N112" s="918">
        <f>SUM(N111)</f>
        <v>115</v>
      </c>
      <c r="O112" s="1400">
        <f t="shared" si="16"/>
        <v>100</v>
      </c>
      <c r="P112" s="1586"/>
      <c r="Q112" s="1492">
        <f>C112+D112+E112+F112+G112+H112</f>
        <v>334</v>
      </c>
    </row>
    <row r="113" spans="2:1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45"/>
    </row>
    <row r="114" spans="2:16" ht="18">
      <c r="B114" s="308"/>
      <c r="C114" s="308" t="s">
        <v>282</v>
      </c>
      <c r="D114" s="308"/>
      <c r="E114" s="308"/>
      <c r="F114" s="308"/>
      <c r="G114" s="308"/>
      <c r="H114" s="8"/>
      <c r="I114" s="8"/>
      <c r="J114" s="8"/>
      <c r="K114" s="8"/>
      <c r="L114" s="8"/>
      <c r="M114" s="8"/>
      <c r="N114" s="8"/>
      <c r="O114" s="8"/>
      <c r="P114" s="945"/>
    </row>
    <row r="115" spans="2:16" ht="15.75">
      <c r="B115" s="1646" t="s">
        <v>369</v>
      </c>
      <c r="C115" s="1646"/>
      <c r="D115" s="1646"/>
      <c r="E115" s="1646"/>
      <c r="F115" s="1646"/>
      <c r="G115" s="1646"/>
      <c r="H115" s="1646"/>
      <c r="I115" s="1646"/>
      <c r="J115" s="1646"/>
      <c r="K115" s="8"/>
      <c r="L115" s="8"/>
      <c r="M115" s="8"/>
      <c r="N115" s="8"/>
      <c r="O115" s="8"/>
      <c r="P115" s="945"/>
    </row>
    <row r="116" spans="2:16" ht="19.5">
      <c r="B116" s="1626" t="s">
        <v>23</v>
      </c>
      <c r="C116" s="1639" t="s">
        <v>45</v>
      </c>
      <c r="D116" s="1640"/>
      <c r="E116" s="1640"/>
      <c r="F116" s="1641"/>
      <c r="G116" s="1635" t="s">
        <v>234</v>
      </c>
      <c r="H116" s="1635" t="s">
        <v>235</v>
      </c>
      <c r="I116" s="1643" t="s">
        <v>46</v>
      </c>
      <c r="J116" s="1640"/>
      <c r="K116" s="1640"/>
      <c r="L116" s="1647"/>
      <c r="M116" s="1660" t="s">
        <v>236</v>
      </c>
      <c r="N116" s="294" t="s">
        <v>1</v>
      </c>
      <c r="O116" s="982" t="s">
        <v>37</v>
      </c>
      <c r="P116" s="1581"/>
    </row>
    <row r="117" spans="2:16" ht="20.25" thickBot="1">
      <c r="B117" s="1649"/>
      <c r="C117" s="295" t="s">
        <v>27</v>
      </c>
      <c r="D117" s="1389" t="s">
        <v>28</v>
      </c>
      <c r="E117" s="1389" t="s">
        <v>233</v>
      </c>
      <c r="F117" s="1389" t="s">
        <v>29</v>
      </c>
      <c r="G117" s="1648"/>
      <c r="H117" s="1648"/>
      <c r="I117" s="296" t="s">
        <v>21</v>
      </c>
      <c r="J117" s="296" t="s">
        <v>20</v>
      </c>
      <c r="K117" s="1020" t="s">
        <v>31</v>
      </c>
      <c r="L117" s="297" t="s">
        <v>32</v>
      </c>
      <c r="M117" s="1661"/>
      <c r="N117" s="1389" t="s">
        <v>33</v>
      </c>
      <c r="O117" s="298" t="s">
        <v>33</v>
      </c>
      <c r="P117" s="1581"/>
    </row>
    <row r="118" spans="2:16" ht="12.75">
      <c r="B118" s="848" t="s">
        <v>10</v>
      </c>
      <c r="C118" s="863"/>
      <c r="D118" s="863"/>
      <c r="E118" s="863">
        <v>94</v>
      </c>
      <c r="F118" s="863"/>
      <c r="G118" s="863">
        <v>44</v>
      </c>
      <c r="H118" s="863">
        <v>11</v>
      </c>
      <c r="I118" s="863"/>
      <c r="J118" s="863"/>
      <c r="K118" s="863"/>
      <c r="L118" s="889"/>
      <c r="M118" s="868">
        <v>23</v>
      </c>
      <c r="N118" s="863"/>
      <c r="O118" s="869">
        <v>17</v>
      </c>
      <c r="P118" s="1583"/>
    </row>
    <row r="119" spans="2:16" ht="12.75">
      <c r="B119" s="189" t="s">
        <v>8</v>
      </c>
      <c r="C119" s="599"/>
      <c r="D119" s="599">
        <v>281</v>
      </c>
      <c r="E119" s="599">
        <v>116</v>
      </c>
      <c r="F119" s="599"/>
      <c r="G119" s="599">
        <v>130</v>
      </c>
      <c r="H119" s="599">
        <v>19</v>
      </c>
      <c r="I119" s="599"/>
      <c r="J119" s="599"/>
      <c r="K119" s="599">
        <v>178</v>
      </c>
      <c r="L119" s="866"/>
      <c r="M119" s="490">
        <v>48</v>
      </c>
      <c r="N119" s="491">
        <v>181</v>
      </c>
      <c r="O119" s="867">
        <v>141</v>
      </c>
      <c r="P119" s="1377"/>
    </row>
    <row r="120" spans="2:16" ht="12.75">
      <c r="B120" s="189" t="s">
        <v>3</v>
      </c>
      <c r="C120" s="599"/>
      <c r="D120" s="599">
        <v>360</v>
      </c>
      <c r="E120" s="599"/>
      <c r="F120" s="599"/>
      <c r="G120" s="599">
        <v>120</v>
      </c>
      <c r="H120" s="599">
        <v>27</v>
      </c>
      <c r="I120" s="599"/>
      <c r="J120" s="599"/>
      <c r="K120" s="599">
        <v>140</v>
      </c>
      <c r="L120" s="866"/>
      <c r="M120" s="868">
        <v>48</v>
      </c>
      <c r="N120" s="863">
        <v>187</v>
      </c>
      <c r="O120" s="869">
        <v>103</v>
      </c>
      <c r="P120" s="1583"/>
    </row>
    <row r="121" spans="2:16" ht="13.5" thickBot="1">
      <c r="B121" s="189" t="s">
        <v>9</v>
      </c>
      <c r="C121" s="599">
        <v>35</v>
      </c>
      <c r="D121" s="599">
        <v>269</v>
      </c>
      <c r="E121" s="599"/>
      <c r="F121" s="599"/>
      <c r="G121" s="599">
        <v>129</v>
      </c>
      <c r="H121" s="599">
        <v>22</v>
      </c>
      <c r="I121" s="599"/>
      <c r="J121" s="599"/>
      <c r="K121" s="599"/>
      <c r="L121" s="874"/>
      <c r="M121" s="871">
        <v>53</v>
      </c>
      <c r="N121" s="872">
        <v>15</v>
      </c>
      <c r="O121" s="972">
        <v>96</v>
      </c>
      <c r="P121" s="1584"/>
    </row>
    <row r="122" spans="2:17" ht="13.5" thickBot="1">
      <c r="B122" s="191" t="s">
        <v>13</v>
      </c>
      <c r="C122" s="893">
        <f aca="true" t="shared" si="17" ref="C122:H122">SUM(C118:C121)</f>
        <v>35</v>
      </c>
      <c r="D122" s="893">
        <f t="shared" si="17"/>
        <v>910</v>
      </c>
      <c r="E122" s="893">
        <f t="shared" si="17"/>
        <v>210</v>
      </c>
      <c r="F122" s="893">
        <f t="shared" si="17"/>
        <v>0</v>
      </c>
      <c r="G122" s="893">
        <f t="shared" si="17"/>
        <v>423</v>
      </c>
      <c r="H122" s="893">
        <f t="shared" si="17"/>
        <v>79</v>
      </c>
      <c r="I122" s="893">
        <f aca="true" t="shared" si="18" ref="I122:O122">SUM(I118:I121)</f>
        <v>0</v>
      </c>
      <c r="J122" s="893">
        <f t="shared" si="18"/>
        <v>0</v>
      </c>
      <c r="K122" s="893">
        <f t="shared" si="18"/>
        <v>318</v>
      </c>
      <c r="L122" s="893">
        <f t="shared" si="18"/>
        <v>0</v>
      </c>
      <c r="M122" s="893">
        <f t="shared" si="18"/>
        <v>172</v>
      </c>
      <c r="N122" s="893">
        <f t="shared" si="18"/>
        <v>383</v>
      </c>
      <c r="O122" s="893">
        <f t="shared" si="18"/>
        <v>357</v>
      </c>
      <c r="P122" s="1591"/>
      <c r="Q122" s="1492">
        <f>C122+D122+E122+F122+G122+H122</f>
        <v>1657</v>
      </c>
    </row>
    <row r="123" spans="2:1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945"/>
    </row>
    <row r="124" spans="2:16" ht="19.5" customHeight="1">
      <c r="B124" s="1638" t="s">
        <v>356</v>
      </c>
      <c r="C124" s="1638"/>
      <c r="D124" s="1638"/>
      <c r="E124" s="1638"/>
      <c r="F124" s="1638"/>
      <c r="G124" s="1638"/>
      <c r="H124" s="1638"/>
      <c r="I124" s="1638"/>
      <c r="J124" s="1638"/>
      <c r="K124" s="8"/>
      <c r="L124" s="8"/>
      <c r="M124" s="8"/>
      <c r="N124" s="8"/>
      <c r="O124" s="8"/>
      <c r="P124" s="945"/>
    </row>
    <row r="125" spans="2:16" ht="19.5">
      <c r="B125" s="1626" t="s">
        <v>23</v>
      </c>
      <c r="C125" s="1639" t="s">
        <v>45</v>
      </c>
      <c r="D125" s="1640"/>
      <c r="E125" s="1640"/>
      <c r="F125" s="1641"/>
      <c r="G125" s="1635" t="s">
        <v>234</v>
      </c>
      <c r="H125" s="1635" t="s">
        <v>235</v>
      </c>
      <c r="I125" s="1643" t="s">
        <v>46</v>
      </c>
      <c r="J125" s="1640"/>
      <c r="K125" s="1640"/>
      <c r="L125" s="1644"/>
      <c r="M125" s="1656" t="s">
        <v>238</v>
      </c>
      <c r="N125" s="294" t="s">
        <v>1</v>
      </c>
      <c r="O125" s="978" t="s">
        <v>37</v>
      </c>
      <c r="P125" s="1581"/>
    </row>
    <row r="126" spans="2:16" ht="20.25" thickBot="1">
      <c r="B126" s="1645"/>
      <c r="C126" s="1478" t="s">
        <v>27</v>
      </c>
      <c r="D126" s="1479" t="s">
        <v>28</v>
      </c>
      <c r="E126" s="1479" t="s">
        <v>233</v>
      </c>
      <c r="F126" s="1479" t="s">
        <v>29</v>
      </c>
      <c r="G126" s="1642"/>
      <c r="H126" s="1642"/>
      <c r="I126" s="299" t="s">
        <v>21</v>
      </c>
      <c r="J126" s="299" t="s">
        <v>20</v>
      </c>
      <c r="K126" s="299" t="s">
        <v>31</v>
      </c>
      <c r="L126" s="300" t="s">
        <v>32</v>
      </c>
      <c r="M126" s="1657"/>
      <c r="N126" s="1479" t="s">
        <v>33</v>
      </c>
      <c r="O126" s="1485" t="s">
        <v>33</v>
      </c>
      <c r="P126" s="1581"/>
    </row>
    <row r="127" spans="2:16" ht="13.5" thickBot="1">
      <c r="B127" s="1329" t="s">
        <v>13</v>
      </c>
      <c r="C127" s="1502">
        <f>SUM(C122)</f>
        <v>35</v>
      </c>
      <c r="D127" s="1341">
        <f aca="true" t="shared" si="19" ref="D127:O127">SUM(D122)</f>
        <v>910</v>
      </c>
      <c r="E127" s="1341">
        <f t="shared" si="19"/>
        <v>210</v>
      </c>
      <c r="F127" s="1341">
        <f t="shared" si="19"/>
        <v>0</v>
      </c>
      <c r="G127" s="1341">
        <f t="shared" si="19"/>
        <v>423</v>
      </c>
      <c r="H127" s="1341">
        <f t="shared" si="19"/>
        <v>79</v>
      </c>
      <c r="I127" s="1341">
        <f t="shared" si="19"/>
        <v>0</v>
      </c>
      <c r="J127" s="1341">
        <f t="shared" si="19"/>
        <v>0</v>
      </c>
      <c r="K127" s="1341">
        <f t="shared" si="19"/>
        <v>318</v>
      </c>
      <c r="L127" s="1506">
        <f t="shared" si="19"/>
        <v>0</v>
      </c>
      <c r="M127" s="1507">
        <f t="shared" si="19"/>
        <v>172</v>
      </c>
      <c r="N127" s="1341">
        <f t="shared" si="19"/>
        <v>383</v>
      </c>
      <c r="O127" s="1503">
        <f t="shared" si="19"/>
        <v>357</v>
      </c>
      <c r="P127" s="1592"/>
    </row>
    <row r="128" spans="2:17" ht="19.5" customHeight="1" thickBot="1">
      <c r="B128" s="191" t="s">
        <v>13</v>
      </c>
      <c r="C128" s="1504">
        <f>SUM(C127)</f>
        <v>35</v>
      </c>
      <c r="D128" s="918">
        <f aca="true" t="shared" si="20" ref="D128:O128">SUM(D127)</f>
        <v>910</v>
      </c>
      <c r="E128" s="918">
        <f t="shared" si="20"/>
        <v>210</v>
      </c>
      <c r="F128" s="918">
        <f t="shared" si="20"/>
        <v>0</v>
      </c>
      <c r="G128" s="918">
        <f t="shared" si="20"/>
        <v>423</v>
      </c>
      <c r="H128" s="918">
        <f t="shared" si="20"/>
        <v>79</v>
      </c>
      <c r="I128" s="918">
        <f t="shared" si="20"/>
        <v>0</v>
      </c>
      <c r="J128" s="918">
        <f t="shared" si="20"/>
        <v>0</v>
      </c>
      <c r="K128" s="918">
        <f t="shared" si="20"/>
        <v>318</v>
      </c>
      <c r="L128" s="918">
        <f t="shared" si="20"/>
        <v>0</v>
      </c>
      <c r="M128" s="918">
        <f t="shared" si="20"/>
        <v>172</v>
      </c>
      <c r="N128" s="918">
        <f t="shared" si="20"/>
        <v>383</v>
      </c>
      <c r="O128" s="1400">
        <f t="shared" si="20"/>
        <v>357</v>
      </c>
      <c r="P128" s="1586"/>
      <c r="Q128" s="1492">
        <f>C128+D128+E128+F128+G128+H128</f>
        <v>1657</v>
      </c>
    </row>
    <row r="129" spans="2:1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945"/>
    </row>
    <row r="130" spans="2:16" ht="18">
      <c r="B130" s="308"/>
      <c r="C130" s="308" t="s">
        <v>283</v>
      </c>
      <c r="D130" s="308"/>
      <c r="E130" s="308"/>
      <c r="F130" s="308"/>
      <c r="G130" s="308"/>
      <c r="H130" s="8"/>
      <c r="I130" s="8"/>
      <c r="J130" s="8"/>
      <c r="K130" s="8"/>
      <c r="L130" s="8"/>
      <c r="M130" s="8"/>
      <c r="N130" s="8"/>
      <c r="O130" s="8"/>
      <c r="P130" s="945"/>
    </row>
    <row r="131" spans="2:16" ht="15.75">
      <c r="B131" s="1646" t="s">
        <v>370</v>
      </c>
      <c r="C131" s="1646"/>
      <c r="D131" s="1646"/>
      <c r="E131" s="1646"/>
      <c r="F131" s="1646"/>
      <c r="G131" s="1646"/>
      <c r="H131" s="1646"/>
      <c r="I131" s="1646"/>
      <c r="J131" s="1646"/>
      <c r="K131" s="8"/>
      <c r="L131" s="8"/>
      <c r="M131" s="8"/>
      <c r="N131" s="8"/>
      <c r="O131" s="8"/>
      <c r="P131" s="945"/>
    </row>
    <row r="132" spans="2:16" ht="19.5">
      <c r="B132" s="1626" t="s">
        <v>23</v>
      </c>
      <c r="C132" s="1639" t="s">
        <v>45</v>
      </c>
      <c r="D132" s="1640"/>
      <c r="E132" s="1640"/>
      <c r="F132" s="1641"/>
      <c r="G132" s="1635" t="s">
        <v>234</v>
      </c>
      <c r="H132" s="1635" t="s">
        <v>235</v>
      </c>
      <c r="I132" s="1643" t="s">
        <v>46</v>
      </c>
      <c r="J132" s="1640"/>
      <c r="K132" s="1640"/>
      <c r="L132" s="1647"/>
      <c r="M132" s="1660" t="s">
        <v>236</v>
      </c>
      <c r="N132" s="294" t="s">
        <v>1</v>
      </c>
      <c r="O132" s="982" t="s">
        <v>37</v>
      </c>
      <c r="P132" s="1581"/>
    </row>
    <row r="133" spans="2:16" ht="20.25" thickBot="1">
      <c r="B133" s="1649"/>
      <c r="C133" s="295" t="s">
        <v>27</v>
      </c>
      <c r="D133" s="1389" t="s">
        <v>28</v>
      </c>
      <c r="E133" s="1389" t="s">
        <v>233</v>
      </c>
      <c r="F133" s="1389" t="s">
        <v>29</v>
      </c>
      <c r="G133" s="1648"/>
      <c r="H133" s="1648"/>
      <c r="I133" s="296" t="s">
        <v>21</v>
      </c>
      <c r="J133" s="296" t="s">
        <v>20</v>
      </c>
      <c r="K133" s="1020" t="s">
        <v>31</v>
      </c>
      <c r="L133" s="297" t="s">
        <v>32</v>
      </c>
      <c r="M133" s="1661"/>
      <c r="N133" s="1389" t="s">
        <v>33</v>
      </c>
      <c r="O133" s="298" t="s">
        <v>33</v>
      </c>
      <c r="P133" s="1581"/>
    </row>
    <row r="134" spans="2:16" ht="12.75">
      <c r="B134" s="848" t="s">
        <v>10</v>
      </c>
      <c r="C134" s="863"/>
      <c r="D134" s="863"/>
      <c r="E134" s="863"/>
      <c r="F134" s="863"/>
      <c r="G134" s="863"/>
      <c r="H134" s="863"/>
      <c r="I134" s="863"/>
      <c r="J134" s="863"/>
      <c r="K134" s="863"/>
      <c r="L134" s="889"/>
      <c r="M134" s="868"/>
      <c r="N134" s="863"/>
      <c r="O134" s="869"/>
      <c r="P134" s="1583"/>
    </row>
    <row r="135" spans="2:16" ht="12.75">
      <c r="B135" s="189" t="s">
        <v>8</v>
      </c>
      <c r="C135" s="599"/>
      <c r="D135" s="599"/>
      <c r="E135" s="599"/>
      <c r="F135" s="599">
        <v>66</v>
      </c>
      <c r="G135" s="599">
        <v>448</v>
      </c>
      <c r="H135" s="599">
        <v>26</v>
      </c>
      <c r="I135" s="599"/>
      <c r="J135" s="599"/>
      <c r="K135" s="599"/>
      <c r="L135" s="866"/>
      <c r="M135" s="490">
        <v>41</v>
      </c>
      <c r="N135" s="491">
        <v>121</v>
      </c>
      <c r="O135" s="867">
        <v>62</v>
      </c>
      <c r="P135" s="1377"/>
    </row>
    <row r="136" spans="2:16" ht="12.75">
      <c r="B136" s="189" t="s">
        <v>3</v>
      </c>
      <c r="C136" s="599"/>
      <c r="D136" s="599"/>
      <c r="E136" s="599">
        <v>40</v>
      </c>
      <c r="F136" s="599">
        <v>31</v>
      </c>
      <c r="G136" s="599">
        <v>265</v>
      </c>
      <c r="H136" s="599">
        <v>36</v>
      </c>
      <c r="I136" s="599"/>
      <c r="J136" s="599"/>
      <c r="K136" s="599"/>
      <c r="L136" s="866"/>
      <c r="M136" s="868">
        <v>41</v>
      </c>
      <c r="N136" s="863">
        <v>33</v>
      </c>
      <c r="O136" s="869">
        <v>104</v>
      </c>
      <c r="P136" s="1583"/>
    </row>
    <row r="137" spans="2:16" ht="13.5" thickBot="1">
      <c r="B137" s="189" t="s">
        <v>5</v>
      </c>
      <c r="C137" s="599"/>
      <c r="D137" s="599"/>
      <c r="E137" s="599"/>
      <c r="F137" s="599"/>
      <c r="G137" s="599"/>
      <c r="H137" s="599"/>
      <c r="I137" s="599"/>
      <c r="J137" s="599"/>
      <c r="K137" s="599"/>
      <c r="L137" s="874"/>
      <c r="M137" s="871"/>
      <c r="N137" s="872"/>
      <c r="O137" s="972"/>
      <c r="P137" s="1584"/>
    </row>
    <row r="138" spans="2:17" ht="13.5" thickBot="1">
      <c r="B138" s="191" t="s">
        <v>13</v>
      </c>
      <c r="C138" s="1505">
        <f>SUM(C134:C137)</f>
        <v>0</v>
      </c>
      <c r="D138" s="893">
        <f aca="true" t="shared" si="21" ref="D138:O138">SUM(D134:D137)</f>
        <v>0</v>
      </c>
      <c r="E138" s="893">
        <f t="shared" si="21"/>
        <v>40</v>
      </c>
      <c r="F138" s="893">
        <f t="shared" si="21"/>
        <v>97</v>
      </c>
      <c r="G138" s="893">
        <f t="shared" si="21"/>
        <v>713</v>
      </c>
      <c r="H138" s="893">
        <f t="shared" si="21"/>
        <v>62</v>
      </c>
      <c r="I138" s="893">
        <f t="shared" si="21"/>
        <v>0</v>
      </c>
      <c r="J138" s="893">
        <f t="shared" si="21"/>
        <v>0</v>
      </c>
      <c r="K138" s="893">
        <f t="shared" si="21"/>
        <v>0</v>
      </c>
      <c r="L138" s="893">
        <f t="shared" si="21"/>
        <v>0</v>
      </c>
      <c r="M138" s="893">
        <f t="shared" si="21"/>
        <v>82</v>
      </c>
      <c r="N138" s="893">
        <f t="shared" si="21"/>
        <v>154</v>
      </c>
      <c r="O138" s="1501">
        <f t="shared" si="21"/>
        <v>166</v>
      </c>
      <c r="P138" s="1591"/>
      <c r="Q138" s="1492">
        <f>C138+D138+E138+F138+G138+H138</f>
        <v>912</v>
      </c>
    </row>
    <row r="139" spans="2:1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945"/>
    </row>
    <row r="140" spans="2:16" ht="15.75">
      <c r="B140" s="1638" t="s">
        <v>355</v>
      </c>
      <c r="C140" s="1638"/>
      <c r="D140" s="1638"/>
      <c r="E140" s="1638"/>
      <c r="F140" s="1638"/>
      <c r="G140" s="1638"/>
      <c r="H140" s="1638"/>
      <c r="I140" s="1638"/>
      <c r="J140" s="1638"/>
      <c r="K140" s="8"/>
      <c r="L140" s="8"/>
      <c r="M140" s="8"/>
      <c r="N140" s="8"/>
      <c r="O140" s="8"/>
      <c r="P140" s="945"/>
    </row>
    <row r="141" spans="2:16" ht="19.5">
      <c r="B141" s="1626" t="s">
        <v>23</v>
      </c>
      <c r="C141" s="1639" t="s">
        <v>45</v>
      </c>
      <c r="D141" s="1640"/>
      <c r="E141" s="1640"/>
      <c r="F141" s="1641"/>
      <c r="G141" s="1635" t="s">
        <v>234</v>
      </c>
      <c r="H141" s="1635" t="s">
        <v>235</v>
      </c>
      <c r="I141" s="1643" t="s">
        <v>46</v>
      </c>
      <c r="J141" s="1640"/>
      <c r="K141" s="1640"/>
      <c r="L141" s="1644"/>
      <c r="M141" s="1656" t="s">
        <v>238</v>
      </c>
      <c r="N141" s="294" t="s">
        <v>1</v>
      </c>
      <c r="O141" s="978" t="s">
        <v>37</v>
      </c>
      <c r="P141" s="1581"/>
    </row>
    <row r="142" spans="2:16" ht="20.25" thickBot="1">
      <c r="B142" s="1645"/>
      <c r="C142" s="1478" t="s">
        <v>27</v>
      </c>
      <c r="D142" s="1479" t="s">
        <v>28</v>
      </c>
      <c r="E142" s="1479" t="s">
        <v>233</v>
      </c>
      <c r="F142" s="1479" t="s">
        <v>29</v>
      </c>
      <c r="G142" s="1642"/>
      <c r="H142" s="1642"/>
      <c r="I142" s="299" t="s">
        <v>21</v>
      </c>
      <c r="J142" s="299" t="s">
        <v>20</v>
      </c>
      <c r="K142" s="299" t="s">
        <v>31</v>
      </c>
      <c r="L142" s="300" t="s">
        <v>32</v>
      </c>
      <c r="M142" s="1657"/>
      <c r="N142" s="1479" t="s">
        <v>33</v>
      </c>
      <c r="O142" s="1485" t="s">
        <v>33</v>
      </c>
      <c r="P142" s="1581"/>
    </row>
    <row r="143" spans="2:16" ht="13.5" thickBot="1">
      <c r="B143" s="1329" t="s">
        <v>13</v>
      </c>
      <c r="C143" s="1502">
        <f>C138</f>
        <v>0</v>
      </c>
      <c r="D143" s="1341">
        <f aca="true" t="shared" si="22" ref="D143:O143">D138</f>
        <v>0</v>
      </c>
      <c r="E143" s="1341">
        <f t="shared" si="22"/>
        <v>40</v>
      </c>
      <c r="F143" s="1341">
        <f t="shared" si="22"/>
        <v>97</v>
      </c>
      <c r="G143" s="1341">
        <f t="shared" si="22"/>
        <v>713</v>
      </c>
      <c r="H143" s="1341">
        <f t="shared" si="22"/>
        <v>62</v>
      </c>
      <c r="I143" s="1341">
        <f t="shared" si="22"/>
        <v>0</v>
      </c>
      <c r="J143" s="1341">
        <f t="shared" si="22"/>
        <v>0</v>
      </c>
      <c r="K143" s="1341">
        <f t="shared" si="22"/>
        <v>0</v>
      </c>
      <c r="L143" s="1506">
        <f t="shared" si="22"/>
        <v>0</v>
      </c>
      <c r="M143" s="1508">
        <f t="shared" si="22"/>
        <v>82</v>
      </c>
      <c r="N143" s="1341">
        <f t="shared" si="22"/>
        <v>154</v>
      </c>
      <c r="O143" s="1503">
        <f t="shared" si="22"/>
        <v>166</v>
      </c>
      <c r="P143" s="1592"/>
    </row>
    <row r="144" spans="2:17" ht="19.5" customHeight="1" thickBot="1">
      <c r="B144" s="191" t="s">
        <v>13</v>
      </c>
      <c r="C144" s="1504">
        <f>SUM(C143)</f>
        <v>0</v>
      </c>
      <c r="D144" s="918">
        <f aca="true" t="shared" si="23" ref="D144:O144">SUM(D143)</f>
        <v>0</v>
      </c>
      <c r="E144" s="918">
        <f t="shared" si="23"/>
        <v>40</v>
      </c>
      <c r="F144" s="918">
        <f t="shared" si="23"/>
        <v>97</v>
      </c>
      <c r="G144" s="918">
        <f t="shared" si="23"/>
        <v>713</v>
      </c>
      <c r="H144" s="918">
        <f t="shared" si="23"/>
        <v>62</v>
      </c>
      <c r="I144" s="918">
        <f t="shared" si="23"/>
        <v>0</v>
      </c>
      <c r="J144" s="918">
        <f t="shared" si="23"/>
        <v>0</v>
      </c>
      <c r="K144" s="918">
        <f t="shared" si="23"/>
        <v>0</v>
      </c>
      <c r="L144" s="1477">
        <f t="shared" si="23"/>
        <v>0</v>
      </c>
      <c r="M144" s="1509">
        <f t="shared" si="23"/>
        <v>82</v>
      </c>
      <c r="N144" s="918">
        <f t="shared" si="23"/>
        <v>154</v>
      </c>
      <c r="O144" s="1400">
        <f t="shared" si="23"/>
        <v>166</v>
      </c>
      <c r="P144" s="1586"/>
      <c r="Q144" s="1492">
        <f>C144+D144+E144+F144+G144+H144</f>
        <v>912</v>
      </c>
    </row>
    <row r="145" spans="2:16" ht="12.75">
      <c r="B145" s="921"/>
      <c r="C145" s="922"/>
      <c r="D145" s="922"/>
      <c r="E145" s="922"/>
      <c r="F145" s="922"/>
      <c r="G145" s="922"/>
      <c r="H145" s="922"/>
      <c r="I145" s="922"/>
      <c r="J145" s="922"/>
      <c r="K145" s="922"/>
      <c r="L145" s="922"/>
      <c r="M145" s="8"/>
      <c r="N145" s="8"/>
      <c r="O145" s="8"/>
      <c r="P145" s="945"/>
    </row>
    <row r="146" spans="2:16" ht="18">
      <c r="B146" s="308"/>
      <c r="C146" s="308" t="s">
        <v>284</v>
      </c>
      <c r="D146" s="308"/>
      <c r="E146" s="308"/>
      <c r="F146" s="308"/>
      <c r="G146" s="308"/>
      <c r="H146" s="8"/>
      <c r="I146" s="8"/>
      <c r="J146" s="8"/>
      <c r="K146" s="8"/>
      <c r="L146" s="8"/>
      <c r="M146" s="8"/>
      <c r="N146" s="8"/>
      <c r="O146" s="8"/>
      <c r="P146" s="945"/>
    </row>
    <row r="147" spans="2:16" ht="15.75">
      <c r="B147" s="1667" t="s">
        <v>369</v>
      </c>
      <c r="C147" s="1667"/>
      <c r="D147" s="1667"/>
      <c r="E147" s="1667"/>
      <c r="F147" s="1667"/>
      <c r="G147" s="1667"/>
      <c r="H147" s="1667"/>
      <c r="I147" s="1667"/>
      <c r="J147" s="1667"/>
      <c r="K147" s="8"/>
      <c r="L147" s="8"/>
      <c r="M147" s="8"/>
      <c r="N147" s="8"/>
      <c r="O147" s="8"/>
      <c r="P147" s="945"/>
    </row>
    <row r="148" spans="2:16" ht="19.5">
      <c r="B148" s="1626" t="s">
        <v>23</v>
      </c>
      <c r="C148" s="1640" t="s">
        <v>45</v>
      </c>
      <c r="D148" s="1640"/>
      <c r="E148" s="1640"/>
      <c r="F148" s="1640"/>
      <c r="G148" s="1631" t="s">
        <v>234</v>
      </c>
      <c r="H148" s="1634" t="s">
        <v>235</v>
      </c>
      <c r="I148" s="1636" t="s">
        <v>46</v>
      </c>
      <c r="J148" s="1636"/>
      <c r="K148" s="1636"/>
      <c r="L148" s="1650"/>
      <c r="M148" s="1607" t="s">
        <v>236</v>
      </c>
      <c r="N148" s="294" t="s">
        <v>1</v>
      </c>
      <c r="O148" s="982" t="s">
        <v>37</v>
      </c>
      <c r="P148" s="1581"/>
    </row>
    <row r="149" spans="2:16" ht="19.5" customHeight="1" thickBot="1">
      <c r="B149" s="1625"/>
      <c r="C149" s="295" t="s">
        <v>27</v>
      </c>
      <c r="D149" s="1389" t="s">
        <v>28</v>
      </c>
      <c r="E149" s="1389" t="s">
        <v>233</v>
      </c>
      <c r="F149" s="1389" t="s">
        <v>29</v>
      </c>
      <c r="G149" s="1628"/>
      <c r="H149" s="1630"/>
      <c r="I149" s="296" t="s">
        <v>21</v>
      </c>
      <c r="J149" s="296" t="s">
        <v>20</v>
      </c>
      <c r="K149" s="1020" t="s">
        <v>31</v>
      </c>
      <c r="L149" s="297" t="s">
        <v>32</v>
      </c>
      <c r="M149" s="1608"/>
      <c r="N149" s="1389" t="s">
        <v>33</v>
      </c>
      <c r="O149" s="298" t="s">
        <v>33</v>
      </c>
      <c r="P149" s="1581"/>
    </row>
    <row r="150" spans="2:16" ht="12.75">
      <c r="B150" s="848" t="s">
        <v>10</v>
      </c>
      <c r="C150" s="1052"/>
      <c r="D150" s="1052"/>
      <c r="E150" s="1052"/>
      <c r="F150" s="1052">
        <v>113</v>
      </c>
      <c r="G150" s="1052">
        <v>252</v>
      </c>
      <c r="H150" s="1052">
        <v>104</v>
      </c>
      <c r="I150" s="1053"/>
      <c r="J150" s="1053"/>
      <c r="K150" s="1053"/>
      <c r="L150" s="1054"/>
      <c r="M150" s="1055">
        <v>88</v>
      </c>
      <c r="N150" s="1053">
        <v>99</v>
      </c>
      <c r="O150" s="1056">
        <v>90</v>
      </c>
      <c r="P150" s="1576"/>
    </row>
    <row r="151" spans="2:16" ht="17.25" customHeight="1">
      <c r="B151" s="189" t="s">
        <v>8</v>
      </c>
      <c r="C151" s="1057"/>
      <c r="D151" s="1057"/>
      <c r="E151" s="1057"/>
      <c r="F151" s="1057">
        <v>441</v>
      </c>
      <c r="G151" s="599">
        <v>234</v>
      </c>
      <c r="H151" s="253">
        <v>30</v>
      </c>
      <c r="I151" s="1058"/>
      <c r="J151" s="1058"/>
      <c r="K151" s="1058"/>
      <c r="L151" s="1059">
        <v>300</v>
      </c>
      <c r="M151" s="1060">
        <v>61</v>
      </c>
      <c r="N151" s="925">
        <v>324</v>
      </c>
      <c r="O151" s="926">
        <v>135</v>
      </c>
      <c r="P151" s="1593"/>
    </row>
    <row r="152" spans="2:16" ht="19.5" customHeight="1">
      <c r="B152" s="189" t="s">
        <v>3</v>
      </c>
      <c r="C152" s="1057"/>
      <c r="D152" s="1057"/>
      <c r="E152" s="1057"/>
      <c r="F152" s="253">
        <v>505</v>
      </c>
      <c r="G152" s="599">
        <v>187</v>
      </c>
      <c r="H152" s="253">
        <v>36</v>
      </c>
      <c r="I152" s="1058"/>
      <c r="J152" s="1058"/>
      <c r="K152" s="1058"/>
      <c r="L152" s="1059">
        <v>308</v>
      </c>
      <c r="M152" s="1060">
        <v>61</v>
      </c>
      <c r="N152" s="927">
        <v>342</v>
      </c>
      <c r="O152" s="928">
        <v>152</v>
      </c>
      <c r="P152" s="1576"/>
    </row>
    <row r="153" spans="2:16" ht="22.5" customHeight="1">
      <c r="B153" s="189" t="s">
        <v>5</v>
      </c>
      <c r="C153" s="1057"/>
      <c r="D153" s="1057"/>
      <c r="E153" s="1057"/>
      <c r="F153" s="253">
        <v>515</v>
      </c>
      <c r="G153" s="599">
        <v>187</v>
      </c>
      <c r="H153" s="253">
        <v>33</v>
      </c>
      <c r="I153" s="1058"/>
      <c r="J153" s="1058"/>
      <c r="K153" s="1058"/>
      <c r="L153" s="1059">
        <v>308</v>
      </c>
      <c r="M153" s="1060">
        <v>61</v>
      </c>
      <c r="N153" s="306">
        <v>342</v>
      </c>
      <c r="O153" s="984">
        <v>152</v>
      </c>
      <c r="P153" s="1572"/>
    </row>
    <row r="154" spans="2:16" ht="19.5" customHeight="1" thickBot="1">
      <c r="B154" s="856" t="s">
        <v>7</v>
      </c>
      <c r="C154" s="1061"/>
      <c r="D154" s="1061"/>
      <c r="E154" s="1061"/>
      <c r="F154" s="1062">
        <v>518</v>
      </c>
      <c r="G154" s="1062">
        <v>116</v>
      </c>
      <c r="H154" s="1061">
        <v>34</v>
      </c>
      <c r="I154" s="929"/>
      <c r="J154" s="929"/>
      <c r="K154" s="929"/>
      <c r="L154" s="1063">
        <v>308</v>
      </c>
      <c r="M154" s="1064">
        <v>61</v>
      </c>
      <c r="N154" s="929">
        <v>342</v>
      </c>
      <c r="O154" s="930">
        <v>141</v>
      </c>
      <c r="P154" s="1576"/>
    </row>
    <row r="155" spans="2:17" ht="13.5" thickBot="1">
      <c r="B155" s="191" t="s">
        <v>13</v>
      </c>
      <c r="C155" s="1504">
        <f>SUM(C150:C154)</f>
        <v>0</v>
      </c>
      <c r="D155" s="918">
        <f aca="true" t="shared" si="24" ref="D155:K155">SUM(D150:D154)</f>
        <v>0</v>
      </c>
      <c r="E155" s="918">
        <f t="shared" si="24"/>
        <v>0</v>
      </c>
      <c r="F155" s="918">
        <f>SUM(F150:F154)</f>
        <v>2092</v>
      </c>
      <c r="G155" s="918">
        <f>SUM(G150:G154)</f>
        <v>976</v>
      </c>
      <c r="H155" s="918">
        <f>SUM(H150:H154)</f>
        <v>237</v>
      </c>
      <c r="I155" s="918">
        <f t="shared" si="24"/>
        <v>0</v>
      </c>
      <c r="J155" s="918">
        <f t="shared" si="24"/>
        <v>0</v>
      </c>
      <c r="K155" s="918">
        <f t="shared" si="24"/>
        <v>0</v>
      </c>
      <c r="L155" s="918">
        <f>SUM(L150:L154)</f>
        <v>1224</v>
      </c>
      <c r="M155" s="918">
        <f>SUM(M150:M154)</f>
        <v>332</v>
      </c>
      <c r="N155" s="918">
        <f>SUM(N150:N154)</f>
        <v>1449</v>
      </c>
      <c r="O155" s="1400">
        <f>SUM(O150:O154)</f>
        <v>670</v>
      </c>
      <c r="P155" s="1586"/>
      <c r="Q155" s="1492">
        <f>C155+D155+E155+F155+G155+H155</f>
        <v>3305</v>
      </c>
    </row>
    <row r="156" spans="2:16" ht="12.75">
      <c r="B156" s="226"/>
      <c r="C156" s="861"/>
      <c r="D156" s="861"/>
      <c r="E156" s="861"/>
      <c r="F156" s="861"/>
      <c r="G156" s="861"/>
      <c r="H156" s="861"/>
      <c r="I156" s="861"/>
      <c r="J156" s="861"/>
      <c r="K156" s="861"/>
      <c r="L156" s="861"/>
      <c r="M156" s="861"/>
      <c r="N156" s="861"/>
      <c r="O156" s="861"/>
      <c r="P156" s="1586"/>
    </row>
    <row r="157" spans="2:16" ht="15.75">
      <c r="B157" s="1638" t="s">
        <v>354</v>
      </c>
      <c r="C157" s="1638"/>
      <c r="D157" s="1638"/>
      <c r="E157" s="1638"/>
      <c r="F157" s="1638"/>
      <c r="G157" s="1638"/>
      <c r="H157" s="1638"/>
      <c r="I157" s="1638"/>
      <c r="J157" s="1638"/>
      <c r="K157" s="8"/>
      <c r="L157" s="8"/>
      <c r="M157" s="8"/>
      <c r="N157" s="8"/>
      <c r="O157" s="8"/>
      <c r="P157" s="945"/>
    </row>
    <row r="158" spans="2:16" ht="19.5">
      <c r="B158" s="1626" t="s">
        <v>23</v>
      </c>
      <c r="C158" s="1640" t="s">
        <v>45</v>
      </c>
      <c r="D158" s="1640"/>
      <c r="E158" s="1640"/>
      <c r="F158" s="1640"/>
      <c r="G158" s="1631" t="s">
        <v>234</v>
      </c>
      <c r="H158" s="1634" t="s">
        <v>235</v>
      </c>
      <c r="I158" s="1636" t="s">
        <v>46</v>
      </c>
      <c r="J158" s="1636"/>
      <c r="K158" s="1636"/>
      <c r="L158" s="1637"/>
      <c r="M158" s="1607" t="s">
        <v>238</v>
      </c>
      <c r="N158" s="294" t="s">
        <v>1</v>
      </c>
      <c r="O158" s="979" t="s">
        <v>37</v>
      </c>
      <c r="P158" s="1581"/>
    </row>
    <row r="159" spans="2:16" ht="20.25" thickBot="1">
      <c r="B159" s="1625"/>
      <c r="C159" s="1478" t="s">
        <v>27</v>
      </c>
      <c r="D159" s="1479" t="s">
        <v>28</v>
      </c>
      <c r="E159" s="1510" t="s">
        <v>233</v>
      </c>
      <c r="F159" s="1479" t="s">
        <v>29</v>
      </c>
      <c r="G159" s="1632"/>
      <c r="H159" s="1635"/>
      <c r="I159" s="299" t="s">
        <v>21</v>
      </c>
      <c r="J159" s="299" t="s">
        <v>20</v>
      </c>
      <c r="K159" s="299" t="s">
        <v>31</v>
      </c>
      <c r="L159" s="300" t="s">
        <v>32</v>
      </c>
      <c r="M159" s="1614"/>
      <c r="N159" s="1479" t="s">
        <v>33</v>
      </c>
      <c r="O159" s="1485" t="s">
        <v>33</v>
      </c>
      <c r="P159" s="1581"/>
    </row>
    <row r="160" spans="2:16" ht="13.5" thickBot="1">
      <c r="B160" s="1329" t="s">
        <v>13</v>
      </c>
      <c r="C160" s="1502">
        <f>C155</f>
        <v>0</v>
      </c>
      <c r="D160" s="1341">
        <f aca="true" t="shared" si="25" ref="D160:O160">D155</f>
        <v>0</v>
      </c>
      <c r="E160" s="1341">
        <f t="shared" si="25"/>
        <v>0</v>
      </c>
      <c r="F160" s="1341">
        <f t="shared" si="25"/>
        <v>2092</v>
      </c>
      <c r="G160" s="1341">
        <f t="shared" si="25"/>
        <v>976</v>
      </c>
      <c r="H160" s="1341">
        <f t="shared" si="25"/>
        <v>237</v>
      </c>
      <c r="I160" s="1341">
        <f t="shared" si="25"/>
        <v>0</v>
      </c>
      <c r="J160" s="1341">
        <f t="shared" si="25"/>
        <v>0</v>
      </c>
      <c r="K160" s="1341">
        <f t="shared" si="25"/>
        <v>0</v>
      </c>
      <c r="L160" s="1506">
        <f t="shared" si="25"/>
        <v>1224</v>
      </c>
      <c r="M160" s="1507">
        <f t="shared" si="25"/>
        <v>332</v>
      </c>
      <c r="N160" s="1341">
        <f t="shared" si="25"/>
        <v>1449</v>
      </c>
      <c r="O160" s="1503">
        <f t="shared" si="25"/>
        <v>670</v>
      </c>
      <c r="P160" s="1592"/>
    </row>
    <row r="161" spans="2:17" ht="19.5" customHeight="1" thickBot="1">
      <c r="B161" s="191" t="s">
        <v>13</v>
      </c>
      <c r="C161" s="1504">
        <f>SUM(C160)</f>
        <v>0</v>
      </c>
      <c r="D161" s="918">
        <f aca="true" t="shared" si="26" ref="D161:O161">SUM(D160)</f>
        <v>0</v>
      </c>
      <c r="E161" s="918">
        <f t="shared" si="26"/>
        <v>0</v>
      </c>
      <c r="F161" s="918">
        <f t="shared" si="26"/>
        <v>2092</v>
      </c>
      <c r="G161" s="918">
        <f t="shared" si="26"/>
        <v>976</v>
      </c>
      <c r="H161" s="918">
        <f t="shared" si="26"/>
        <v>237</v>
      </c>
      <c r="I161" s="918">
        <f t="shared" si="26"/>
        <v>0</v>
      </c>
      <c r="J161" s="918">
        <f t="shared" si="26"/>
        <v>0</v>
      </c>
      <c r="K161" s="918">
        <f t="shared" si="26"/>
        <v>0</v>
      </c>
      <c r="L161" s="918">
        <f t="shared" si="26"/>
        <v>1224</v>
      </c>
      <c r="M161" s="918">
        <f t="shared" si="26"/>
        <v>332</v>
      </c>
      <c r="N161" s="918">
        <f t="shared" si="26"/>
        <v>1449</v>
      </c>
      <c r="O161" s="1400">
        <f t="shared" si="26"/>
        <v>670</v>
      </c>
      <c r="P161" s="1586"/>
      <c r="Q161" s="1492">
        <f>C161+D161+E161+F161+G161+H161</f>
        <v>3305</v>
      </c>
    </row>
    <row r="162" spans="2:16" ht="19.5" customHeight="1">
      <c r="B162" s="1051"/>
      <c r="C162" s="1051"/>
      <c r="D162" s="1051"/>
      <c r="E162" s="1051"/>
      <c r="F162" s="1051"/>
      <c r="G162" s="1051"/>
      <c r="H162" s="8"/>
      <c r="I162" s="8"/>
      <c r="J162" s="8"/>
      <c r="K162" s="8"/>
      <c r="L162" s="8"/>
      <c r="M162" s="8"/>
      <c r="N162" s="8"/>
      <c r="O162" s="8"/>
      <c r="P162" s="945"/>
    </row>
    <row r="163" spans="2:7" ht="18">
      <c r="B163" s="308"/>
      <c r="C163" s="308" t="s">
        <v>286</v>
      </c>
      <c r="D163" s="308"/>
      <c r="E163" s="308"/>
      <c r="F163" s="308"/>
      <c r="G163" s="308"/>
    </row>
    <row r="164" spans="2:10" ht="15.75">
      <c r="B164" s="1612" t="s">
        <v>371</v>
      </c>
      <c r="C164" s="1612"/>
      <c r="D164" s="1612"/>
      <c r="E164" s="1612"/>
      <c r="F164" s="1612"/>
      <c r="G164" s="1612"/>
      <c r="H164" s="1612"/>
      <c r="I164" s="1612"/>
      <c r="J164" s="1612"/>
    </row>
    <row r="165" spans="2:16" ht="19.5">
      <c r="B165" s="1626" t="s">
        <v>23</v>
      </c>
      <c r="C165" s="1639" t="s">
        <v>45</v>
      </c>
      <c r="D165" s="1640"/>
      <c r="E165" s="1640"/>
      <c r="F165" s="1641"/>
      <c r="G165" s="1635" t="s">
        <v>234</v>
      </c>
      <c r="H165" s="1635" t="s">
        <v>235</v>
      </c>
      <c r="I165" s="1643" t="s">
        <v>46</v>
      </c>
      <c r="J165" s="1640"/>
      <c r="K165" s="1640"/>
      <c r="L165" s="1647"/>
      <c r="M165" s="1607" t="s">
        <v>238</v>
      </c>
      <c r="N165" s="294" t="s">
        <v>363</v>
      </c>
      <c r="O165" s="978" t="s">
        <v>37</v>
      </c>
      <c r="P165" s="1581"/>
    </row>
    <row r="166" spans="2:16" ht="20.25" thickBot="1">
      <c r="B166" s="1649"/>
      <c r="C166" s="295" t="s">
        <v>27</v>
      </c>
      <c r="D166" s="1389" t="s">
        <v>28</v>
      </c>
      <c r="E166" s="1389" t="s">
        <v>233</v>
      </c>
      <c r="F166" s="1389" t="s">
        <v>29</v>
      </c>
      <c r="G166" s="1648"/>
      <c r="H166" s="1648"/>
      <c r="I166" s="296" t="s">
        <v>21</v>
      </c>
      <c r="J166" s="296" t="s">
        <v>20</v>
      </c>
      <c r="K166" s="1020" t="s">
        <v>31</v>
      </c>
      <c r="L166" s="297" t="s">
        <v>32</v>
      </c>
      <c r="M166" s="1614"/>
      <c r="N166" s="1044" t="s">
        <v>33</v>
      </c>
      <c r="O166" s="301" t="s">
        <v>33</v>
      </c>
      <c r="P166" s="1581"/>
    </row>
    <row r="167" spans="2:16" ht="19.5" customHeight="1">
      <c r="B167" s="848" t="s">
        <v>10</v>
      </c>
      <c r="C167" s="528"/>
      <c r="D167" s="528"/>
      <c r="E167" s="528"/>
      <c r="F167" s="528"/>
      <c r="G167" s="1049"/>
      <c r="H167" s="528"/>
      <c r="I167" s="937"/>
      <c r="J167" s="937"/>
      <c r="K167" s="937"/>
      <c r="L167" s="938"/>
      <c r="M167" s="939"/>
      <c r="N167" s="643"/>
      <c r="O167" s="852"/>
      <c r="P167" s="1574"/>
    </row>
    <row r="168" spans="2:16" ht="22.5" customHeight="1">
      <c r="B168" s="189" t="s">
        <v>8</v>
      </c>
      <c r="C168" s="525"/>
      <c r="D168" s="525"/>
      <c r="E168" s="525">
        <v>604</v>
      </c>
      <c r="F168" s="525"/>
      <c r="G168" s="525">
        <v>1993</v>
      </c>
      <c r="H168" s="525">
        <v>52</v>
      </c>
      <c r="I168" s="525"/>
      <c r="J168" s="525"/>
      <c r="K168" s="525"/>
      <c r="L168" s="854"/>
      <c r="M168" s="500"/>
      <c r="N168" s="940">
        <v>480</v>
      </c>
      <c r="O168" s="855">
        <v>47</v>
      </c>
      <c r="P168" s="1574"/>
    </row>
    <row r="169" spans="2:16" ht="13.5" thickBot="1">
      <c r="B169" s="189" t="s">
        <v>3</v>
      </c>
      <c r="C169" s="525"/>
      <c r="D169" s="525"/>
      <c r="E169" s="525"/>
      <c r="F169" s="525"/>
      <c r="G169" s="1050"/>
      <c r="H169" s="525"/>
      <c r="I169" s="525"/>
      <c r="J169" s="525"/>
      <c r="K169" s="525"/>
      <c r="L169" s="854"/>
      <c r="M169" s="527"/>
      <c r="N169" s="528"/>
      <c r="O169" s="855"/>
      <c r="P169" s="1574"/>
    </row>
    <row r="170" spans="2:17" ht="13.5" thickBot="1">
      <c r="B170" s="191" t="s">
        <v>13</v>
      </c>
      <c r="C170" s="1511">
        <f>SUM(C167:C169)</f>
        <v>0</v>
      </c>
      <c r="D170" s="662">
        <f aca="true" t="shared" si="27" ref="D170:O170">SUM(D167:D169)</f>
        <v>0</v>
      </c>
      <c r="E170" s="662">
        <f t="shared" si="27"/>
        <v>604</v>
      </c>
      <c r="F170" s="662">
        <f t="shared" si="27"/>
        <v>0</v>
      </c>
      <c r="G170" s="662">
        <f t="shared" si="27"/>
        <v>1993</v>
      </c>
      <c r="H170" s="662">
        <f t="shared" si="27"/>
        <v>52</v>
      </c>
      <c r="I170" s="662">
        <f t="shared" si="27"/>
        <v>0</v>
      </c>
      <c r="J170" s="662">
        <f t="shared" si="27"/>
        <v>0</v>
      </c>
      <c r="K170" s="662">
        <f t="shared" si="27"/>
        <v>0</v>
      </c>
      <c r="L170" s="662">
        <f t="shared" si="27"/>
        <v>0</v>
      </c>
      <c r="M170" s="662">
        <f t="shared" si="27"/>
        <v>0</v>
      </c>
      <c r="N170" s="662">
        <f t="shared" si="27"/>
        <v>480</v>
      </c>
      <c r="O170" s="1410">
        <f t="shared" si="27"/>
        <v>47</v>
      </c>
      <c r="P170" s="1594"/>
      <c r="Q170" s="1492">
        <f>C170+D170+E170+F170+G170+H170</f>
        <v>2649</v>
      </c>
    </row>
    <row r="171" ht="12.75" customHeight="1">
      <c r="K171" s="5"/>
    </row>
    <row r="172" spans="2:10" ht="15.75">
      <c r="B172" s="1638" t="s">
        <v>361</v>
      </c>
      <c r="C172" s="1638"/>
      <c r="D172" s="1638"/>
      <c r="E172" s="1638"/>
      <c r="F172" s="1638"/>
      <c r="G172" s="1638"/>
      <c r="H172" s="1638"/>
      <c r="I172" s="1638"/>
      <c r="J172" s="1638"/>
    </row>
    <row r="173" spans="2:16" ht="19.5" customHeight="1">
      <c r="B173" s="1626" t="s">
        <v>23</v>
      </c>
      <c r="C173" s="1640" t="s">
        <v>45</v>
      </c>
      <c r="D173" s="1640"/>
      <c r="E173" s="1640"/>
      <c r="F173" s="1640"/>
      <c r="G173" s="1631" t="s">
        <v>234</v>
      </c>
      <c r="H173" s="1634" t="s">
        <v>235</v>
      </c>
      <c r="I173" s="1636" t="s">
        <v>46</v>
      </c>
      <c r="J173" s="1636"/>
      <c r="K173" s="1636"/>
      <c r="L173" s="1637"/>
      <c r="M173" s="1607" t="s">
        <v>238</v>
      </c>
      <c r="N173" s="294" t="s">
        <v>1</v>
      </c>
      <c r="O173" s="85" t="s">
        <v>37</v>
      </c>
      <c r="P173" s="1588"/>
    </row>
    <row r="174" spans="2:16" ht="20.25" thickBot="1">
      <c r="B174" s="1625"/>
      <c r="C174" s="1478" t="s">
        <v>27</v>
      </c>
      <c r="D174" s="1479" t="s">
        <v>28</v>
      </c>
      <c r="E174" s="1479" t="s">
        <v>233</v>
      </c>
      <c r="F174" s="1479" t="s">
        <v>29</v>
      </c>
      <c r="G174" s="1632"/>
      <c r="H174" s="1635"/>
      <c r="I174" s="299" t="s">
        <v>21</v>
      </c>
      <c r="J174" s="299" t="s">
        <v>20</v>
      </c>
      <c r="K174" s="299" t="s">
        <v>31</v>
      </c>
      <c r="L174" s="300" t="s">
        <v>32</v>
      </c>
      <c r="M174" s="1614"/>
      <c r="N174" s="1044" t="s">
        <v>33</v>
      </c>
      <c r="O174" s="336" t="s">
        <v>33</v>
      </c>
      <c r="P174" s="1588"/>
    </row>
    <row r="175" spans="2:16" ht="13.5" thickBot="1">
      <c r="B175" s="1568" t="s">
        <v>13</v>
      </c>
      <c r="C175" s="1341">
        <f>C170</f>
        <v>0</v>
      </c>
      <c r="D175" s="1341">
        <f aca="true" t="shared" si="28" ref="D175:O175">D170</f>
        <v>0</v>
      </c>
      <c r="E175" s="1341">
        <f t="shared" si="28"/>
        <v>604</v>
      </c>
      <c r="F175" s="1341">
        <f t="shared" si="28"/>
        <v>0</v>
      </c>
      <c r="G175" s="1341">
        <f t="shared" si="28"/>
        <v>1993</v>
      </c>
      <c r="H175" s="1341">
        <f t="shared" si="28"/>
        <v>52</v>
      </c>
      <c r="I175" s="1341">
        <f t="shared" si="28"/>
        <v>0</v>
      </c>
      <c r="J175" s="1341">
        <f t="shared" si="28"/>
        <v>0</v>
      </c>
      <c r="K175" s="1341">
        <f t="shared" si="28"/>
        <v>0</v>
      </c>
      <c r="L175" s="1506">
        <f t="shared" si="28"/>
        <v>0</v>
      </c>
      <c r="M175" s="1507">
        <f t="shared" si="28"/>
        <v>0</v>
      </c>
      <c r="N175" s="1341">
        <f t="shared" si="28"/>
        <v>480</v>
      </c>
      <c r="O175" s="1503">
        <f t="shared" si="28"/>
        <v>47</v>
      </c>
      <c r="P175" s="1592"/>
    </row>
    <row r="176" spans="2:17" ht="13.5" thickBot="1">
      <c r="B176" s="191" t="s">
        <v>13</v>
      </c>
      <c r="C176" s="918">
        <f>SUM(C175)</f>
        <v>0</v>
      </c>
      <c r="D176" s="918">
        <f aca="true" t="shared" si="29" ref="D176:O176">SUM(D175)</f>
        <v>0</v>
      </c>
      <c r="E176" s="918">
        <f t="shared" si="29"/>
        <v>604</v>
      </c>
      <c r="F176" s="918">
        <f t="shared" si="29"/>
        <v>0</v>
      </c>
      <c r="G176" s="918">
        <f t="shared" si="29"/>
        <v>1993</v>
      </c>
      <c r="H176" s="918">
        <f t="shared" si="29"/>
        <v>52</v>
      </c>
      <c r="I176" s="918">
        <f t="shared" si="29"/>
        <v>0</v>
      </c>
      <c r="J176" s="918">
        <f t="shared" si="29"/>
        <v>0</v>
      </c>
      <c r="K176" s="918">
        <f t="shared" si="29"/>
        <v>0</v>
      </c>
      <c r="L176" s="918">
        <f t="shared" si="29"/>
        <v>0</v>
      </c>
      <c r="M176" s="918">
        <f t="shared" si="29"/>
        <v>0</v>
      </c>
      <c r="N176" s="918">
        <f t="shared" si="29"/>
        <v>480</v>
      </c>
      <c r="O176" s="1400">
        <f t="shared" si="29"/>
        <v>47</v>
      </c>
      <c r="P176" s="1586"/>
      <c r="Q176" s="1492">
        <f>C176+D176+E176+F176+G176+H176</f>
        <v>2649</v>
      </c>
    </row>
    <row r="177" spans="2:16" ht="19.5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945"/>
    </row>
    <row r="178" spans="2:16" ht="18">
      <c r="B178" s="308"/>
      <c r="C178" s="308" t="s">
        <v>285</v>
      </c>
      <c r="D178" s="308"/>
      <c r="E178" s="308"/>
      <c r="F178" s="308"/>
      <c r="G178" s="308"/>
      <c r="H178" s="8"/>
      <c r="I178" s="8"/>
      <c r="J178" s="8"/>
      <c r="K178" s="8"/>
      <c r="L178" s="8"/>
      <c r="M178" s="8"/>
      <c r="N178" s="8"/>
      <c r="O178" s="8"/>
      <c r="P178" s="945"/>
    </row>
    <row r="179" spans="2:16" ht="15.75">
      <c r="B179" s="1646" t="s">
        <v>372</v>
      </c>
      <c r="C179" s="1646"/>
      <c r="D179" s="1646"/>
      <c r="E179" s="1646"/>
      <c r="F179" s="1646"/>
      <c r="G179" s="1646"/>
      <c r="H179" s="1646"/>
      <c r="I179" s="1646"/>
      <c r="J179" s="1646"/>
      <c r="K179" s="8"/>
      <c r="L179" s="8"/>
      <c r="M179" s="8"/>
      <c r="N179" s="8"/>
      <c r="O179" s="8"/>
      <c r="P179" s="945"/>
    </row>
    <row r="180" spans="2:16" ht="19.5">
      <c r="B180" s="1626" t="s">
        <v>23</v>
      </c>
      <c r="C180" s="1639" t="s">
        <v>45</v>
      </c>
      <c r="D180" s="1640"/>
      <c r="E180" s="1640"/>
      <c r="F180" s="1641"/>
      <c r="G180" s="1635" t="s">
        <v>234</v>
      </c>
      <c r="H180" s="1635" t="s">
        <v>235</v>
      </c>
      <c r="I180" s="1643" t="s">
        <v>46</v>
      </c>
      <c r="J180" s="1640"/>
      <c r="K180" s="1640"/>
      <c r="L180" s="1647"/>
      <c r="M180" s="1660" t="s">
        <v>236</v>
      </c>
      <c r="N180" s="294" t="s">
        <v>1</v>
      </c>
      <c r="O180" s="982" t="s">
        <v>37</v>
      </c>
      <c r="P180" s="1581"/>
    </row>
    <row r="181" spans="2:16" ht="20.25" thickBot="1">
      <c r="B181" s="1649"/>
      <c r="C181" s="295" t="s">
        <v>27</v>
      </c>
      <c r="D181" s="1389" t="s">
        <v>28</v>
      </c>
      <c r="E181" s="1389" t="s">
        <v>233</v>
      </c>
      <c r="F181" s="1389" t="s">
        <v>29</v>
      </c>
      <c r="G181" s="1648"/>
      <c r="H181" s="1648"/>
      <c r="I181" s="296" t="s">
        <v>21</v>
      </c>
      <c r="J181" s="296" t="s">
        <v>20</v>
      </c>
      <c r="K181" s="1020" t="s">
        <v>31</v>
      </c>
      <c r="L181" s="297" t="s">
        <v>32</v>
      </c>
      <c r="M181" s="1661"/>
      <c r="N181" s="1389" t="s">
        <v>33</v>
      </c>
      <c r="O181" s="298" t="s">
        <v>33</v>
      </c>
      <c r="P181" s="1581"/>
    </row>
    <row r="182" spans="2:16" ht="12.75">
      <c r="B182" s="848" t="s">
        <v>10</v>
      </c>
      <c r="C182" s="863"/>
      <c r="D182" s="863"/>
      <c r="E182" s="863"/>
      <c r="F182" s="863"/>
      <c r="G182" s="863">
        <v>68</v>
      </c>
      <c r="H182" s="863"/>
      <c r="I182" s="863"/>
      <c r="J182" s="863"/>
      <c r="K182" s="863"/>
      <c r="L182" s="889"/>
      <c r="M182" s="868"/>
      <c r="N182" s="863"/>
      <c r="O182" s="869"/>
      <c r="P182" s="1583"/>
    </row>
    <row r="183" spans="2:16" ht="12.75">
      <c r="B183" s="189" t="s">
        <v>8</v>
      </c>
      <c r="C183" s="599">
        <v>17</v>
      </c>
      <c r="D183" s="599"/>
      <c r="E183" s="599"/>
      <c r="F183" s="599">
        <v>117</v>
      </c>
      <c r="G183" s="599">
        <v>159</v>
      </c>
      <c r="H183" s="599">
        <v>56</v>
      </c>
      <c r="I183" s="599"/>
      <c r="J183" s="599">
        <v>38</v>
      </c>
      <c r="K183" s="599">
        <v>40</v>
      </c>
      <c r="L183" s="866"/>
      <c r="M183" s="490">
        <v>53</v>
      </c>
      <c r="N183" s="491">
        <v>76</v>
      </c>
      <c r="O183" s="867">
        <v>19</v>
      </c>
      <c r="P183" s="1377"/>
    </row>
    <row r="184" spans="2:16" ht="12.75">
      <c r="B184" s="189" t="s">
        <v>3</v>
      </c>
      <c r="C184" s="599">
        <v>48</v>
      </c>
      <c r="D184" s="599"/>
      <c r="E184" s="599">
        <v>129</v>
      </c>
      <c r="F184" s="599">
        <v>21</v>
      </c>
      <c r="G184" s="599">
        <v>79</v>
      </c>
      <c r="H184" s="599">
        <v>21</v>
      </c>
      <c r="I184" s="599"/>
      <c r="J184" s="599"/>
      <c r="K184" s="599"/>
      <c r="L184" s="866"/>
      <c r="M184" s="868">
        <v>47</v>
      </c>
      <c r="N184" s="863">
        <v>102</v>
      </c>
      <c r="O184" s="869">
        <v>24</v>
      </c>
      <c r="P184" s="1583"/>
    </row>
    <row r="185" spans="2:16" ht="12.75">
      <c r="B185" s="189" t="s">
        <v>5</v>
      </c>
      <c r="C185" s="599"/>
      <c r="D185" s="599">
        <v>126.42</v>
      </c>
      <c r="E185" s="599"/>
      <c r="F185" s="599"/>
      <c r="G185" s="599">
        <v>14.2</v>
      </c>
      <c r="H185" s="599">
        <v>4.41</v>
      </c>
      <c r="I185" s="599"/>
      <c r="J185" s="599"/>
      <c r="K185" s="599"/>
      <c r="L185" s="890"/>
      <c r="M185" s="868">
        <v>43</v>
      </c>
      <c r="N185" s="863">
        <v>91</v>
      </c>
      <c r="O185" s="869">
        <v>21</v>
      </c>
      <c r="P185" s="1583"/>
    </row>
    <row r="186" spans="2:16" ht="13.5" thickBot="1">
      <c r="B186" s="189" t="s">
        <v>9</v>
      </c>
      <c r="C186" s="599"/>
      <c r="D186" s="599">
        <v>74.11</v>
      </c>
      <c r="E186" s="599"/>
      <c r="F186" s="599"/>
      <c r="G186" s="599">
        <v>14.4</v>
      </c>
      <c r="H186" s="599"/>
      <c r="I186" s="599"/>
      <c r="J186" s="599"/>
      <c r="K186" s="599"/>
      <c r="L186" s="874"/>
      <c r="M186" s="1065">
        <v>39</v>
      </c>
      <c r="N186" s="872">
        <v>15</v>
      </c>
      <c r="O186" s="972">
        <v>13</v>
      </c>
      <c r="P186" s="1584"/>
    </row>
    <row r="187" spans="2:17" ht="13.5" thickBot="1">
      <c r="B187" s="191" t="s">
        <v>13</v>
      </c>
      <c r="C187" s="1505">
        <f aca="true" t="shared" si="30" ref="C187:H187">SUM(C182:C186)</f>
        <v>65</v>
      </c>
      <c r="D187" s="893">
        <f t="shared" si="30"/>
        <v>200.53</v>
      </c>
      <c r="E187" s="893">
        <f t="shared" si="30"/>
        <v>129</v>
      </c>
      <c r="F187" s="893">
        <f t="shared" si="30"/>
        <v>138</v>
      </c>
      <c r="G187" s="893">
        <f t="shared" si="30"/>
        <v>334.59999999999997</v>
      </c>
      <c r="H187" s="893">
        <f t="shared" si="30"/>
        <v>81.41</v>
      </c>
      <c r="I187" s="893">
        <f aca="true" t="shared" si="31" ref="I187:O187">SUM(I182:I186)</f>
        <v>0</v>
      </c>
      <c r="J187" s="893">
        <f t="shared" si="31"/>
        <v>38</v>
      </c>
      <c r="K187" s="893">
        <f t="shared" si="31"/>
        <v>40</v>
      </c>
      <c r="L187" s="893">
        <f t="shared" si="31"/>
        <v>0</v>
      </c>
      <c r="M187" s="893">
        <f t="shared" si="31"/>
        <v>182</v>
      </c>
      <c r="N187" s="893">
        <f t="shared" si="31"/>
        <v>284</v>
      </c>
      <c r="O187" s="1501">
        <f t="shared" si="31"/>
        <v>77</v>
      </c>
      <c r="P187" s="1591"/>
      <c r="Q187" s="1492">
        <f>C187+D187+E187+F187+G187+H187</f>
        <v>948.5399999999998</v>
      </c>
    </row>
    <row r="188" spans="3:4" ht="12.75">
      <c r="C188" s="471"/>
      <c r="D188" s="471"/>
    </row>
    <row r="189" spans="2:10" ht="15.75">
      <c r="B189" s="1638" t="s">
        <v>362</v>
      </c>
      <c r="C189" s="1638"/>
      <c r="D189" s="1638"/>
      <c r="E189" s="1638"/>
      <c r="F189" s="1638"/>
      <c r="G189" s="1638"/>
      <c r="H189" s="1638"/>
      <c r="I189" s="1638"/>
      <c r="J189" s="1638"/>
    </row>
    <row r="190" spans="2:16" ht="19.5">
      <c r="B190" s="1651" t="s">
        <v>23</v>
      </c>
      <c r="C190" s="1653" t="s">
        <v>34</v>
      </c>
      <c r="D190" s="1653"/>
      <c r="E190" s="1653"/>
      <c r="F190" s="1653"/>
      <c r="G190" s="1631" t="s">
        <v>234</v>
      </c>
      <c r="H190" s="1634" t="s">
        <v>235</v>
      </c>
      <c r="I190" s="1654" t="s">
        <v>35</v>
      </c>
      <c r="J190" s="1654"/>
      <c r="K190" s="1654"/>
      <c r="L190" s="1655"/>
      <c r="M190" s="1607" t="s">
        <v>238</v>
      </c>
      <c r="N190" s="77" t="s">
        <v>1</v>
      </c>
      <c r="O190" s="85" t="s">
        <v>37</v>
      </c>
      <c r="P190" s="1588"/>
    </row>
    <row r="191" spans="2:16" ht="20.25" thickBot="1">
      <c r="B191" s="1652"/>
      <c r="C191" s="1486" t="s">
        <v>27</v>
      </c>
      <c r="D191" s="1487" t="s">
        <v>28</v>
      </c>
      <c r="E191" s="1570" t="s">
        <v>233</v>
      </c>
      <c r="F191" s="1487" t="s">
        <v>29</v>
      </c>
      <c r="G191" s="1632"/>
      <c r="H191" s="1635"/>
      <c r="I191" s="1496" t="s">
        <v>21</v>
      </c>
      <c r="J191" s="1496" t="s">
        <v>20</v>
      </c>
      <c r="K191" s="1496" t="s">
        <v>31</v>
      </c>
      <c r="L191" s="1497" t="s">
        <v>32</v>
      </c>
      <c r="M191" s="1614"/>
      <c r="N191" s="1487" t="s">
        <v>33</v>
      </c>
      <c r="O191" s="336" t="s">
        <v>33</v>
      </c>
      <c r="P191" s="1588"/>
    </row>
    <row r="192" spans="2:16" ht="13.5" thickBot="1">
      <c r="B192" s="1569" t="s">
        <v>13</v>
      </c>
      <c r="C192" s="1513">
        <f>SUM(C187)</f>
        <v>65</v>
      </c>
      <c r="D192" s="1514">
        <f aca="true" t="shared" si="32" ref="D192:O192">SUM(D187)</f>
        <v>200.53</v>
      </c>
      <c r="E192" s="1514">
        <f t="shared" si="32"/>
        <v>129</v>
      </c>
      <c r="F192" s="1514">
        <f t="shared" si="32"/>
        <v>138</v>
      </c>
      <c r="G192" s="1514">
        <f t="shared" si="32"/>
        <v>334.59999999999997</v>
      </c>
      <c r="H192" s="1514">
        <f t="shared" si="32"/>
        <v>81.41</v>
      </c>
      <c r="I192" s="1514">
        <f t="shared" si="32"/>
        <v>0</v>
      </c>
      <c r="J192" s="1514">
        <f t="shared" si="32"/>
        <v>38</v>
      </c>
      <c r="K192" s="1514">
        <f t="shared" si="32"/>
        <v>40</v>
      </c>
      <c r="L192" s="1516">
        <f t="shared" si="32"/>
        <v>0</v>
      </c>
      <c r="M192" s="312">
        <f t="shared" si="32"/>
        <v>182</v>
      </c>
      <c r="N192" s="1514">
        <f t="shared" si="32"/>
        <v>284</v>
      </c>
      <c r="O192" s="1515">
        <f t="shared" si="32"/>
        <v>77</v>
      </c>
      <c r="P192" s="1589"/>
    </row>
    <row r="193" spans="2:17" ht="19.5" customHeight="1" thickBot="1">
      <c r="B193" s="151" t="s">
        <v>13</v>
      </c>
      <c r="C193" s="1512">
        <f>SUM(C192)</f>
        <v>65</v>
      </c>
      <c r="D193" s="51">
        <f aca="true" t="shared" si="33" ref="D193:O193">SUM(D192)</f>
        <v>200.53</v>
      </c>
      <c r="E193" s="51">
        <f t="shared" si="33"/>
        <v>129</v>
      </c>
      <c r="F193" s="51">
        <f t="shared" si="33"/>
        <v>138</v>
      </c>
      <c r="G193" s="51">
        <f t="shared" si="33"/>
        <v>334.59999999999997</v>
      </c>
      <c r="H193" s="51">
        <f t="shared" si="33"/>
        <v>81.41</v>
      </c>
      <c r="I193" s="51">
        <f t="shared" si="33"/>
        <v>0</v>
      </c>
      <c r="J193" s="51">
        <f t="shared" si="33"/>
        <v>38</v>
      </c>
      <c r="K193" s="51">
        <f t="shared" si="33"/>
        <v>40</v>
      </c>
      <c r="L193" s="51">
        <f t="shared" si="33"/>
        <v>0</v>
      </c>
      <c r="M193" s="51">
        <f t="shared" si="33"/>
        <v>182</v>
      </c>
      <c r="N193" s="51">
        <f t="shared" si="33"/>
        <v>284</v>
      </c>
      <c r="O193" s="1403">
        <f t="shared" si="33"/>
        <v>77</v>
      </c>
      <c r="P193" s="1590"/>
      <c r="Q193" s="1492">
        <f>C193+D193+E193+F193+G193+H193</f>
        <v>948.5399999999998</v>
      </c>
    </row>
    <row r="194" ht="19.5" customHeight="1">
      <c r="C194" s="410"/>
    </row>
    <row r="195" spans="2:7" ht="18">
      <c r="B195" s="308"/>
      <c r="C195" s="308" t="s">
        <v>287</v>
      </c>
      <c r="D195" s="308"/>
      <c r="E195" s="308"/>
      <c r="F195" s="308"/>
      <c r="G195" s="308"/>
    </row>
    <row r="196" spans="2:10" ht="15.75">
      <c r="B196" s="1612" t="s">
        <v>380</v>
      </c>
      <c r="C196" s="1612"/>
      <c r="D196" s="1612"/>
      <c r="E196" s="1612"/>
      <c r="F196" s="1612"/>
      <c r="G196" s="1612"/>
      <c r="H196" s="1612"/>
      <c r="I196" s="1612"/>
      <c r="J196" s="1612"/>
    </row>
    <row r="197" spans="2:16" ht="19.5">
      <c r="B197" s="1626" t="s">
        <v>23</v>
      </c>
      <c r="C197" s="1640" t="s">
        <v>45</v>
      </c>
      <c r="D197" s="1640"/>
      <c r="E197" s="1640"/>
      <c r="F197" s="1640"/>
      <c r="G197" s="1631" t="s">
        <v>234</v>
      </c>
      <c r="H197" s="1634" t="s">
        <v>235</v>
      </c>
      <c r="I197" s="1636" t="s">
        <v>46</v>
      </c>
      <c r="J197" s="1636"/>
      <c r="K197" s="1636"/>
      <c r="L197" s="1650"/>
      <c r="M197" s="1607" t="s">
        <v>238</v>
      </c>
      <c r="N197" s="294" t="s">
        <v>1</v>
      </c>
      <c r="O197" s="982" t="s">
        <v>37</v>
      </c>
      <c r="P197" s="1581"/>
    </row>
    <row r="198" spans="2:16" ht="20.25" thickBot="1">
      <c r="B198" s="1625"/>
      <c r="C198" s="295" t="s">
        <v>27</v>
      </c>
      <c r="D198" s="1389" t="s">
        <v>28</v>
      </c>
      <c r="E198" s="1389" t="s">
        <v>233</v>
      </c>
      <c r="F198" s="1389" t="s">
        <v>29</v>
      </c>
      <c r="G198" s="1628"/>
      <c r="H198" s="1630"/>
      <c r="I198" s="296" t="s">
        <v>21</v>
      </c>
      <c r="J198" s="296" t="s">
        <v>20</v>
      </c>
      <c r="K198" s="1020" t="s">
        <v>31</v>
      </c>
      <c r="L198" s="297" t="s">
        <v>32</v>
      </c>
      <c r="M198" s="1614"/>
      <c r="N198" s="1390" t="s">
        <v>33</v>
      </c>
      <c r="O198" s="301" t="s">
        <v>33</v>
      </c>
      <c r="P198" s="1581"/>
    </row>
    <row r="199" spans="2:16" ht="12.75">
      <c r="B199" s="848" t="s">
        <v>10</v>
      </c>
      <c r="C199" s="528"/>
      <c r="D199" s="528"/>
      <c r="E199" s="528"/>
      <c r="F199" s="528"/>
      <c r="G199" s="1049">
        <v>41</v>
      </c>
      <c r="H199" s="528"/>
      <c r="I199" s="937"/>
      <c r="J199" s="937"/>
      <c r="K199" s="937"/>
      <c r="L199" s="938"/>
      <c r="M199" s="939"/>
      <c r="N199" s="643"/>
      <c r="O199" s="852"/>
      <c r="P199" s="1574"/>
    </row>
    <row r="200" spans="2:17" s="20" customFormat="1" ht="12.75">
      <c r="B200" s="189" t="s">
        <v>8</v>
      </c>
      <c r="C200" s="525"/>
      <c r="D200" s="525">
        <v>36.12</v>
      </c>
      <c r="E200" s="525">
        <v>15.94</v>
      </c>
      <c r="F200" s="525">
        <v>35.24</v>
      </c>
      <c r="G200" s="525">
        <v>43.97</v>
      </c>
      <c r="H200" s="525">
        <v>11.42</v>
      </c>
      <c r="I200" s="525"/>
      <c r="J200" s="525">
        <v>20</v>
      </c>
      <c r="K200" s="525"/>
      <c r="L200" s="854"/>
      <c r="M200" s="500"/>
      <c r="N200" s="940">
        <v>27</v>
      </c>
      <c r="O200" s="855">
        <v>20</v>
      </c>
      <c r="P200" s="1574"/>
      <c r="Q200" s="1492"/>
    </row>
    <row r="201" spans="2:16" ht="12.75">
      <c r="B201" s="189" t="s">
        <v>3</v>
      </c>
      <c r="C201" s="525"/>
      <c r="D201" s="525"/>
      <c r="E201" s="525">
        <v>1.05</v>
      </c>
      <c r="F201" s="525">
        <v>99.27</v>
      </c>
      <c r="G201" s="525">
        <v>15.17</v>
      </c>
      <c r="H201" s="525">
        <v>7.21</v>
      </c>
      <c r="I201" s="525"/>
      <c r="J201" s="525">
        <v>21</v>
      </c>
      <c r="K201" s="525"/>
      <c r="L201" s="854"/>
      <c r="M201" s="500">
        <v>48</v>
      </c>
      <c r="N201" s="1066">
        <v>29</v>
      </c>
      <c r="O201" s="855">
        <v>20</v>
      </c>
      <c r="P201" s="1574"/>
    </row>
    <row r="202" spans="2:16" ht="12.75">
      <c r="B202" s="189" t="s">
        <v>5</v>
      </c>
      <c r="C202" s="525"/>
      <c r="D202" s="525"/>
      <c r="E202" s="525"/>
      <c r="F202" s="525"/>
      <c r="G202" s="651"/>
      <c r="H202" s="525"/>
      <c r="I202" s="525"/>
      <c r="J202" s="525"/>
      <c r="K202" s="525"/>
      <c r="L202" s="854"/>
      <c r="M202" s="500"/>
      <c r="N202" s="1066"/>
      <c r="O202" s="855"/>
      <c r="P202" s="1574"/>
    </row>
    <row r="203" spans="2:16" ht="19.5" customHeight="1" thickBot="1">
      <c r="B203" s="189" t="s">
        <v>9</v>
      </c>
      <c r="C203" s="525"/>
      <c r="D203" s="525"/>
      <c r="E203" s="525"/>
      <c r="F203" s="525"/>
      <c r="G203" s="1050"/>
      <c r="H203" s="525"/>
      <c r="I203" s="525"/>
      <c r="J203" s="525"/>
      <c r="K203" s="525"/>
      <c r="L203" s="854"/>
      <c r="M203" s="527"/>
      <c r="N203" s="528"/>
      <c r="O203" s="855"/>
      <c r="P203" s="1574"/>
    </row>
    <row r="204" spans="2:17" ht="13.5" thickBot="1">
      <c r="B204" s="191" t="s">
        <v>13</v>
      </c>
      <c r="C204" s="1511">
        <f>SUM(C199:C203)</f>
        <v>0</v>
      </c>
      <c r="D204" s="662">
        <f>SUM(D199:D203)</f>
        <v>36.12</v>
      </c>
      <c r="E204" s="662">
        <f>SUM(E199:E203)</f>
        <v>16.99</v>
      </c>
      <c r="F204" s="662">
        <f aca="true" t="shared" si="34" ref="F204:O204">SUM(F199:F203)</f>
        <v>134.51</v>
      </c>
      <c r="G204" s="662">
        <f t="shared" si="34"/>
        <v>100.14</v>
      </c>
      <c r="H204" s="662">
        <f t="shared" si="34"/>
        <v>18.63</v>
      </c>
      <c r="I204" s="662">
        <f t="shared" si="34"/>
        <v>0</v>
      </c>
      <c r="J204" s="662">
        <f t="shared" si="34"/>
        <v>41</v>
      </c>
      <c r="K204" s="662">
        <f t="shared" si="34"/>
        <v>0</v>
      </c>
      <c r="L204" s="662">
        <f t="shared" si="34"/>
        <v>0</v>
      </c>
      <c r="M204" s="662">
        <f t="shared" si="34"/>
        <v>48</v>
      </c>
      <c r="N204" s="662">
        <f t="shared" si="34"/>
        <v>56</v>
      </c>
      <c r="O204" s="1410">
        <f t="shared" si="34"/>
        <v>40</v>
      </c>
      <c r="P204" s="1594"/>
      <c r="Q204" s="1492">
        <f>C204+D204+E204+F204+G204+H204</f>
        <v>306.39</v>
      </c>
    </row>
    <row r="206" spans="2:16" ht="15.75">
      <c r="B206" s="1638" t="s">
        <v>353</v>
      </c>
      <c r="C206" s="1638"/>
      <c r="D206" s="1638"/>
      <c r="E206" s="1638"/>
      <c r="F206" s="1638"/>
      <c r="G206" s="1638"/>
      <c r="H206" s="1638"/>
      <c r="I206" s="1638"/>
      <c r="J206" s="1638"/>
      <c r="K206" s="8"/>
      <c r="L206" s="8"/>
      <c r="M206" s="8"/>
      <c r="N206" s="8"/>
      <c r="O206" s="8"/>
      <c r="P206" s="945"/>
    </row>
    <row r="207" spans="2:16" ht="19.5">
      <c r="B207" s="1626" t="s">
        <v>23</v>
      </c>
      <c r="C207" s="1640" t="s">
        <v>45</v>
      </c>
      <c r="D207" s="1640"/>
      <c r="E207" s="1640"/>
      <c r="F207" s="1640"/>
      <c r="G207" s="1631" t="s">
        <v>234</v>
      </c>
      <c r="H207" s="1634" t="s">
        <v>235</v>
      </c>
      <c r="I207" s="1636" t="s">
        <v>46</v>
      </c>
      <c r="J207" s="1636"/>
      <c r="K207" s="1636"/>
      <c r="L207" s="1637"/>
      <c r="M207" s="1607" t="s">
        <v>238</v>
      </c>
      <c r="N207" s="294" t="s">
        <v>1</v>
      </c>
      <c r="O207" s="978" t="s">
        <v>37</v>
      </c>
      <c r="P207" s="1581"/>
    </row>
    <row r="208" spans="2:16" ht="20.25" thickBot="1">
      <c r="B208" s="1625"/>
      <c r="C208" s="1478" t="s">
        <v>27</v>
      </c>
      <c r="D208" s="1479" t="s">
        <v>28</v>
      </c>
      <c r="E208" s="1479" t="s">
        <v>233</v>
      </c>
      <c r="F208" s="1479" t="s">
        <v>29</v>
      </c>
      <c r="G208" s="1632"/>
      <c r="H208" s="1635"/>
      <c r="I208" s="299" t="s">
        <v>21</v>
      </c>
      <c r="J208" s="299" t="s">
        <v>20</v>
      </c>
      <c r="K208" s="299" t="s">
        <v>31</v>
      </c>
      <c r="L208" s="300" t="s">
        <v>32</v>
      </c>
      <c r="M208" s="1614"/>
      <c r="N208" s="1479" t="s">
        <v>33</v>
      </c>
      <c r="O208" s="1485" t="s">
        <v>33</v>
      </c>
      <c r="P208" s="1581"/>
    </row>
    <row r="209" spans="2:16" ht="13.5" thickBot="1">
      <c r="B209" s="1568" t="s">
        <v>13</v>
      </c>
      <c r="C209" s="1341">
        <f>C204</f>
        <v>0</v>
      </c>
      <c r="D209" s="1341">
        <f aca="true" t="shared" si="35" ref="D209:O209">D204</f>
        <v>36.12</v>
      </c>
      <c r="E209" s="1341">
        <f t="shared" si="35"/>
        <v>16.99</v>
      </c>
      <c r="F209" s="1341">
        <f t="shared" si="35"/>
        <v>134.51</v>
      </c>
      <c r="G209" s="1341">
        <f t="shared" si="35"/>
        <v>100.14</v>
      </c>
      <c r="H209" s="1341">
        <f t="shared" si="35"/>
        <v>18.63</v>
      </c>
      <c r="I209" s="1341">
        <f t="shared" si="35"/>
        <v>0</v>
      </c>
      <c r="J209" s="1341">
        <f t="shared" si="35"/>
        <v>41</v>
      </c>
      <c r="K209" s="1341">
        <f t="shared" si="35"/>
        <v>0</v>
      </c>
      <c r="L209" s="1089">
        <f t="shared" si="35"/>
        <v>0</v>
      </c>
      <c r="M209" s="1341">
        <f t="shared" si="35"/>
        <v>48</v>
      </c>
      <c r="N209" s="1341">
        <f t="shared" si="35"/>
        <v>56</v>
      </c>
      <c r="O209" s="1503">
        <f t="shared" si="35"/>
        <v>40</v>
      </c>
      <c r="P209" s="1592"/>
    </row>
    <row r="210" spans="2:17" ht="13.5" thickBot="1">
      <c r="B210" s="191" t="s">
        <v>13</v>
      </c>
      <c r="C210" s="918">
        <f>SUM(C209)</f>
        <v>0</v>
      </c>
      <c r="D210" s="918">
        <f aca="true" t="shared" si="36" ref="D210:O210">SUM(D209)</f>
        <v>36.12</v>
      </c>
      <c r="E210" s="918">
        <f t="shared" si="36"/>
        <v>16.99</v>
      </c>
      <c r="F210" s="918">
        <f t="shared" si="36"/>
        <v>134.51</v>
      </c>
      <c r="G210" s="918">
        <f t="shared" si="36"/>
        <v>100.14</v>
      </c>
      <c r="H210" s="918">
        <f t="shared" si="36"/>
        <v>18.63</v>
      </c>
      <c r="I210" s="918">
        <f t="shared" si="36"/>
        <v>0</v>
      </c>
      <c r="J210" s="918">
        <f t="shared" si="36"/>
        <v>41</v>
      </c>
      <c r="K210" s="918">
        <f t="shared" si="36"/>
        <v>0</v>
      </c>
      <c r="L210" s="1312">
        <f t="shared" si="36"/>
        <v>0</v>
      </c>
      <c r="M210" s="1517">
        <f t="shared" si="36"/>
        <v>48</v>
      </c>
      <c r="N210" s="918">
        <f t="shared" si="36"/>
        <v>56</v>
      </c>
      <c r="O210" s="1400">
        <f t="shared" si="36"/>
        <v>40</v>
      </c>
      <c r="P210" s="1586"/>
      <c r="Q210" s="1492">
        <f>C210+D210+E210+F210+G210+H210</f>
        <v>306.39</v>
      </c>
    </row>
    <row r="211" spans="2:16" ht="12.75">
      <c r="B211" s="226"/>
      <c r="C211" s="861"/>
      <c r="D211" s="861"/>
      <c r="E211" s="861"/>
      <c r="F211" s="861"/>
      <c r="G211" s="861"/>
      <c r="H211" s="861"/>
      <c r="I211" s="861"/>
      <c r="J211" s="861"/>
      <c r="K211" s="861"/>
      <c r="L211" s="861"/>
      <c r="M211" s="861"/>
      <c r="N211" s="861"/>
      <c r="O211" s="861"/>
      <c r="P211" s="1586"/>
    </row>
    <row r="212" spans="2:16" ht="19.5" customHeight="1">
      <c r="B212" s="308"/>
      <c r="C212" s="308" t="s">
        <v>288</v>
      </c>
      <c r="D212" s="308"/>
      <c r="E212" s="308"/>
      <c r="F212" s="308"/>
      <c r="G212" s="308"/>
      <c r="H212" s="8"/>
      <c r="I212" s="8"/>
      <c r="J212" s="8"/>
      <c r="K212" s="8"/>
      <c r="L212" s="8"/>
      <c r="M212" s="8"/>
      <c r="N212" s="8"/>
      <c r="O212" s="8"/>
      <c r="P212" s="945"/>
    </row>
    <row r="213" spans="2:16" ht="16.5" thickBot="1">
      <c r="B213" s="1664" t="s">
        <v>381</v>
      </c>
      <c r="C213" s="1664"/>
      <c r="D213" s="1664"/>
      <c r="E213" s="1664"/>
      <c r="F213" s="1664"/>
      <c r="G213" s="1664"/>
      <c r="H213" s="1664"/>
      <c r="I213" s="1664"/>
      <c r="J213" s="1664"/>
      <c r="K213" s="1086"/>
      <c r="L213" s="8"/>
      <c r="M213" s="8"/>
      <c r="N213" s="8"/>
      <c r="O213" s="8"/>
      <c r="P213" s="945"/>
    </row>
    <row r="214" spans="2:16" ht="19.5">
      <c r="B214" s="1624" t="s">
        <v>23</v>
      </c>
      <c r="C214" s="1613" t="s">
        <v>45</v>
      </c>
      <c r="D214" s="1613"/>
      <c r="E214" s="1613"/>
      <c r="F214" s="1613"/>
      <c r="G214" s="1627" t="s">
        <v>234</v>
      </c>
      <c r="H214" s="1629" t="s">
        <v>235</v>
      </c>
      <c r="I214" s="1609" t="s">
        <v>46</v>
      </c>
      <c r="J214" s="1609"/>
      <c r="K214" s="1609"/>
      <c r="L214" s="1633"/>
      <c r="M214" s="1623" t="s">
        <v>236</v>
      </c>
      <c r="N214" s="1398" t="s">
        <v>1</v>
      </c>
      <c r="O214" s="1399" t="s">
        <v>37</v>
      </c>
      <c r="P214" s="1581"/>
    </row>
    <row r="215" spans="2:16" ht="20.25" thickBot="1">
      <c r="B215" s="1625"/>
      <c r="C215" s="295" t="s">
        <v>27</v>
      </c>
      <c r="D215" s="1397" t="s">
        <v>28</v>
      </c>
      <c r="E215" s="1397" t="s">
        <v>233</v>
      </c>
      <c r="F215" s="1397" t="s">
        <v>237</v>
      </c>
      <c r="G215" s="1628"/>
      <c r="H215" s="1630"/>
      <c r="I215" s="296" t="s">
        <v>21</v>
      </c>
      <c r="J215" s="296" t="s">
        <v>20</v>
      </c>
      <c r="K215" s="1020" t="s">
        <v>31</v>
      </c>
      <c r="L215" s="1391" t="s">
        <v>32</v>
      </c>
      <c r="M215" s="1608"/>
      <c r="N215" s="1397" t="s">
        <v>33</v>
      </c>
      <c r="O215" s="298" t="s">
        <v>33</v>
      </c>
      <c r="P215" s="1581"/>
    </row>
    <row r="216" spans="2:16" ht="12.75">
      <c r="B216" s="848" t="s">
        <v>10</v>
      </c>
      <c r="C216" s="528"/>
      <c r="D216" s="528"/>
      <c r="E216" s="528"/>
      <c r="F216" s="528"/>
      <c r="G216" s="528"/>
      <c r="H216" s="528"/>
      <c r="I216" s="528"/>
      <c r="J216" s="849"/>
      <c r="K216" s="849"/>
      <c r="L216" s="947"/>
      <c r="M216" s="528"/>
      <c r="N216" s="528"/>
      <c r="O216" s="943"/>
      <c r="P216" s="1574"/>
    </row>
    <row r="217" spans="2:16" ht="12.75">
      <c r="B217" s="189" t="s">
        <v>8</v>
      </c>
      <c r="C217" s="525"/>
      <c r="D217" s="525"/>
      <c r="E217" s="525"/>
      <c r="F217" s="525">
        <v>27</v>
      </c>
      <c r="G217" s="525">
        <v>8</v>
      </c>
      <c r="H217" s="525">
        <v>7</v>
      </c>
      <c r="I217" s="525"/>
      <c r="J217" s="525"/>
      <c r="K217" s="525"/>
      <c r="L217" s="854"/>
      <c r="M217" s="525"/>
      <c r="N217" s="525">
        <v>14</v>
      </c>
      <c r="O217" s="855">
        <v>26</v>
      </c>
      <c r="P217" s="1574"/>
    </row>
    <row r="218" spans="2:16" ht="12.75">
      <c r="B218" s="189" t="s">
        <v>3</v>
      </c>
      <c r="C218" s="525"/>
      <c r="D218" s="525"/>
      <c r="E218" s="525"/>
      <c r="F218" s="525"/>
      <c r="G218" s="525"/>
      <c r="H218" s="525"/>
      <c r="I218" s="525"/>
      <c r="J218" s="525"/>
      <c r="K218" s="525"/>
      <c r="L218" s="854"/>
      <c r="M218" s="525"/>
      <c r="N218" s="525"/>
      <c r="O218" s="855"/>
      <c r="P218" s="1574"/>
    </row>
    <row r="219" spans="2:16" ht="12.75">
      <c r="B219" s="189" t="s">
        <v>5</v>
      </c>
      <c r="C219" s="525"/>
      <c r="D219" s="525"/>
      <c r="E219" s="525"/>
      <c r="F219" s="525"/>
      <c r="G219" s="525"/>
      <c r="H219" s="525"/>
      <c r="I219" s="525"/>
      <c r="J219" s="525"/>
      <c r="K219" s="525"/>
      <c r="L219" s="854"/>
      <c r="M219" s="525"/>
      <c r="N219" s="525"/>
      <c r="O219" s="855"/>
      <c r="P219" s="1574"/>
    </row>
    <row r="220" spans="2:16" ht="13.5" thickBot="1">
      <c r="B220" s="856" t="s">
        <v>9</v>
      </c>
      <c r="C220" s="949"/>
      <c r="D220" s="949"/>
      <c r="E220" s="949"/>
      <c r="F220" s="949"/>
      <c r="G220" s="949"/>
      <c r="H220" s="949"/>
      <c r="I220" s="530"/>
      <c r="J220" s="530"/>
      <c r="K220" s="530"/>
      <c r="L220" s="950"/>
      <c r="M220" s="949"/>
      <c r="N220" s="949"/>
      <c r="O220" s="1409"/>
      <c r="P220" s="1574"/>
    </row>
    <row r="221" spans="2:17" ht="13.5" thickBot="1">
      <c r="B221" s="191" t="s">
        <v>13</v>
      </c>
      <c r="C221" s="662">
        <f>SUM(C216:C220)</f>
        <v>0</v>
      </c>
      <c r="D221" s="662">
        <f aca="true" t="shared" si="37" ref="D221:O221">SUM(D216:D220)</f>
        <v>0</v>
      </c>
      <c r="E221" s="662">
        <f t="shared" si="37"/>
        <v>0</v>
      </c>
      <c r="F221" s="662">
        <f t="shared" si="37"/>
        <v>27</v>
      </c>
      <c r="G221" s="662">
        <f t="shared" si="37"/>
        <v>8</v>
      </c>
      <c r="H221" s="662">
        <f t="shared" si="37"/>
        <v>7</v>
      </c>
      <c r="I221" s="662">
        <f t="shared" si="37"/>
        <v>0</v>
      </c>
      <c r="J221" s="662">
        <f t="shared" si="37"/>
        <v>0</v>
      </c>
      <c r="K221" s="662">
        <f t="shared" si="37"/>
        <v>0</v>
      </c>
      <c r="L221" s="662">
        <f t="shared" si="37"/>
        <v>0</v>
      </c>
      <c r="M221" s="662">
        <f t="shared" si="37"/>
        <v>0</v>
      </c>
      <c r="N221" s="662">
        <f t="shared" si="37"/>
        <v>14</v>
      </c>
      <c r="O221" s="1410">
        <f t="shared" si="37"/>
        <v>26</v>
      </c>
      <c r="P221" s="1594"/>
      <c r="Q221" s="1492">
        <f>C221+D221+E221+F221+G221+H221</f>
        <v>42</v>
      </c>
    </row>
    <row r="222" spans="2:16" ht="19.5" customHeight="1">
      <c r="B222" s="945"/>
      <c r="C222" s="946"/>
      <c r="D222" s="945"/>
      <c r="E222" s="945"/>
      <c r="F222" s="945"/>
      <c r="G222" s="945"/>
      <c r="H222" s="945"/>
      <c r="I222" s="945"/>
      <c r="J222" s="945"/>
      <c r="K222" s="945"/>
      <c r="L222" s="945"/>
      <c r="M222" s="945"/>
      <c r="N222" s="945"/>
      <c r="O222" s="945"/>
      <c r="P222" s="945"/>
    </row>
    <row r="223" spans="2:16" ht="16.5" thickBot="1">
      <c r="B223" s="1664" t="s">
        <v>373</v>
      </c>
      <c r="C223" s="1664"/>
      <c r="D223" s="1664"/>
      <c r="E223" s="1664"/>
      <c r="F223" s="1664"/>
      <c r="G223" s="1664"/>
      <c r="H223" s="1664"/>
      <c r="I223" s="1664"/>
      <c r="J223" s="1664"/>
      <c r="K223" s="1086"/>
      <c r="L223" s="8"/>
      <c r="M223" s="8"/>
      <c r="N223" s="8"/>
      <c r="O223" s="8"/>
      <c r="P223" s="945"/>
    </row>
    <row r="224" spans="2:16" ht="19.5">
      <c r="B224" s="1624" t="s">
        <v>23</v>
      </c>
      <c r="C224" s="1613" t="s">
        <v>45</v>
      </c>
      <c r="D224" s="1613"/>
      <c r="E224" s="1613"/>
      <c r="F224" s="1613"/>
      <c r="G224" s="1627" t="s">
        <v>234</v>
      </c>
      <c r="H224" s="1629" t="s">
        <v>235</v>
      </c>
      <c r="I224" s="1609" t="s">
        <v>46</v>
      </c>
      <c r="J224" s="1609"/>
      <c r="K224" s="1609"/>
      <c r="L224" s="1633"/>
      <c r="M224" s="1623" t="s">
        <v>236</v>
      </c>
      <c r="N224" s="1398" t="s">
        <v>1</v>
      </c>
      <c r="O224" s="1399" t="s">
        <v>37</v>
      </c>
      <c r="P224" s="1581"/>
    </row>
    <row r="225" spans="2:16" ht="20.25" thickBot="1">
      <c r="B225" s="1625"/>
      <c r="C225" s="295" t="s">
        <v>27</v>
      </c>
      <c r="D225" s="1397" t="s">
        <v>28</v>
      </c>
      <c r="E225" s="1397" t="s">
        <v>233</v>
      </c>
      <c r="F225" s="1397" t="s">
        <v>237</v>
      </c>
      <c r="G225" s="1628"/>
      <c r="H225" s="1630"/>
      <c r="I225" s="296" t="s">
        <v>21</v>
      </c>
      <c r="J225" s="296" t="s">
        <v>20</v>
      </c>
      <c r="K225" s="1020" t="s">
        <v>31</v>
      </c>
      <c r="L225" s="1391" t="s">
        <v>32</v>
      </c>
      <c r="M225" s="1608"/>
      <c r="N225" s="1397" t="s">
        <v>33</v>
      </c>
      <c r="O225" s="298" t="s">
        <v>33</v>
      </c>
      <c r="P225" s="1581"/>
    </row>
    <row r="226" spans="2:16" ht="12.75">
      <c r="B226" s="848" t="s">
        <v>10</v>
      </c>
      <c r="C226" s="528"/>
      <c r="D226" s="528"/>
      <c r="E226" s="528"/>
      <c r="F226" s="528"/>
      <c r="G226" s="528"/>
      <c r="H226" s="528"/>
      <c r="I226" s="528"/>
      <c r="J226" s="849"/>
      <c r="K226" s="849"/>
      <c r="L226" s="947"/>
      <c r="M226" s="528"/>
      <c r="N226" s="528"/>
      <c r="O226" s="943"/>
      <c r="P226" s="1574"/>
    </row>
    <row r="227" spans="2:16" ht="12.75">
      <c r="B227" s="189" t="s">
        <v>8</v>
      </c>
      <c r="C227" s="525"/>
      <c r="D227" s="525"/>
      <c r="E227" s="525">
        <v>23</v>
      </c>
      <c r="F227" s="525"/>
      <c r="G227" s="525">
        <v>15</v>
      </c>
      <c r="H227" s="525">
        <v>7</v>
      </c>
      <c r="I227" s="525"/>
      <c r="J227" s="525"/>
      <c r="K227" s="525"/>
      <c r="L227" s="854"/>
      <c r="M227" s="525">
        <v>29</v>
      </c>
      <c r="N227" s="525">
        <v>139</v>
      </c>
      <c r="O227" s="855">
        <v>24</v>
      </c>
      <c r="P227" s="1574"/>
    </row>
    <row r="228" spans="2:16" ht="12.75">
      <c r="B228" s="189" t="s">
        <v>3</v>
      </c>
      <c r="C228" s="525"/>
      <c r="D228" s="525"/>
      <c r="E228" s="525"/>
      <c r="F228" s="525"/>
      <c r="G228" s="525"/>
      <c r="H228" s="525"/>
      <c r="I228" s="525"/>
      <c r="J228" s="525"/>
      <c r="K228" s="525"/>
      <c r="L228" s="854"/>
      <c r="M228" s="525"/>
      <c r="N228" s="525"/>
      <c r="O228" s="855"/>
      <c r="P228" s="1574"/>
    </row>
    <row r="229" spans="2:16" ht="19.5" customHeight="1">
      <c r="B229" s="189" t="s">
        <v>5</v>
      </c>
      <c r="C229" s="525"/>
      <c r="D229" s="525"/>
      <c r="E229" s="525"/>
      <c r="F229" s="525"/>
      <c r="G229" s="525"/>
      <c r="H229" s="525"/>
      <c r="I229" s="525"/>
      <c r="J229" s="525"/>
      <c r="K229" s="525"/>
      <c r="L229" s="854"/>
      <c r="M229" s="525"/>
      <c r="N229" s="525"/>
      <c r="O229" s="855"/>
      <c r="P229" s="1574"/>
    </row>
    <row r="230" spans="2:16" ht="13.5" thickBot="1">
      <c r="B230" s="856" t="s">
        <v>9</v>
      </c>
      <c r="C230" s="949"/>
      <c r="D230" s="949"/>
      <c r="E230" s="949"/>
      <c r="F230" s="949"/>
      <c r="G230" s="949"/>
      <c r="H230" s="949"/>
      <c r="I230" s="530"/>
      <c r="J230" s="530"/>
      <c r="K230" s="530"/>
      <c r="L230" s="950"/>
      <c r="M230" s="949"/>
      <c r="N230" s="949"/>
      <c r="O230" s="1409"/>
      <c r="P230" s="1574"/>
    </row>
    <row r="231" spans="2:17" ht="13.5" thickBot="1">
      <c r="B231" s="191" t="s">
        <v>13</v>
      </c>
      <c r="C231" s="662">
        <f>SUM(C226:C230)</f>
        <v>0</v>
      </c>
      <c r="D231" s="662">
        <f aca="true" t="shared" si="38" ref="D231:O231">SUM(D226:D230)</f>
        <v>0</v>
      </c>
      <c r="E231" s="662">
        <f t="shared" si="38"/>
        <v>23</v>
      </c>
      <c r="F231" s="662">
        <f t="shared" si="38"/>
        <v>0</v>
      </c>
      <c r="G231" s="662">
        <f t="shared" si="38"/>
        <v>15</v>
      </c>
      <c r="H231" s="662">
        <f t="shared" si="38"/>
        <v>7</v>
      </c>
      <c r="I231" s="662">
        <f t="shared" si="38"/>
        <v>0</v>
      </c>
      <c r="J231" s="662">
        <f t="shared" si="38"/>
        <v>0</v>
      </c>
      <c r="K231" s="662">
        <f t="shared" si="38"/>
        <v>0</v>
      </c>
      <c r="L231" s="662">
        <f t="shared" si="38"/>
        <v>0</v>
      </c>
      <c r="M231" s="662">
        <f t="shared" si="38"/>
        <v>29</v>
      </c>
      <c r="N231" s="662">
        <f t="shared" si="38"/>
        <v>139</v>
      </c>
      <c r="O231" s="1410">
        <f t="shared" si="38"/>
        <v>24</v>
      </c>
      <c r="P231" s="1594"/>
      <c r="Q231" s="1492">
        <f>C231+D231+E231+F231+G231+H231</f>
        <v>45</v>
      </c>
    </row>
    <row r="232" spans="2:16" ht="15.75">
      <c r="B232" s="945"/>
      <c r="C232" s="946"/>
      <c r="D232" s="945"/>
      <c r="E232" s="945"/>
      <c r="F232" s="945"/>
      <c r="G232" s="945"/>
      <c r="H232" s="945"/>
      <c r="I232" s="945"/>
      <c r="J232" s="945"/>
      <c r="K232" s="945"/>
      <c r="L232" s="945"/>
      <c r="M232" s="945"/>
      <c r="N232" s="945"/>
      <c r="O232" s="945"/>
      <c r="P232" s="945"/>
    </row>
    <row r="233" spans="2:16" ht="16.5" thickBot="1">
      <c r="B233" s="1664" t="s">
        <v>382</v>
      </c>
      <c r="C233" s="1664"/>
      <c r="D233" s="1664"/>
      <c r="E233" s="1664"/>
      <c r="F233" s="1664"/>
      <c r="G233" s="1664"/>
      <c r="H233" s="1664"/>
      <c r="I233" s="1664"/>
      <c r="J233" s="1664"/>
      <c r="K233" s="1086"/>
      <c r="L233" s="8"/>
      <c r="M233" s="8"/>
      <c r="N233" s="8"/>
      <c r="O233" s="8"/>
      <c r="P233" s="945"/>
    </row>
    <row r="234" spans="2:16" ht="19.5">
      <c r="B234" s="1624" t="s">
        <v>23</v>
      </c>
      <c r="C234" s="1613" t="s">
        <v>45</v>
      </c>
      <c r="D234" s="1613"/>
      <c r="E234" s="1613"/>
      <c r="F234" s="1613"/>
      <c r="G234" s="1627" t="s">
        <v>234</v>
      </c>
      <c r="H234" s="1629" t="s">
        <v>235</v>
      </c>
      <c r="I234" s="1609" t="s">
        <v>46</v>
      </c>
      <c r="J234" s="1609"/>
      <c r="K234" s="1609"/>
      <c r="L234" s="1633"/>
      <c r="M234" s="1623" t="s">
        <v>236</v>
      </c>
      <c r="N234" s="1398" t="s">
        <v>1</v>
      </c>
      <c r="O234" s="1399" t="s">
        <v>37</v>
      </c>
      <c r="P234" s="1581"/>
    </row>
    <row r="235" spans="2:16" ht="20.25" thickBot="1">
      <c r="B235" s="1625"/>
      <c r="C235" s="295" t="s">
        <v>27</v>
      </c>
      <c r="D235" s="1397" t="s">
        <v>28</v>
      </c>
      <c r="E235" s="1397" t="s">
        <v>233</v>
      </c>
      <c r="F235" s="1397" t="s">
        <v>237</v>
      </c>
      <c r="G235" s="1628"/>
      <c r="H235" s="1630"/>
      <c r="I235" s="296" t="s">
        <v>21</v>
      </c>
      <c r="J235" s="296" t="s">
        <v>20</v>
      </c>
      <c r="K235" s="1020" t="s">
        <v>31</v>
      </c>
      <c r="L235" s="1391" t="s">
        <v>32</v>
      </c>
      <c r="M235" s="1608"/>
      <c r="N235" s="1397" t="s">
        <v>33</v>
      </c>
      <c r="O235" s="298" t="s">
        <v>33</v>
      </c>
      <c r="P235" s="1581"/>
    </row>
    <row r="236" spans="2:16" ht="12.75">
      <c r="B236" s="848" t="s">
        <v>10</v>
      </c>
      <c r="C236" s="528"/>
      <c r="D236" s="849"/>
      <c r="E236" s="849"/>
      <c r="F236" s="528"/>
      <c r="G236" s="528">
        <v>76</v>
      </c>
      <c r="H236" s="528"/>
      <c r="I236" s="528"/>
      <c r="J236" s="849"/>
      <c r="K236" s="849"/>
      <c r="L236" s="947"/>
      <c r="M236" s="500"/>
      <c r="N236" s="501"/>
      <c r="O236" s="941"/>
      <c r="P236" s="1595"/>
    </row>
    <row r="237" spans="2:16" ht="12.75">
      <c r="B237" s="189" t="s">
        <v>8</v>
      </c>
      <c r="C237" s="525"/>
      <c r="D237" s="525">
        <v>101</v>
      </c>
      <c r="E237" s="525">
        <v>17</v>
      </c>
      <c r="F237" s="525">
        <v>420</v>
      </c>
      <c r="G237" s="525">
        <v>210</v>
      </c>
      <c r="H237" s="525">
        <v>92</v>
      </c>
      <c r="I237" s="525"/>
      <c r="J237" s="525"/>
      <c r="K237" s="525"/>
      <c r="L237" s="854"/>
      <c r="M237" s="500">
        <v>325</v>
      </c>
      <c r="N237" s="501">
        <v>275</v>
      </c>
      <c r="O237" s="941">
        <v>210</v>
      </c>
      <c r="P237" s="1595"/>
    </row>
    <row r="238" spans="2:16" ht="19.5" customHeight="1">
      <c r="B238" s="189" t="s">
        <v>3</v>
      </c>
      <c r="C238" s="525"/>
      <c r="D238" s="525">
        <v>139</v>
      </c>
      <c r="E238" s="525">
        <v>17</v>
      </c>
      <c r="F238" s="525">
        <v>518</v>
      </c>
      <c r="G238" s="525">
        <v>211</v>
      </c>
      <c r="H238" s="525">
        <v>64</v>
      </c>
      <c r="I238" s="525"/>
      <c r="J238" s="525"/>
      <c r="K238" s="525"/>
      <c r="L238" s="854"/>
      <c r="M238" s="527">
        <v>267</v>
      </c>
      <c r="N238" s="528">
        <v>289</v>
      </c>
      <c r="O238" s="943">
        <v>199</v>
      </c>
      <c r="P238" s="1574"/>
    </row>
    <row r="239" spans="2:16" ht="12.75">
      <c r="B239" s="189" t="s">
        <v>5</v>
      </c>
      <c r="C239" s="525"/>
      <c r="D239" s="525">
        <v>117</v>
      </c>
      <c r="E239" s="525">
        <v>17</v>
      </c>
      <c r="F239" s="525">
        <v>559</v>
      </c>
      <c r="G239" s="528">
        <v>204</v>
      </c>
      <c r="H239" s="525">
        <v>56</v>
      </c>
      <c r="I239" s="525"/>
      <c r="J239" s="525"/>
      <c r="K239" s="525"/>
      <c r="L239" s="854"/>
      <c r="M239" s="948">
        <v>227</v>
      </c>
      <c r="N239" s="942">
        <v>289</v>
      </c>
      <c r="O239" s="981">
        <v>185</v>
      </c>
      <c r="P239" s="1573"/>
    </row>
    <row r="240" spans="2:16" ht="19.5" customHeight="1" thickBot="1">
      <c r="B240" s="856" t="s">
        <v>9</v>
      </c>
      <c r="C240" s="949"/>
      <c r="D240" s="530"/>
      <c r="E240" s="530"/>
      <c r="F240" s="949"/>
      <c r="G240" s="949">
        <v>66</v>
      </c>
      <c r="H240" s="949"/>
      <c r="I240" s="530"/>
      <c r="J240" s="530"/>
      <c r="K240" s="530"/>
      <c r="L240" s="950"/>
      <c r="M240" s="859"/>
      <c r="N240" s="530">
        <v>14</v>
      </c>
      <c r="O240" s="860">
        <v>16</v>
      </c>
      <c r="P240" s="1574"/>
    </row>
    <row r="241" spans="2:17" ht="13.5" thickBot="1">
      <c r="B241" s="191" t="s">
        <v>13</v>
      </c>
      <c r="C241" s="662">
        <f aca="true" t="shared" si="39" ref="C241:H241">SUM(C236:C240)</f>
        <v>0</v>
      </c>
      <c r="D241" s="662">
        <f t="shared" si="39"/>
        <v>357</v>
      </c>
      <c r="E241" s="662">
        <f t="shared" si="39"/>
        <v>51</v>
      </c>
      <c r="F241" s="662">
        <f t="shared" si="39"/>
        <v>1497</v>
      </c>
      <c r="G241" s="662">
        <f t="shared" si="39"/>
        <v>767</v>
      </c>
      <c r="H241" s="662">
        <f t="shared" si="39"/>
        <v>212</v>
      </c>
      <c r="I241" s="662">
        <f aca="true" t="shared" si="40" ref="I241:O241">SUM(I236:I240)</f>
        <v>0</v>
      </c>
      <c r="J241" s="662">
        <f t="shared" si="40"/>
        <v>0</v>
      </c>
      <c r="K241" s="662">
        <f t="shared" si="40"/>
        <v>0</v>
      </c>
      <c r="L241" s="662">
        <f t="shared" si="40"/>
        <v>0</v>
      </c>
      <c r="M241" s="662">
        <f t="shared" si="40"/>
        <v>819</v>
      </c>
      <c r="N241" s="662">
        <f t="shared" si="40"/>
        <v>867</v>
      </c>
      <c r="O241" s="1410">
        <f t="shared" si="40"/>
        <v>610</v>
      </c>
      <c r="P241" s="1594"/>
      <c r="Q241" s="1492">
        <f>C241+D241+E241+F241+G241+H241</f>
        <v>2884</v>
      </c>
    </row>
    <row r="242" spans="2:16" ht="12.75">
      <c r="B242" s="226"/>
      <c r="C242" s="861"/>
      <c r="D242" s="861"/>
      <c r="E242" s="861"/>
      <c r="F242" s="861"/>
      <c r="G242" s="861"/>
      <c r="H242" s="861"/>
      <c r="I242" s="861"/>
      <c r="J242" s="861"/>
      <c r="K242" s="861"/>
      <c r="L242" s="861"/>
      <c r="M242" s="861"/>
      <c r="N242" s="861"/>
      <c r="O242" s="861"/>
      <c r="P242" s="1586"/>
    </row>
    <row r="243" spans="2:16" ht="16.5" thickBot="1">
      <c r="B243" s="1664" t="s">
        <v>383</v>
      </c>
      <c r="C243" s="1664"/>
      <c r="D243" s="1664"/>
      <c r="E243" s="1664"/>
      <c r="F243" s="1664"/>
      <c r="G243" s="1664"/>
      <c r="H243" s="1664"/>
      <c r="I243" s="1664"/>
      <c r="J243" s="1664"/>
      <c r="K243" s="1086"/>
      <c r="L243" s="8"/>
      <c r="M243" s="8"/>
      <c r="N243" s="8"/>
      <c r="O243" s="8"/>
      <c r="P243" s="945"/>
    </row>
    <row r="244" spans="2:16" ht="19.5">
      <c r="B244" s="1624" t="s">
        <v>23</v>
      </c>
      <c r="C244" s="1613" t="s">
        <v>45</v>
      </c>
      <c r="D244" s="1613"/>
      <c r="E244" s="1613"/>
      <c r="F244" s="1613"/>
      <c r="G244" s="1627" t="s">
        <v>234</v>
      </c>
      <c r="H244" s="1629" t="s">
        <v>235</v>
      </c>
      <c r="I244" s="1609" t="s">
        <v>46</v>
      </c>
      <c r="J244" s="1609"/>
      <c r="K244" s="1609"/>
      <c r="L244" s="1633"/>
      <c r="M244" s="1623" t="s">
        <v>236</v>
      </c>
      <c r="N244" s="1398" t="s">
        <v>1</v>
      </c>
      <c r="O244" s="1399" t="s">
        <v>37</v>
      </c>
      <c r="P244" s="1581"/>
    </row>
    <row r="245" spans="2:16" ht="20.25" thickBot="1">
      <c r="B245" s="1625"/>
      <c r="C245" s="295" t="s">
        <v>27</v>
      </c>
      <c r="D245" s="1397" t="s">
        <v>28</v>
      </c>
      <c r="E245" s="1397" t="s">
        <v>233</v>
      </c>
      <c r="F245" s="1397" t="s">
        <v>237</v>
      </c>
      <c r="G245" s="1628"/>
      <c r="H245" s="1630"/>
      <c r="I245" s="296" t="s">
        <v>21</v>
      </c>
      <c r="J245" s="296" t="s">
        <v>20</v>
      </c>
      <c r="K245" s="1020" t="s">
        <v>31</v>
      </c>
      <c r="L245" s="1391" t="s">
        <v>32</v>
      </c>
      <c r="M245" s="1608"/>
      <c r="N245" s="1397" t="s">
        <v>33</v>
      </c>
      <c r="O245" s="298" t="s">
        <v>33</v>
      </c>
      <c r="P245" s="1581"/>
    </row>
    <row r="246" spans="2:16" ht="12.75">
      <c r="B246" s="848" t="s">
        <v>10</v>
      </c>
      <c r="C246" s="528"/>
      <c r="D246" s="849"/>
      <c r="E246" s="849">
        <v>47</v>
      </c>
      <c r="F246" s="528"/>
      <c r="G246" s="528">
        <v>186</v>
      </c>
      <c r="H246" s="528"/>
      <c r="I246" s="528"/>
      <c r="J246" s="849"/>
      <c r="K246" s="849"/>
      <c r="L246" s="947"/>
      <c r="M246" s="500">
        <v>26</v>
      </c>
      <c r="N246" s="501">
        <v>1</v>
      </c>
      <c r="O246" s="941">
        <v>58</v>
      </c>
      <c r="P246" s="1595"/>
    </row>
    <row r="247" spans="2:16" ht="12.75">
      <c r="B247" s="189" t="s">
        <v>8</v>
      </c>
      <c r="C247" s="525"/>
      <c r="D247" s="525"/>
      <c r="E247" s="525">
        <v>5</v>
      </c>
      <c r="F247" s="525">
        <v>656</v>
      </c>
      <c r="G247" s="525">
        <v>221</v>
      </c>
      <c r="H247" s="525">
        <v>36</v>
      </c>
      <c r="I247" s="525"/>
      <c r="J247" s="525"/>
      <c r="K247" s="525"/>
      <c r="L247" s="854">
        <v>234</v>
      </c>
      <c r="M247" s="500">
        <v>185</v>
      </c>
      <c r="N247" s="501">
        <v>248</v>
      </c>
      <c r="O247" s="941">
        <v>223</v>
      </c>
      <c r="P247" s="1595"/>
    </row>
    <row r="248" spans="2:16" ht="19.5" customHeight="1">
      <c r="B248" s="189" t="s">
        <v>3</v>
      </c>
      <c r="C248" s="525"/>
      <c r="D248" s="525"/>
      <c r="E248" s="525">
        <v>8</v>
      </c>
      <c r="F248" s="525">
        <v>644</v>
      </c>
      <c r="G248" s="525">
        <v>223</v>
      </c>
      <c r="H248" s="525">
        <v>64</v>
      </c>
      <c r="I248" s="525"/>
      <c r="J248" s="525"/>
      <c r="K248" s="525"/>
      <c r="L248" s="854">
        <v>207</v>
      </c>
      <c r="M248" s="527">
        <v>308</v>
      </c>
      <c r="N248" s="528">
        <v>261</v>
      </c>
      <c r="O248" s="943">
        <v>197</v>
      </c>
      <c r="P248" s="1574"/>
    </row>
    <row r="249" spans="2:16" ht="12.75">
      <c r="B249" s="189" t="s">
        <v>5</v>
      </c>
      <c r="C249" s="525"/>
      <c r="D249" s="525"/>
      <c r="E249" s="525">
        <v>8</v>
      </c>
      <c r="F249" s="525">
        <v>669</v>
      </c>
      <c r="G249" s="528">
        <v>211</v>
      </c>
      <c r="H249" s="525">
        <v>52</v>
      </c>
      <c r="I249" s="525"/>
      <c r="J249" s="525"/>
      <c r="K249" s="525"/>
      <c r="L249" s="854">
        <v>212</v>
      </c>
      <c r="M249" s="948">
        <v>260</v>
      </c>
      <c r="N249" s="942">
        <v>261</v>
      </c>
      <c r="O249" s="981">
        <v>233</v>
      </c>
      <c r="P249" s="1573"/>
    </row>
    <row r="250" spans="2:16" ht="13.5" thickBot="1">
      <c r="B250" s="856" t="s">
        <v>9</v>
      </c>
      <c r="C250" s="949"/>
      <c r="D250" s="530"/>
      <c r="E250" s="530"/>
      <c r="F250" s="949"/>
      <c r="G250" s="949">
        <v>92</v>
      </c>
      <c r="H250" s="949"/>
      <c r="I250" s="530"/>
      <c r="J250" s="530"/>
      <c r="K250" s="530"/>
      <c r="L250" s="950"/>
      <c r="M250" s="859"/>
      <c r="N250" s="530">
        <v>14</v>
      </c>
      <c r="O250" s="860">
        <v>31</v>
      </c>
      <c r="P250" s="1574"/>
    </row>
    <row r="251" spans="2:17" ht="13.5" thickBot="1">
      <c r="B251" s="191" t="s">
        <v>13</v>
      </c>
      <c r="C251" s="662">
        <f>SUM(C246:C250)</f>
        <v>0</v>
      </c>
      <c r="D251" s="662">
        <f aca="true" t="shared" si="41" ref="D251:O251">SUM(D246:D250)</f>
        <v>0</v>
      </c>
      <c r="E251" s="662">
        <f>SUM(E246:E250)</f>
        <v>68</v>
      </c>
      <c r="F251" s="662">
        <f t="shared" si="41"/>
        <v>1969</v>
      </c>
      <c r="G251" s="662">
        <f t="shared" si="41"/>
        <v>933</v>
      </c>
      <c r="H251" s="662">
        <f t="shared" si="41"/>
        <v>152</v>
      </c>
      <c r="I251" s="662">
        <f t="shared" si="41"/>
        <v>0</v>
      </c>
      <c r="J251" s="662">
        <f t="shared" si="41"/>
        <v>0</v>
      </c>
      <c r="K251" s="662">
        <f t="shared" si="41"/>
        <v>0</v>
      </c>
      <c r="L251" s="662">
        <f t="shared" si="41"/>
        <v>653</v>
      </c>
      <c r="M251" s="662">
        <f t="shared" si="41"/>
        <v>779</v>
      </c>
      <c r="N251" s="662">
        <f t="shared" si="41"/>
        <v>785</v>
      </c>
      <c r="O251" s="1410">
        <f t="shared" si="41"/>
        <v>742</v>
      </c>
      <c r="P251" s="1594"/>
      <c r="Q251" s="1492">
        <f>C251+D251+E251+F251+G251+H251</f>
        <v>3122</v>
      </c>
    </row>
    <row r="252" spans="2:16" ht="12.75">
      <c r="B252" s="226"/>
      <c r="C252" s="861"/>
      <c r="D252" s="861"/>
      <c r="E252" s="861"/>
      <c r="F252" s="861"/>
      <c r="G252" s="861"/>
      <c r="H252" s="861"/>
      <c r="I252" s="861"/>
      <c r="J252" s="861"/>
      <c r="K252" s="861"/>
      <c r="L252" s="861"/>
      <c r="M252" s="861"/>
      <c r="N252" s="861"/>
      <c r="O252" s="861"/>
      <c r="P252" s="1586"/>
    </row>
    <row r="253" spans="2:16" ht="16.5" thickBot="1">
      <c r="B253" s="1664" t="s">
        <v>374</v>
      </c>
      <c r="C253" s="1664"/>
      <c r="D253" s="1664"/>
      <c r="E253" s="1664"/>
      <c r="F253" s="1664"/>
      <c r="G253" s="1664"/>
      <c r="H253" s="1664"/>
      <c r="I253" s="1664"/>
      <c r="J253" s="1664"/>
      <c r="K253" s="861"/>
      <c r="L253" s="861"/>
      <c r="M253" s="861"/>
      <c r="N253" s="861"/>
      <c r="O253" s="861"/>
      <c r="P253" s="1586"/>
    </row>
    <row r="254" spans="2:16" ht="19.5">
      <c r="B254" s="1681" t="s">
        <v>23</v>
      </c>
      <c r="C254" s="1613" t="s">
        <v>45</v>
      </c>
      <c r="D254" s="1613"/>
      <c r="E254" s="1613"/>
      <c r="F254" s="1613"/>
      <c r="G254" s="1627" t="s">
        <v>234</v>
      </c>
      <c r="H254" s="1629" t="s">
        <v>235</v>
      </c>
      <c r="I254" s="1609" t="s">
        <v>46</v>
      </c>
      <c r="J254" s="1609"/>
      <c r="K254" s="1609"/>
      <c r="L254" s="1633"/>
      <c r="M254" s="1623" t="s">
        <v>236</v>
      </c>
      <c r="N254" s="1398" t="s">
        <v>1</v>
      </c>
      <c r="O254" s="1399" t="s">
        <v>37</v>
      </c>
      <c r="P254" s="1581"/>
    </row>
    <row r="255" spans="2:16" ht="20.25" thickBot="1">
      <c r="B255" s="1682"/>
      <c r="C255" s="295" t="s">
        <v>27</v>
      </c>
      <c r="D255" s="1397" t="s">
        <v>28</v>
      </c>
      <c r="E255" s="1397" t="s">
        <v>233</v>
      </c>
      <c r="F255" s="1397" t="s">
        <v>237</v>
      </c>
      <c r="G255" s="1628"/>
      <c r="H255" s="1630"/>
      <c r="I255" s="296" t="s">
        <v>21</v>
      </c>
      <c r="J255" s="296" t="s">
        <v>20</v>
      </c>
      <c r="K255" s="1020" t="s">
        <v>31</v>
      </c>
      <c r="L255" s="1391" t="s">
        <v>32</v>
      </c>
      <c r="M255" s="1608"/>
      <c r="N255" s="1397" t="s">
        <v>33</v>
      </c>
      <c r="O255" s="298" t="s">
        <v>33</v>
      </c>
      <c r="P255" s="1581"/>
    </row>
    <row r="256" spans="2:16" ht="12.75">
      <c r="B256" s="848" t="s">
        <v>10</v>
      </c>
      <c r="C256" s="528"/>
      <c r="D256" s="849"/>
      <c r="E256" s="849"/>
      <c r="F256" s="528"/>
      <c r="G256" s="528"/>
      <c r="H256" s="528"/>
      <c r="I256" s="528"/>
      <c r="J256" s="849"/>
      <c r="K256" s="849"/>
      <c r="L256" s="947"/>
      <c r="M256" s="500"/>
      <c r="N256" s="501"/>
      <c r="O256" s="941"/>
      <c r="P256" s="1595"/>
    </row>
    <row r="257" spans="2:16" ht="12.75">
      <c r="B257" s="189" t="s">
        <v>8</v>
      </c>
      <c r="C257" s="525"/>
      <c r="D257" s="525">
        <v>932</v>
      </c>
      <c r="E257" s="525"/>
      <c r="F257" s="525"/>
      <c r="G257" s="525"/>
      <c r="H257" s="525"/>
      <c r="I257" s="525"/>
      <c r="J257" s="525"/>
      <c r="K257" s="525"/>
      <c r="L257" s="854"/>
      <c r="M257" s="500"/>
      <c r="N257" s="501"/>
      <c r="O257" s="941">
        <v>18</v>
      </c>
      <c r="P257" s="1595"/>
    </row>
    <row r="258" spans="2:16" ht="12.75">
      <c r="B258" s="189" t="s">
        <v>3</v>
      </c>
      <c r="C258" s="525"/>
      <c r="D258" s="525"/>
      <c r="E258" s="525"/>
      <c r="F258" s="525">
        <v>138</v>
      </c>
      <c r="G258" s="525"/>
      <c r="H258" s="525"/>
      <c r="I258" s="525"/>
      <c r="J258" s="525"/>
      <c r="K258" s="525"/>
      <c r="L258" s="854"/>
      <c r="M258" s="527"/>
      <c r="N258" s="528"/>
      <c r="O258" s="943"/>
      <c r="P258" s="1574"/>
    </row>
    <row r="259" spans="2:16" ht="12.75">
      <c r="B259" s="189" t="s">
        <v>5</v>
      </c>
      <c r="C259" s="525"/>
      <c r="D259" s="525"/>
      <c r="E259" s="525"/>
      <c r="F259" s="525"/>
      <c r="G259" s="528"/>
      <c r="H259" s="525"/>
      <c r="I259" s="525"/>
      <c r="J259" s="525"/>
      <c r="K259" s="525"/>
      <c r="L259" s="854"/>
      <c r="M259" s="948"/>
      <c r="N259" s="942"/>
      <c r="O259" s="981"/>
      <c r="P259" s="1573"/>
    </row>
    <row r="260" spans="2:16" ht="13.5" thickBot="1">
      <c r="B260" s="856" t="s">
        <v>9</v>
      </c>
      <c r="C260" s="949"/>
      <c r="D260" s="530"/>
      <c r="E260" s="530"/>
      <c r="F260" s="949"/>
      <c r="G260" s="949"/>
      <c r="H260" s="949"/>
      <c r="I260" s="530"/>
      <c r="J260" s="530"/>
      <c r="K260" s="530"/>
      <c r="L260" s="950"/>
      <c r="M260" s="859"/>
      <c r="N260" s="530"/>
      <c r="O260" s="860"/>
      <c r="P260" s="1574"/>
    </row>
    <row r="261" spans="2:17" ht="13.5" thickBot="1">
      <c r="B261" s="191" t="s">
        <v>13</v>
      </c>
      <c r="C261" s="662">
        <f>SUM(C256:C260)</f>
        <v>0</v>
      </c>
      <c r="D261" s="662">
        <f aca="true" t="shared" si="42" ref="D261:O261">SUM(D256:D260)</f>
        <v>932</v>
      </c>
      <c r="E261" s="662">
        <f t="shared" si="42"/>
        <v>0</v>
      </c>
      <c r="F261" s="662">
        <f t="shared" si="42"/>
        <v>138</v>
      </c>
      <c r="G261" s="662">
        <f t="shared" si="42"/>
        <v>0</v>
      </c>
      <c r="H261" s="662">
        <f t="shared" si="42"/>
        <v>0</v>
      </c>
      <c r="I261" s="662">
        <f t="shared" si="42"/>
        <v>0</v>
      </c>
      <c r="J261" s="662">
        <f t="shared" si="42"/>
        <v>0</v>
      </c>
      <c r="K261" s="662">
        <f t="shared" si="42"/>
        <v>0</v>
      </c>
      <c r="L261" s="662">
        <f t="shared" si="42"/>
        <v>0</v>
      </c>
      <c r="M261" s="662">
        <f t="shared" si="42"/>
        <v>0</v>
      </c>
      <c r="N261" s="662">
        <f t="shared" si="42"/>
        <v>0</v>
      </c>
      <c r="O261" s="1410">
        <f t="shared" si="42"/>
        <v>18</v>
      </c>
      <c r="P261" s="1594"/>
      <c r="Q261" s="1492">
        <f>C261+D261+E261+F261+G261+H261</f>
        <v>1070</v>
      </c>
    </row>
    <row r="262" spans="2:16" ht="12.75">
      <c r="B262" s="226"/>
      <c r="C262" s="1079"/>
      <c r="D262" s="1079"/>
      <c r="E262" s="1079"/>
      <c r="F262" s="1079"/>
      <c r="G262" s="1079"/>
      <c r="H262" s="1079"/>
      <c r="I262" s="1079"/>
      <c r="J262" s="1079"/>
      <c r="K262" s="1079"/>
      <c r="L262" s="1079"/>
      <c r="M262" s="1079"/>
      <c r="N262" s="1079"/>
      <c r="O262" s="1079"/>
      <c r="P262" s="1594"/>
    </row>
    <row r="263" spans="2:16" ht="16.5" thickBot="1">
      <c r="B263" s="1664" t="s">
        <v>397</v>
      </c>
      <c r="C263" s="1664"/>
      <c r="D263" s="1664"/>
      <c r="E263" s="1664"/>
      <c r="F263" s="1664"/>
      <c r="G263" s="1664"/>
      <c r="H263" s="1664"/>
      <c r="I263" s="1664"/>
      <c r="J263" s="1664"/>
      <c r="K263" s="861"/>
      <c r="L263" s="861"/>
      <c r="M263" s="861"/>
      <c r="N263" s="861"/>
      <c r="O263" s="861"/>
      <c r="P263" s="1586"/>
    </row>
    <row r="264" spans="2:16" ht="19.5" customHeight="1">
      <c r="B264" s="1621" t="s">
        <v>23</v>
      </c>
      <c r="C264" s="1694" t="s">
        <v>45</v>
      </c>
      <c r="D264" s="1616"/>
      <c r="E264" s="1616"/>
      <c r="F264" s="1695"/>
      <c r="G264" s="1696" t="s">
        <v>234</v>
      </c>
      <c r="H264" s="1696" t="s">
        <v>235</v>
      </c>
      <c r="I264" s="1615" t="s">
        <v>46</v>
      </c>
      <c r="J264" s="1616"/>
      <c r="K264" s="1616"/>
      <c r="L264" s="1617"/>
      <c r="M264" s="1618" t="s">
        <v>236</v>
      </c>
      <c r="N264" s="1423" t="s">
        <v>1</v>
      </c>
      <c r="O264" s="1424" t="s">
        <v>37</v>
      </c>
      <c r="P264" s="1581"/>
    </row>
    <row r="265" spans="2:16" ht="20.25" thickBot="1">
      <c r="B265" s="1693"/>
      <c r="C265" s="1425" t="s">
        <v>27</v>
      </c>
      <c r="D265" s="1426" t="s">
        <v>28</v>
      </c>
      <c r="E265" s="1426" t="s">
        <v>233</v>
      </c>
      <c r="F265" s="1426" t="s">
        <v>237</v>
      </c>
      <c r="G265" s="1697"/>
      <c r="H265" s="1697"/>
      <c r="I265" s="1427" t="s">
        <v>21</v>
      </c>
      <c r="J265" s="1427" t="s">
        <v>20</v>
      </c>
      <c r="K265" s="1428" t="s">
        <v>31</v>
      </c>
      <c r="L265" s="1429" t="s">
        <v>32</v>
      </c>
      <c r="M265" s="1619"/>
      <c r="N265" s="1426" t="s">
        <v>33</v>
      </c>
      <c r="O265" s="1430" t="s">
        <v>33</v>
      </c>
      <c r="P265" s="1581"/>
    </row>
    <row r="266" spans="2:16" ht="12.75">
      <c r="B266" s="1431" t="s">
        <v>10</v>
      </c>
      <c r="C266" s="1432"/>
      <c r="D266" s="1433"/>
      <c r="E266" s="1433"/>
      <c r="F266" s="1432"/>
      <c r="G266" s="1432"/>
      <c r="H266" s="1432"/>
      <c r="I266" s="1432"/>
      <c r="J266" s="1433"/>
      <c r="K266" s="1433"/>
      <c r="L266" s="1434"/>
      <c r="M266" s="1435"/>
      <c r="N266" s="1436"/>
      <c r="O266" s="1437"/>
      <c r="P266" s="1595"/>
    </row>
    <row r="267" spans="2:16" ht="19.5" customHeight="1">
      <c r="B267" s="1438" t="s">
        <v>8</v>
      </c>
      <c r="C267" s="1439"/>
      <c r="D267" s="1439"/>
      <c r="E267" s="1439">
        <v>284.32</v>
      </c>
      <c r="F267" s="1439"/>
      <c r="G267" s="1439">
        <v>30.45</v>
      </c>
      <c r="H267" s="1439">
        <v>6.75</v>
      </c>
      <c r="I267" s="1439"/>
      <c r="J267" s="1439"/>
      <c r="K267" s="1439"/>
      <c r="L267" s="1440"/>
      <c r="M267" s="1435"/>
      <c r="N267" s="1436">
        <v>37.18</v>
      </c>
      <c r="O267" s="1437">
        <v>11.3</v>
      </c>
      <c r="P267" s="1595"/>
    </row>
    <row r="268" spans="2:16" ht="12.75">
      <c r="B268" s="1438" t="s">
        <v>3</v>
      </c>
      <c r="C268" s="1439"/>
      <c r="D268" s="1439"/>
      <c r="E268" s="1439"/>
      <c r="F268" s="1439"/>
      <c r="G268" s="1439"/>
      <c r="H268" s="1439"/>
      <c r="I268" s="1439"/>
      <c r="J268" s="1439"/>
      <c r="K268" s="1439"/>
      <c r="L268" s="1440"/>
      <c r="M268" s="1441"/>
      <c r="N268" s="1432"/>
      <c r="O268" s="1442"/>
      <c r="P268" s="1574"/>
    </row>
    <row r="269" spans="2:16" ht="12.75">
      <c r="B269" s="1438" t="s">
        <v>5</v>
      </c>
      <c r="C269" s="1439"/>
      <c r="D269" s="1439"/>
      <c r="E269" s="1439"/>
      <c r="F269" s="1439"/>
      <c r="G269" s="1432"/>
      <c r="H269" s="1439"/>
      <c r="I269" s="1439"/>
      <c r="J269" s="1439"/>
      <c r="K269" s="1439"/>
      <c r="L269" s="1440"/>
      <c r="M269" s="1443"/>
      <c r="N269" s="1444"/>
      <c r="O269" s="1445"/>
      <c r="P269" s="1573"/>
    </row>
    <row r="270" spans="2:16" ht="13.5" thickBot="1">
      <c r="B270" s="1446" t="s">
        <v>9</v>
      </c>
      <c r="C270" s="1439"/>
      <c r="D270" s="1447"/>
      <c r="E270" s="1447"/>
      <c r="F270" s="1439"/>
      <c r="G270" s="1439"/>
      <c r="H270" s="1439"/>
      <c r="I270" s="1447"/>
      <c r="J270" s="1447"/>
      <c r="K270" s="1447"/>
      <c r="L270" s="1440"/>
      <c r="M270" s="1448"/>
      <c r="N270" s="1447"/>
      <c r="O270" s="1449"/>
      <c r="P270" s="1574"/>
    </row>
    <row r="271" spans="2:17" ht="13.5" thickBot="1">
      <c r="B271" s="1450" t="s">
        <v>13</v>
      </c>
      <c r="C271" s="1451">
        <f>SUM(C266:C270)</f>
        <v>0</v>
      </c>
      <c r="D271" s="1451">
        <f aca="true" t="shared" si="43" ref="D271:O271">SUM(D266:D270)</f>
        <v>0</v>
      </c>
      <c r="E271" s="1451">
        <f t="shared" si="43"/>
        <v>284.32</v>
      </c>
      <c r="F271" s="1451">
        <f t="shared" si="43"/>
        <v>0</v>
      </c>
      <c r="G271" s="1451">
        <f t="shared" si="43"/>
        <v>30.45</v>
      </c>
      <c r="H271" s="1451">
        <f t="shared" si="43"/>
        <v>6.75</v>
      </c>
      <c r="I271" s="1451">
        <f t="shared" si="43"/>
        <v>0</v>
      </c>
      <c r="J271" s="1451">
        <f t="shared" si="43"/>
        <v>0</v>
      </c>
      <c r="K271" s="1451">
        <f t="shared" si="43"/>
        <v>0</v>
      </c>
      <c r="L271" s="1451">
        <f t="shared" si="43"/>
        <v>0</v>
      </c>
      <c r="M271" s="1451">
        <f t="shared" si="43"/>
        <v>0</v>
      </c>
      <c r="N271" s="1451">
        <f t="shared" si="43"/>
        <v>37.18</v>
      </c>
      <c r="O271" s="1452">
        <f t="shared" si="43"/>
        <v>11.3</v>
      </c>
      <c r="P271" s="1594"/>
      <c r="Q271" s="1492">
        <f>C271+D271+E271+F271+G271+H271</f>
        <v>321.52</v>
      </c>
    </row>
    <row r="272" spans="2:16" ht="12.75">
      <c r="B272" s="226"/>
      <c r="C272" s="1079"/>
      <c r="D272" s="1079"/>
      <c r="E272" s="1079"/>
      <c r="F272" s="1079"/>
      <c r="G272" s="1079"/>
      <c r="H272" s="1079"/>
      <c r="I272" s="1079"/>
      <c r="J272" s="1079"/>
      <c r="K272" s="1079"/>
      <c r="L272" s="1079"/>
      <c r="M272" s="1079"/>
      <c r="N272" s="1079"/>
      <c r="O272" s="1079"/>
      <c r="P272" s="1594"/>
    </row>
    <row r="273" spans="2:16" ht="15.75">
      <c r="B273" s="1612" t="s">
        <v>384</v>
      </c>
      <c r="C273" s="1612"/>
      <c r="D273" s="1612"/>
      <c r="E273" s="1612"/>
      <c r="F273" s="1612"/>
      <c r="G273" s="1612"/>
      <c r="H273" s="1612"/>
      <c r="I273" s="1612"/>
      <c r="J273" s="1612"/>
      <c r="K273" s="861"/>
      <c r="L273" s="861"/>
      <c r="M273" s="861"/>
      <c r="N273" s="861"/>
      <c r="O273" s="861"/>
      <c r="P273" s="1586"/>
    </row>
    <row r="274" spans="2:16" ht="19.5">
      <c r="B274" s="1626" t="s">
        <v>23</v>
      </c>
      <c r="C274" s="1639" t="s">
        <v>45</v>
      </c>
      <c r="D274" s="1640"/>
      <c r="E274" s="1640"/>
      <c r="F274" s="1641"/>
      <c r="G274" s="1635" t="s">
        <v>234</v>
      </c>
      <c r="H274" s="1635" t="s">
        <v>235</v>
      </c>
      <c r="I274" s="1643" t="s">
        <v>46</v>
      </c>
      <c r="J274" s="1640"/>
      <c r="K274" s="1640"/>
      <c r="L274" s="1647"/>
      <c r="M274" s="1660" t="s">
        <v>236</v>
      </c>
      <c r="N274" s="294" t="s">
        <v>1</v>
      </c>
      <c r="O274" s="982" t="s">
        <v>37</v>
      </c>
      <c r="P274" s="1581"/>
    </row>
    <row r="275" spans="2:16" ht="19.5" customHeight="1" thickBot="1">
      <c r="B275" s="1649"/>
      <c r="C275" s="295" t="s">
        <v>27</v>
      </c>
      <c r="D275" s="1397" t="s">
        <v>28</v>
      </c>
      <c r="E275" s="1397" t="s">
        <v>233</v>
      </c>
      <c r="F275" s="1397" t="s">
        <v>237</v>
      </c>
      <c r="G275" s="1648"/>
      <c r="H275" s="1648"/>
      <c r="I275" s="296" t="s">
        <v>21</v>
      </c>
      <c r="J275" s="296" t="s">
        <v>20</v>
      </c>
      <c r="K275" s="1020" t="s">
        <v>31</v>
      </c>
      <c r="L275" s="1391" t="s">
        <v>32</v>
      </c>
      <c r="M275" s="1661"/>
      <c r="N275" s="1397" t="s">
        <v>33</v>
      </c>
      <c r="O275" s="298" t="s">
        <v>33</v>
      </c>
      <c r="P275" s="1581"/>
    </row>
    <row r="276" spans="2:16" ht="12.75">
      <c r="B276" s="848" t="s">
        <v>10</v>
      </c>
      <c r="C276" s="528"/>
      <c r="D276" s="849"/>
      <c r="E276" s="849"/>
      <c r="F276" s="528"/>
      <c r="G276" s="528">
        <v>44</v>
      </c>
      <c r="H276" s="528"/>
      <c r="I276" s="528"/>
      <c r="J276" s="849"/>
      <c r="K276" s="849"/>
      <c r="L276" s="947"/>
      <c r="M276" s="500"/>
      <c r="N276" s="501"/>
      <c r="O276" s="941"/>
      <c r="P276" s="1595"/>
    </row>
    <row r="277" spans="2:16" ht="12.75">
      <c r="B277" s="189" t="s">
        <v>8</v>
      </c>
      <c r="C277" s="525"/>
      <c r="D277" s="525"/>
      <c r="E277" s="525">
        <v>2331</v>
      </c>
      <c r="F277" s="525">
        <v>17</v>
      </c>
      <c r="G277" s="525">
        <v>78</v>
      </c>
      <c r="H277" s="525">
        <v>12</v>
      </c>
      <c r="I277" s="525"/>
      <c r="J277" s="525"/>
      <c r="K277" s="525"/>
      <c r="L277" s="854"/>
      <c r="M277" s="500">
        <v>47</v>
      </c>
      <c r="N277" s="501">
        <v>103</v>
      </c>
      <c r="O277" s="941">
        <v>62</v>
      </c>
      <c r="P277" s="1595"/>
    </row>
    <row r="278" spans="2:16" ht="12.75">
      <c r="B278" s="189" t="s">
        <v>3</v>
      </c>
      <c r="C278" s="525"/>
      <c r="D278" s="525"/>
      <c r="E278" s="525">
        <v>70</v>
      </c>
      <c r="F278" s="525"/>
      <c r="G278" s="525">
        <v>60</v>
      </c>
      <c r="H278" s="525"/>
      <c r="I278" s="525"/>
      <c r="J278" s="525"/>
      <c r="K278" s="525"/>
      <c r="L278" s="854">
        <v>7.48</v>
      </c>
      <c r="M278" s="527"/>
      <c r="N278" s="528">
        <v>34</v>
      </c>
      <c r="O278" s="943">
        <v>27</v>
      </c>
      <c r="P278" s="1574"/>
    </row>
    <row r="279" spans="2:16" ht="12.75">
      <c r="B279" s="189" t="s">
        <v>5</v>
      </c>
      <c r="C279" s="525"/>
      <c r="D279" s="525"/>
      <c r="E279" s="525"/>
      <c r="F279" s="525"/>
      <c r="G279" s="528">
        <v>35</v>
      </c>
      <c r="H279" s="525"/>
      <c r="I279" s="525"/>
      <c r="J279" s="525"/>
      <c r="K279" s="525"/>
      <c r="L279" s="854"/>
      <c r="M279" s="948"/>
      <c r="N279" s="942"/>
      <c r="O279" s="981"/>
      <c r="P279" s="1573"/>
    </row>
    <row r="280" spans="2:16" ht="13.5" thickBot="1">
      <c r="B280" s="856" t="s">
        <v>9</v>
      </c>
      <c r="C280" s="949"/>
      <c r="D280" s="530"/>
      <c r="E280" s="530"/>
      <c r="F280" s="949"/>
      <c r="G280" s="949"/>
      <c r="H280" s="949"/>
      <c r="I280" s="530"/>
      <c r="J280" s="530"/>
      <c r="K280" s="530"/>
      <c r="L280" s="950"/>
      <c r="M280" s="859"/>
      <c r="N280" s="530"/>
      <c r="O280" s="860"/>
      <c r="P280" s="1574"/>
    </row>
    <row r="281" spans="2:17" ht="19.5" customHeight="1" thickBot="1">
      <c r="B281" s="191" t="s">
        <v>13</v>
      </c>
      <c r="C281" s="662">
        <f>SUM(C276:C280)</f>
        <v>0</v>
      </c>
      <c r="D281" s="662">
        <f aca="true" t="shared" si="44" ref="D281:O281">SUM(D276:D280)</f>
        <v>0</v>
      </c>
      <c r="E281" s="662">
        <f t="shared" si="44"/>
        <v>2401</v>
      </c>
      <c r="F281" s="662">
        <f t="shared" si="44"/>
        <v>17</v>
      </c>
      <c r="G281" s="662">
        <f t="shared" si="44"/>
        <v>217</v>
      </c>
      <c r="H281" s="662">
        <f t="shared" si="44"/>
        <v>12</v>
      </c>
      <c r="I281" s="662">
        <f t="shared" si="44"/>
        <v>0</v>
      </c>
      <c r="J281" s="662">
        <f t="shared" si="44"/>
        <v>0</v>
      </c>
      <c r="K281" s="662">
        <f t="shared" si="44"/>
        <v>0</v>
      </c>
      <c r="L281" s="662">
        <f t="shared" si="44"/>
        <v>7.48</v>
      </c>
      <c r="M281" s="662">
        <f t="shared" si="44"/>
        <v>47</v>
      </c>
      <c r="N281" s="662">
        <f t="shared" si="44"/>
        <v>137</v>
      </c>
      <c r="O281" s="1410">
        <f t="shared" si="44"/>
        <v>89</v>
      </c>
      <c r="P281" s="1594"/>
      <c r="Q281" s="1492">
        <f>C281+D281+E281+F281+G281+H281</f>
        <v>2647</v>
      </c>
    </row>
    <row r="282" spans="2:16" ht="12.75">
      <c r="B282" s="226"/>
      <c r="C282" s="861"/>
      <c r="D282" s="861"/>
      <c r="E282" s="861"/>
      <c r="F282" s="861"/>
      <c r="G282" s="861"/>
      <c r="H282" s="861"/>
      <c r="I282" s="861"/>
      <c r="J282" s="861"/>
      <c r="K282" s="861"/>
      <c r="L282" s="861"/>
      <c r="M282" s="861"/>
      <c r="N282" s="861"/>
      <c r="O282" s="861"/>
      <c r="P282" s="1586"/>
    </row>
    <row r="283" spans="2:16" ht="18" customHeight="1">
      <c r="B283" s="1612" t="s">
        <v>395</v>
      </c>
      <c r="C283" s="1612"/>
      <c r="D283" s="1612"/>
      <c r="E283" s="1612"/>
      <c r="F283" s="1612"/>
      <c r="G283" s="1612"/>
      <c r="H283" s="1612"/>
      <c r="I283" s="1612"/>
      <c r="J283" s="1612"/>
      <c r="K283" s="861"/>
      <c r="L283" s="861"/>
      <c r="M283" s="861"/>
      <c r="N283" s="861"/>
      <c r="O283" s="861"/>
      <c r="P283" s="1586"/>
    </row>
    <row r="284" spans="2:16" ht="19.5">
      <c r="B284" s="1626" t="s">
        <v>23</v>
      </c>
      <c r="C284" s="1640" t="s">
        <v>45</v>
      </c>
      <c r="D284" s="1640"/>
      <c r="E284" s="1640"/>
      <c r="F284" s="1640"/>
      <c r="G284" s="1631" t="s">
        <v>234</v>
      </c>
      <c r="H284" s="1634" t="s">
        <v>235</v>
      </c>
      <c r="I284" s="1636" t="s">
        <v>46</v>
      </c>
      <c r="J284" s="1636"/>
      <c r="K284" s="1636"/>
      <c r="L284" s="1650"/>
      <c r="M284" s="1607" t="s">
        <v>236</v>
      </c>
      <c r="N284" s="294" t="s">
        <v>1</v>
      </c>
      <c r="O284" s="982" t="s">
        <v>37</v>
      </c>
      <c r="P284" s="1581"/>
    </row>
    <row r="285" spans="2:16" ht="20.25" thickBot="1">
      <c r="B285" s="1625"/>
      <c r="C285" s="295" t="s">
        <v>27</v>
      </c>
      <c r="D285" s="1389" t="s">
        <v>28</v>
      </c>
      <c r="E285" s="1389" t="s">
        <v>233</v>
      </c>
      <c r="F285" s="1389" t="s">
        <v>237</v>
      </c>
      <c r="G285" s="1628"/>
      <c r="H285" s="1630"/>
      <c r="I285" s="296" t="s">
        <v>21</v>
      </c>
      <c r="J285" s="296" t="s">
        <v>20</v>
      </c>
      <c r="K285" s="1020" t="s">
        <v>31</v>
      </c>
      <c r="L285" s="1391" t="s">
        <v>32</v>
      </c>
      <c r="M285" s="1608"/>
      <c r="N285" s="1389" t="s">
        <v>33</v>
      </c>
      <c r="O285" s="298" t="s">
        <v>33</v>
      </c>
      <c r="P285" s="1581"/>
    </row>
    <row r="286" spans="2:16" ht="12.75">
      <c r="B286" s="848" t="s">
        <v>10</v>
      </c>
      <c r="C286" s="528"/>
      <c r="D286" s="849"/>
      <c r="E286" s="849">
        <v>187.59</v>
      </c>
      <c r="F286" s="528">
        <v>79</v>
      </c>
      <c r="G286" s="528">
        <v>450.46</v>
      </c>
      <c r="H286" s="528">
        <v>27</v>
      </c>
      <c r="I286" s="528"/>
      <c r="J286" s="849"/>
      <c r="K286" s="849"/>
      <c r="L286" s="947"/>
      <c r="M286" s="500">
        <v>122</v>
      </c>
      <c r="N286" s="501">
        <v>32</v>
      </c>
      <c r="O286" s="941">
        <v>140</v>
      </c>
      <c r="P286" s="1595"/>
    </row>
    <row r="287" spans="2:16" ht="12.75">
      <c r="B287" s="189" t="s">
        <v>8</v>
      </c>
      <c r="C287" s="525"/>
      <c r="D287" s="525">
        <v>277</v>
      </c>
      <c r="E287" s="525">
        <v>144</v>
      </c>
      <c r="F287" s="525">
        <v>865</v>
      </c>
      <c r="G287" s="525">
        <v>698</v>
      </c>
      <c r="H287" s="525">
        <v>106</v>
      </c>
      <c r="I287" s="525"/>
      <c r="J287" s="525"/>
      <c r="K287" s="525"/>
      <c r="L287" s="854">
        <v>102</v>
      </c>
      <c r="M287" s="500">
        <v>442</v>
      </c>
      <c r="N287" s="501">
        <v>551</v>
      </c>
      <c r="O287" s="941">
        <v>419</v>
      </c>
      <c r="P287" s="1595"/>
    </row>
    <row r="288" spans="2:16" ht="12.75">
      <c r="B288" s="189" t="s">
        <v>3</v>
      </c>
      <c r="C288" s="525"/>
      <c r="D288" s="525">
        <v>244</v>
      </c>
      <c r="E288" s="525">
        <v>305</v>
      </c>
      <c r="F288" s="525">
        <v>850</v>
      </c>
      <c r="G288" s="525">
        <v>669</v>
      </c>
      <c r="H288" s="525">
        <v>104</v>
      </c>
      <c r="I288" s="525"/>
      <c r="J288" s="525"/>
      <c r="K288" s="525">
        <v>5.93</v>
      </c>
      <c r="L288" s="854">
        <v>56</v>
      </c>
      <c r="M288" s="527">
        <v>457</v>
      </c>
      <c r="N288" s="528">
        <v>728</v>
      </c>
      <c r="O288" s="943">
        <v>411</v>
      </c>
      <c r="P288" s="1574"/>
    </row>
    <row r="289" spans="2:16" ht="19.5" customHeight="1">
      <c r="B289" s="189" t="s">
        <v>5</v>
      </c>
      <c r="C289" s="525"/>
      <c r="D289" s="525">
        <v>540</v>
      </c>
      <c r="E289" s="525">
        <v>8</v>
      </c>
      <c r="F289" s="525">
        <v>1014</v>
      </c>
      <c r="G289" s="528">
        <v>609</v>
      </c>
      <c r="H289" s="525">
        <v>153</v>
      </c>
      <c r="I289" s="525"/>
      <c r="J289" s="525"/>
      <c r="K289" s="525"/>
      <c r="L289" s="854">
        <v>92</v>
      </c>
      <c r="M289" s="948">
        <v>547</v>
      </c>
      <c r="N289" s="942">
        <v>663</v>
      </c>
      <c r="O289" s="981">
        <v>349</v>
      </c>
      <c r="P289" s="1573"/>
    </row>
    <row r="290" spans="2:16" ht="12.75">
      <c r="B290" s="1045" t="s">
        <v>7</v>
      </c>
      <c r="C290" s="525"/>
      <c r="D290" s="577">
        <v>177</v>
      </c>
      <c r="E290" s="577"/>
      <c r="F290" s="525">
        <v>481</v>
      </c>
      <c r="G290" s="528">
        <v>253</v>
      </c>
      <c r="H290" s="525">
        <v>69</v>
      </c>
      <c r="I290" s="577"/>
      <c r="J290" s="577"/>
      <c r="K290" s="577"/>
      <c r="L290" s="854">
        <v>40</v>
      </c>
      <c r="M290" s="1083">
        <v>239</v>
      </c>
      <c r="N290" s="1084">
        <v>370</v>
      </c>
      <c r="O290" s="1085">
        <v>196</v>
      </c>
      <c r="P290" s="1573"/>
    </row>
    <row r="291" spans="2:16" ht="13.5" thickBot="1">
      <c r="B291" s="1561" t="s">
        <v>7</v>
      </c>
      <c r="C291" s="1562">
        <v>0</v>
      </c>
      <c r="D291" s="1563"/>
      <c r="E291" s="1563"/>
      <c r="F291" s="1562">
        <v>186</v>
      </c>
      <c r="G291" s="1562"/>
      <c r="H291" s="1562"/>
      <c r="I291" s="1563"/>
      <c r="J291" s="1563"/>
      <c r="K291" s="1563"/>
      <c r="L291" s="1564"/>
      <c r="M291" s="1565">
        <v>0</v>
      </c>
      <c r="N291" s="1563">
        <v>49</v>
      </c>
      <c r="O291" s="1566">
        <v>14</v>
      </c>
      <c r="P291" s="1574"/>
    </row>
    <row r="292" spans="2:17" ht="19.5" customHeight="1" thickBot="1">
      <c r="B292" s="191" t="s">
        <v>13</v>
      </c>
      <c r="C292" s="662">
        <f>SUM(C286:C291)</f>
        <v>0</v>
      </c>
      <c r="D292" s="662">
        <f aca="true" t="shared" si="45" ref="D292:O292">SUM(D286:D291)</f>
        <v>1238</v>
      </c>
      <c r="E292" s="662">
        <f t="shared" si="45"/>
        <v>644.59</v>
      </c>
      <c r="F292" s="662">
        <f t="shared" si="45"/>
        <v>3475</v>
      </c>
      <c r="G292" s="662">
        <f t="shared" si="45"/>
        <v>2679.46</v>
      </c>
      <c r="H292" s="662">
        <f t="shared" si="45"/>
        <v>459</v>
      </c>
      <c r="I292" s="662">
        <f t="shared" si="45"/>
        <v>0</v>
      </c>
      <c r="J292" s="662">
        <f t="shared" si="45"/>
        <v>0</v>
      </c>
      <c r="K292" s="662">
        <f t="shared" si="45"/>
        <v>5.93</v>
      </c>
      <c r="L292" s="662">
        <f t="shared" si="45"/>
        <v>290</v>
      </c>
      <c r="M292" s="662">
        <f t="shared" si="45"/>
        <v>1807</v>
      </c>
      <c r="N292" s="662">
        <f t="shared" si="45"/>
        <v>2393</v>
      </c>
      <c r="O292" s="662">
        <f t="shared" si="45"/>
        <v>1529</v>
      </c>
      <c r="P292" s="1594"/>
      <c r="Q292" s="1492">
        <f>C292+D292+E292+F292+G292+H292</f>
        <v>8496.05</v>
      </c>
    </row>
    <row r="293" spans="2:16" ht="12.75">
      <c r="B293" s="226"/>
      <c r="C293" s="1079"/>
      <c r="D293" s="1079"/>
      <c r="E293" s="1079"/>
      <c r="F293" s="1079"/>
      <c r="G293" s="1079"/>
      <c r="H293" s="1079"/>
      <c r="I293" s="1079"/>
      <c r="J293" s="1079"/>
      <c r="K293" s="1079"/>
      <c r="L293" s="1079"/>
      <c r="M293" s="1079"/>
      <c r="N293" s="1079"/>
      <c r="O293" s="1079"/>
      <c r="P293" s="1594"/>
    </row>
    <row r="294" spans="2:16" ht="16.5" thickBot="1">
      <c r="B294" s="1664" t="s">
        <v>385</v>
      </c>
      <c r="C294" s="1664"/>
      <c r="D294" s="1664"/>
      <c r="E294" s="1664"/>
      <c r="F294" s="1664"/>
      <c r="G294" s="1664"/>
      <c r="H294" s="1664"/>
      <c r="I294" s="1664"/>
      <c r="J294" s="1664"/>
      <c r="K294" s="861"/>
      <c r="L294" s="861"/>
      <c r="M294" s="861"/>
      <c r="N294" s="861"/>
      <c r="O294" s="861"/>
      <c r="P294" s="1586"/>
    </row>
    <row r="295" spans="2:16" ht="19.5">
      <c r="B295" s="1624" t="s">
        <v>23</v>
      </c>
      <c r="C295" s="1613" t="s">
        <v>45</v>
      </c>
      <c r="D295" s="1613"/>
      <c r="E295" s="1613"/>
      <c r="F295" s="1613"/>
      <c r="G295" s="1627" t="s">
        <v>234</v>
      </c>
      <c r="H295" s="1629" t="s">
        <v>235</v>
      </c>
      <c r="I295" s="1609" t="s">
        <v>46</v>
      </c>
      <c r="J295" s="1609"/>
      <c r="K295" s="1609"/>
      <c r="L295" s="1633"/>
      <c r="M295" s="1623" t="s">
        <v>236</v>
      </c>
      <c r="N295" s="1398" t="s">
        <v>1</v>
      </c>
      <c r="O295" s="1399" t="s">
        <v>37</v>
      </c>
      <c r="P295" s="1581"/>
    </row>
    <row r="296" spans="2:16" ht="20.25" thickBot="1">
      <c r="B296" s="1625"/>
      <c r="C296" s="295" t="s">
        <v>27</v>
      </c>
      <c r="D296" s="1397" t="s">
        <v>28</v>
      </c>
      <c r="E296" s="1397" t="s">
        <v>233</v>
      </c>
      <c r="F296" s="1397" t="s">
        <v>237</v>
      </c>
      <c r="G296" s="1628"/>
      <c r="H296" s="1630"/>
      <c r="I296" s="296" t="s">
        <v>21</v>
      </c>
      <c r="J296" s="296" t="s">
        <v>20</v>
      </c>
      <c r="K296" s="1020" t="s">
        <v>31</v>
      </c>
      <c r="L296" s="1391" t="s">
        <v>32</v>
      </c>
      <c r="M296" s="1608"/>
      <c r="N296" s="1397" t="s">
        <v>33</v>
      </c>
      <c r="O296" s="298" t="s">
        <v>33</v>
      </c>
      <c r="P296" s="1581"/>
    </row>
    <row r="297" spans="2:16" ht="12.75">
      <c r="B297" s="848" t="s">
        <v>10</v>
      </c>
      <c r="C297" s="528"/>
      <c r="D297" s="849"/>
      <c r="E297" s="849"/>
      <c r="F297" s="528"/>
      <c r="G297" s="528"/>
      <c r="H297" s="528"/>
      <c r="I297" s="528"/>
      <c r="J297" s="849"/>
      <c r="K297" s="849"/>
      <c r="L297" s="947"/>
      <c r="M297" s="500"/>
      <c r="N297" s="501"/>
      <c r="O297" s="941"/>
      <c r="P297" s="1595"/>
    </row>
    <row r="298" spans="2:16" ht="12.75">
      <c r="B298" s="189" t="s">
        <v>8</v>
      </c>
      <c r="C298" s="525"/>
      <c r="D298" s="525"/>
      <c r="E298" s="525"/>
      <c r="F298" s="525">
        <v>158</v>
      </c>
      <c r="G298" s="525">
        <v>206</v>
      </c>
      <c r="H298" s="525">
        <v>30</v>
      </c>
      <c r="I298" s="525"/>
      <c r="J298" s="525"/>
      <c r="K298" s="525"/>
      <c r="L298" s="854"/>
      <c r="M298" s="500">
        <v>40</v>
      </c>
      <c r="N298" s="501">
        <v>94</v>
      </c>
      <c r="O298" s="941">
        <v>40</v>
      </c>
      <c r="P298" s="1595"/>
    </row>
    <row r="299" spans="2:16" ht="12.75">
      <c r="B299" s="189" t="s">
        <v>3</v>
      </c>
      <c r="C299" s="525"/>
      <c r="D299" s="525"/>
      <c r="E299" s="525"/>
      <c r="F299" s="525">
        <v>147</v>
      </c>
      <c r="G299" s="525">
        <v>20</v>
      </c>
      <c r="H299" s="525">
        <v>59</v>
      </c>
      <c r="I299" s="525"/>
      <c r="J299" s="525"/>
      <c r="K299" s="525"/>
      <c r="L299" s="854"/>
      <c r="M299" s="527">
        <v>40</v>
      </c>
      <c r="N299" s="528">
        <v>69</v>
      </c>
      <c r="O299" s="943">
        <v>30</v>
      </c>
      <c r="P299" s="1574"/>
    </row>
    <row r="300" spans="2:16" ht="12.75">
      <c r="B300" s="189" t="s">
        <v>5</v>
      </c>
      <c r="C300" s="525"/>
      <c r="D300" s="525"/>
      <c r="E300" s="525"/>
      <c r="F300" s="525"/>
      <c r="G300" s="528"/>
      <c r="H300" s="525"/>
      <c r="I300" s="525"/>
      <c r="J300" s="525"/>
      <c r="K300" s="525"/>
      <c r="L300" s="854"/>
      <c r="M300" s="948">
        <v>0</v>
      </c>
      <c r="N300" s="942">
        <v>0</v>
      </c>
      <c r="O300" s="981"/>
      <c r="P300" s="1573"/>
    </row>
    <row r="301" spans="2:16" ht="13.5" customHeight="1" thickBot="1">
      <c r="B301" s="856" t="s">
        <v>9</v>
      </c>
      <c r="C301" s="949"/>
      <c r="D301" s="530"/>
      <c r="E301" s="530"/>
      <c r="F301" s="949"/>
      <c r="G301" s="949"/>
      <c r="H301" s="949"/>
      <c r="I301" s="530"/>
      <c r="J301" s="530"/>
      <c r="K301" s="530"/>
      <c r="L301" s="950"/>
      <c r="M301" s="859">
        <v>0</v>
      </c>
      <c r="N301" s="530">
        <v>0</v>
      </c>
      <c r="O301" s="860"/>
      <c r="P301" s="1574"/>
    </row>
    <row r="302" spans="2:17" ht="13.5" thickBot="1">
      <c r="B302" s="191" t="s">
        <v>13</v>
      </c>
      <c r="C302" s="662">
        <f>SUM(C297:C301)</f>
        <v>0</v>
      </c>
      <c r="D302" s="662">
        <f aca="true" t="shared" si="46" ref="D302:O302">SUM(D297:D301)</f>
        <v>0</v>
      </c>
      <c r="E302" s="662">
        <f t="shared" si="46"/>
        <v>0</v>
      </c>
      <c r="F302" s="662">
        <f t="shared" si="46"/>
        <v>305</v>
      </c>
      <c r="G302" s="662">
        <f t="shared" si="46"/>
        <v>226</v>
      </c>
      <c r="H302" s="662">
        <f t="shared" si="46"/>
        <v>89</v>
      </c>
      <c r="I302" s="662">
        <f t="shared" si="46"/>
        <v>0</v>
      </c>
      <c r="J302" s="662">
        <f t="shared" si="46"/>
        <v>0</v>
      </c>
      <c r="K302" s="662">
        <f t="shared" si="46"/>
        <v>0</v>
      </c>
      <c r="L302" s="662">
        <f t="shared" si="46"/>
        <v>0</v>
      </c>
      <c r="M302" s="662">
        <f t="shared" si="46"/>
        <v>80</v>
      </c>
      <c r="N302" s="662">
        <f t="shared" si="46"/>
        <v>163</v>
      </c>
      <c r="O302" s="1410">
        <f t="shared" si="46"/>
        <v>70</v>
      </c>
      <c r="P302" s="1594"/>
      <c r="Q302" s="1492">
        <f>C302+D302+E302+F302+G302+H302</f>
        <v>620</v>
      </c>
    </row>
    <row r="303" spans="2:16" ht="12.75">
      <c r="B303" s="226"/>
      <c r="C303" s="861"/>
      <c r="D303" s="861"/>
      <c r="E303" s="861"/>
      <c r="F303" s="861"/>
      <c r="G303" s="861"/>
      <c r="H303" s="861"/>
      <c r="I303" s="861"/>
      <c r="J303" s="861"/>
      <c r="K303" s="861"/>
      <c r="L303" s="861"/>
      <c r="M303" s="861"/>
      <c r="N303" s="861"/>
      <c r="O303" s="861"/>
      <c r="P303" s="1586"/>
    </row>
    <row r="304" spans="2:16" ht="16.5" thickBot="1">
      <c r="B304" s="1664" t="s">
        <v>386</v>
      </c>
      <c r="C304" s="1664"/>
      <c r="D304" s="1664"/>
      <c r="E304" s="1664"/>
      <c r="F304" s="1664"/>
      <c r="G304" s="1664"/>
      <c r="H304" s="1664"/>
      <c r="I304" s="1664"/>
      <c r="J304" s="1664"/>
      <c r="K304" s="1086"/>
      <c r="L304" s="8"/>
      <c r="M304" s="8"/>
      <c r="N304" s="8"/>
      <c r="O304" s="8"/>
      <c r="P304" s="945"/>
    </row>
    <row r="305" spans="2:16" ht="19.5">
      <c r="B305" s="1624" t="s">
        <v>23</v>
      </c>
      <c r="C305" s="1613" t="s">
        <v>45</v>
      </c>
      <c r="D305" s="1613"/>
      <c r="E305" s="1613"/>
      <c r="F305" s="1613"/>
      <c r="G305" s="1627" t="s">
        <v>234</v>
      </c>
      <c r="H305" s="1629" t="s">
        <v>235</v>
      </c>
      <c r="I305" s="1609" t="s">
        <v>46</v>
      </c>
      <c r="J305" s="1609"/>
      <c r="K305" s="1609"/>
      <c r="L305" s="1633"/>
      <c r="M305" s="1623" t="s">
        <v>236</v>
      </c>
      <c r="N305" s="1398" t="s">
        <v>1</v>
      </c>
      <c r="O305" s="1399" t="s">
        <v>37</v>
      </c>
      <c r="P305" s="1581"/>
    </row>
    <row r="306" spans="2:16" ht="20.25" thickBot="1">
      <c r="B306" s="1625"/>
      <c r="C306" s="295" t="s">
        <v>27</v>
      </c>
      <c r="D306" s="1397" t="s">
        <v>28</v>
      </c>
      <c r="E306" s="1397" t="s">
        <v>233</v>
      </c>
      <c r="F306" s="1397" t="s">
        <v>237</v>
      </c>
      <c r="G306" s="1628"/>
      <c r="H306" s="1630"/>
      <c r="I306" s="296" t="s">
        <v>21</v>
      </c>
      <c r="J306" s="296" t="s">
        <v>20</v>
      </c>
      <c r="K306" s="1020" t="s">
        <v>31</v>
      </c>
      <c r="L306" s="1391" t="s">
        <v>32</v>
      </c>
      <c r="M306" s="1608"/>
      <c r="N306" s="1397" t="s">
        <v>33</v>
      </c>
      <c r="O306" s="298" t="s">
        <v>33</v>
      </c>
      <c r="P306" s="1581"/>
    </row>
    <row r="307" spans="2:16" ht="12.75">
      <c r="B307" s="848" t="s">
        <v>10</v>
      </c>
      <c r="C307" s="528"/>
      <c r="D307" s="849"/>
      <c r="E307" s="849"/>
      <c r="F307" s="528"/>
      <c r="G307" s="528"/>
      <c r="H307" s="528"/>
      <c r="I307" s="528"/>
      <c r="J307" s="849"/>
      <c r="K307" s="849"/>
      <c r="L307" s="947"/>
      <c r="M307" s="500"/>
      <c r="N307" s="501"/>
      <c r="O307" s="941"/>
      <c r="P307" s="1595"/>
    </row>
    <row r="308" spans="2:16" ht="15" customHeight="1">
      <c r="B308" s="189" t="s">
        <v>8</v>
      </c>
      <c r="C308" s="525"/>
      <c r="D308" s="525"/>
      <c r="E308" s="525"/>
      <c r="F308" s="525">
        <v>10</v>
      </c>
      <c r="G308" s="525">
        <v>47</v>
      </c>
      <c r="H308" s="525">
        <v>5</v>
      </c>
      <c r="I308" s="525"/>
      <c r="J308" s="525"/>
      <c r="K308" s="525"/>
      <c r="L308" s="854"/>
      <c r="M308" s="500">
        <v>17</v>
      </c>
      <c r="N308" s="501">
        <v>17</v>
      </c>
      <c r="O308" s="941">
        <v>19</v>
      </c>
      <c r="P308" s="1595"/>
    </row>
    <row r="309" spans="2:16" ht="19.5" customHeight="1">
      <c r="B309" s="189" t="s">
        <v>3</v>
      </c>
      <c r="C309" s="525"/>
      <c r="D309" s="525"/>
      <c r="E309" s="525"/>
      <c r="F309" s="525">
        <v>105</v>
      </c>
      <c r="G309" s="525">
        <v>35</v>
      </c>
      <c r="H309" s="525">
        <v>13</v>
      </c>
      <c r="I309" s="525"/>
      <c r="J309" s="525"/>
      <c r="K309" s="525"/>
      <c r="L309" s="854"/>
      <c r="M309" s="527"/>
      <c r="N309" s="528"/>
      <c r="O309" s="943"/>
      <c r="P309" s="1574"/>
    </row>
    <row r="310" spans="2:16" ht="12.75">
      <c r="B310" s="189" t="s">
        <v>5</v>
      </c>
      <c r="C310" s="525"/>
      <c r="D310" s="525"/>
      <c r="E310" s="525"/>
      <c r="F310" s="525"/>
      <c r="G310" s="528"/>
      <c r="H310" s="525"/>
      <c r="I310" s="525"/>
      <c r="J310" s="525"/>
      <c r="K310" s="525"/>
      <c r="L310" s="854"/>
      <c r="M310" s="948"/>
      <c r="N310" s="942"/>
      <c r="O310" s="981"/>
      <c r="P310" s="1573"/>
    </row>
    <row r="311" spans="2:16" ht="19.5" customHeight="1" thickBot="1">
      <c r="B311" s="856" t="s">
        <v>9</v>
      </c>
      <c r="C311" s="949"/>
      <c r="D311" s="530"/>
      <c r="E311" s="530"/>
      <c r="F311" s="949"/>
      <c r="G311" s="949"/>
      <c r="H311" s="949"/>
      <c r="I311" s="530"/>
      <c r="J311" s="530"/>
      <c r="K311" s="530"/>
      <c r="L311" s="950"/>
      <c r="M311" s="859"/>
      <c r="N311" s="530"/>
      <c r="O311" s="860"/>
      <c r="P311" s="1574"/>
    </row>
    <row r="312" spans="2:17" ht="13.5" thickBot="1">
      <c r="B312" s="191" t="s">
        <v>13</v>
      </c>
      <c r="C312" s="662">
        <f>SUM(C307:C311)</f>
        <v>0</v>
      </c>
      <c r="D312" s="662">
        <f aca="true" t="shared" si="47" ref="D312:O312">SUM(D307:D311)</f>
        <v>0</v>
      </c>
      <c r="E312" s="662">
        <f t="shared" si="47"/>
        <v>0</v>
      </c>
      <c r="F312" s="662">
        <f t="shared" si="47"/>
        <v>115</v>
      </c>
      <c r="G312" s="662">
        <f t="shared" si="47"/>
        <v>82</v>
      </c>
      <c r="H312" s="662">
        <f t="shared" si="47"/>
        <v>18</v>
      </c>
      <c r="I312" s="662">
        <f t="shared" si="47"/>
        <v>0</v>
      </c>
      <c r="J312" s="662">
        <f t="shared" si="47"/>
        <v>0</v>
      </c>
      <c r="K312" s="662">
        <f t="shared" si="47"/>
        <v>0</v>
      </c>
      <c r="L312" s="662">
        <f t="shared" si="47"/>
        <v>0</v>
      </c>
      <c r="M312" s="662">
        <f t="shared" si="47"/>
        <v>17</v>
      </c>
      <c r="N312" s="662">
        <f t="shared" si="47"/>
        <v>17</v>
      </c>
      <c r="O312" s="1410">
        <f t="shared" si="47"/>
        <v>19</v>
      </c>
      <c r="P312" s="1594"/>
      <c r="Q312" s="1492">
        <f>C312+D312+E312+F312+G312+H312</f>
        <v>215</v>
      </c>
    </row>
    <row r="313" spans="2:16" ht="12.75">
      <c r="B313" s="226"/>
      <c r="C313" s="861"/>
      <c r="D313" s="861"/>
      <c r="E313" s="861"/>
      <c r="F313" s="861"/>
      <c r="G313" s="861"/>
      <c r="H313" s="861"/>
      <c r="I313" s="861"/>
      <c r="J313" s="861"/>
      <c r="K313" s="861"/>
      <c r="L313" s="861"/>
      <c r="M313" s="861"/>
      <c r="N313" s="861"/>
      <c r="O313" s="861"/>
      <c r="P313" s="1586"/>
    </row>
    <row r="314" spans="2:16" ht="15.75">
      <c r="B314" s="1612" t="s">
        <v>375</v>
      </c>
      <c r="C314" s="1612"/>
      <c r="D314" s="1612"/>
      <c r="E314" s="1612"/>
      <c r="F314" s="1612"/>
      <c r="G314" s="1612"/>
      <c r="H314" s="1612"/>
      <c r="I314" s="1612"/>
      <c r="J314" s="1612"/>
      <c r="K314" s="861"/>
      <c r="L314" s="861"/>
      <c r="M314" s="861"/>
      <c r="N314" s="861"/>
      <c r="O314" s="861"/>
      <c r="P314" s="1586"/>
    </row>
    <row r="315" spans="2:16" ht="19.5" customHeight="1">
      <c r="B315" s="1626" t="s">
        <v>23</v>
      </c>
      <c r="C315" s="1640" t="s">
        <v>45</v>
      </c>
      <c r="D315" s="1640"/>
      <c r="E315" s="1640"/>
      <c r="F315" s="1640"/>
      <c r="G315" s="1631" t="s">
        <v>234</v>
      </c>
      <c r="H315" s="1634" t="s">
        <v>235</v>
      </c>
      <c r="I315" s="1636" t="s">
        <v>46</v>
      </c>
      <c r="J315" s="1636"/>
      <c r="K315" s="1636"/>
      <c r="L315" s="1650"/>
      <c r="M315" s="1607" t="s">
        <v>236</v>
      </c>
      <c r="N315" s="294" t="s">
        <v>1</v>
      </c>
      <c r="O315" s="982" t="s">
        <v>37</v>
      </c>
      <c r="P315" s="1581"/>
    </row>
    <row r="316" spans="2:16" ht="20.25" thickBot="1">
      <c r="B316" s="1625"/>
      <c r="C316" s="295" t="s">
        <v>27</v>
      </c>
      <c r="D316" s="1389" t="s">
        <v>28</v>
      </c>
      <c r="E316" s="1389" t="s">
        <v>233</v>
      </c>
      <c r="F316" s="1389" t="s">
        <v>237</v>
      </c>
      <c r="G316" s="1628"/>
      <c r="H316" s="1630"/>
      <c r="I316" s="296" t="s">
        <v>21</v>
      </c>
      <c r="J316" s="296" t="s">
        <v>20</v>
      </c>
      <c r="K316" s="1020" t="s">
        <v>31</v>
      </c>
      <c r="L316" s="1391" t="s">
        <v>32</v>
      </c>
      <c r="M316" s="1608"/>
      <c r="N316" s="1389" t="s">
        <v>33</v>
      </c>
      <c r="O316" s="298" t="s">
        <v>33</v>
      </c>
      <c r="P316" s="1581"/>
    </row>
    <row r="317" spans="2:16" ht="12.75">
      <c r="B317" s="848" t="s">
        <v>10</v>
      </c>
      <c r="C317" s="528"/>
      <c r="D317" s="849"/>
      <c r="E317" s="849"/>
      <c r="F317" s="528"/>
      <c r="G317" s="528"/>
      <c r="H317" s="528"/>
      <c r="I317" s="528"/>
      <c r="J317" s="849"/>
      <c r="K317" s="849"/>
      <c r="L317" s="1381">
        <v>0</v>
      </c>
      <c r="M317" s="500">
        <v>0</v>
      </c>
      <c r="N317" s="501">
        <v>0</v>
      </c>
      <c r="O317" s="941"/>
      <c r="P317" s="1595"/>
    </row>
    <row r="318" spans="2:16" ht="19.5" customHeight="1">
      <c r="B318" s="189" t="s">
        <v>8</v>
      </c>
      <c r="C318" s="525"/>
      <c r="D318" s="525"/>
      <c r="E318" s="525">
        <v>14</v>
      </c>
      <c r="F318" s="525"/>
      <c r="G318" s="525">
        <v>61</v>
      </c>
      <c r="H318" s="525">
        <v>13</v>
      </c>
      <c r="I318" s="525"/>
      <c r="J318" s="525"/>
      <c r="K318" s="525"/>
      <c r="L318" s="1380">
        <v>0</v>
      </c>
      <c r="M318" s="500">
        <v>47</v>
      </c>
      <c r="N318" s="501">
        <v>1</v>
      </c>
      <c r="O318" s="941">
        <v>25</v>
      </c>
      <c r="P318" s="1595"/>
    </row>
    <row r="319" spans="2:16" ht="12.75">
      <c r="B319" s="189" t="s">
        <v>3</v>
      </c>
      <c r="C319" s="525"/>
      <c r="D319" s="525"/>
      <c r="E319" s="525"/>
      <c r="F319" s="525"/>
      <c r="G319" s="525"/>
      <c r="H319" s="525"/>
      <c r="I319" s="525"/>
      <c r="J319" s="525"/>
      <c r="K319" s="525"/>
      <c r="L319" s="854">
        <v>0</v>
      </c>
      <c r="M319" s="527">
        <v>0</v>
      </c>
      <c r="N319" s="528">
        <v>0</v>
      </c>
      <c r="O319" s="943"/>
      <c r="P319" s="1574"/>
    </row>
    <row r="320" spans="2:16" ht="13.5" thickBot="1">
      <c r="B320" s="1045" t="s">
        <v>5</v>
      </c>
      <c r="C320" s="577"/>
      <c r="D320" s="577"/>
      <c r="E320" s="577"/>
      <c r="F320" s="577"/>
      <c r="G320" s="651"/>
      <c r="H320" s="577"/>
      <c r="I320" s="577"/>
      <c r="J320" s="577"/>
      <c r="K320" s="577"/>
      <c r="L320" s="1046">
        <v>0</v>
      </c>
      <c r="M320" s="1083">
        <v>0</v>
      </c>
      <c r="N320" s="1084">
        <v>0</v>
      </c>
      <c r="O320" s="1085"/>
      <c r="P320" s="1573"/>
    </row>
    <row r="321" spans="2:17" ht="13.5" thickBot="1">
      <c r="B321" s="191" t="s">
        <v>13</v>
      </c>
      <c r="C321" s="662">
        <f>SUM(C317:C320)</f>
        <v>0</v>
      </c>
      <c r="D321" s="662">
        <f aca="true" t="shared" si="48" ref="D321:O321">SUM(D317:D320)</f>
        <v>0</v>
      </c>
      <c r="E321" s="662">
        <f t="shared" si="48"/>
        <v>14</v>
      </c>
      <c r="F321" s="662">
        <f t="shared" si="48"/>
        <v>0</v>
      </c>
      <c r="G321" s="662">
        <f t="shared" si="48"/>
        <v>61</v>
      </c>
      <c r="H321" s="662">
        <f t="shared" si="48"/>
        <v>13</v>
      </c>
      <c r="I321" s="662">
        <f t="shared" si="48"/>
        <v>0</v>
      </c>
      <c r="J321" s="662">
        <f t="shared" si="48"/>
        <v>0</v>
      </c>
      <c r="K321" s="662">
        <f t="shared" si="48"/>
        <v>0</v>
      </c>
      <c r="L321" s="662">
        <f t="shared" si="48"/>
        <v>0</v>
      </c>
      <c r="M321" s="662">
        <f t="shared" si="48"/>
        <v>47</v>
      </c>
      <c r="N321" s="662">
        <f t="shared" si="48"/>
        <v>1</v>
      </c>
      <c r="O321" s="1410">
        <f t="shared" si="48"/>
        <v>25</v>
      </c>
      <c r="P321" s="1594"/>
      <c r="Q321" s="1492">
        <f>C321+D321+E321+F321+G321+H321</f>
        <v>88</v>
      </c>
    </row>
    <row r="322" spans="2:16" ht="12.75">
      <c r="B322" s="226"/>
      <c r="C322" s="1079"/>
      <c r="D322" s="1079"/>
      <c r="E322" s="1079"/>
      <c r="F322" s="1079"/>
      <c r="G322" s="1079"/>
      <c r="H322" s="1079"/>
      <c r="I322" s="1079"/>
      <c r="J322" s="1079"/>
      <c r="K322" s="1079"/>
      <c r="L322" s="1079"/>
      <c r="M322" s="1079"/>
      <c r="N322" s="1079"/>
      <c r="O322" s="1079"/>
      <c r="P322" s="1594"/>
    </row>
    <row r="323" spans="2:16" ht="16.5" thickBot="1">
      <c r="B323" s="1664" t="s">
        <v>391</v>
      </c>
      <c r="C323" s="1664"/>
      <c r="D323" s="1664"/>
      <c r="E323" s="1664"/>
      <c r="F323" s="1664"/>
      <c r="G323" s="1664"/>
      <c r="H323" s="1664"/>
      <c r="I323" s="1664"/>
      <c r="J323" s="1664"/>
      <c r="K323" s="1664"/>
      <c r="L323" s="1664"/>
      <c r="M323" s="1664"/>
      <c r="N323" s="1664"/>
      <c r="O323" s="1664"/>
      <c r="P323" s="1596"/>
    </row>
    <row r="324" spans="2:16" ht="19.5" customHeight="1">
      <c r="B324" s="1624" t="s">
        <v>23</v>
      </c>
      <c r="C324" s="1685" t="s">
        <v>45</v>
      </c>
      <c r="D324" s="1613"/>
      <c r="E324" s="1613"/>
      <c r="F324" s="1677"/>
      <c r="G324" s="1680" t="s">
        <v>234</v>
      </c>
      <c r="H324" s="1680" t="s">
        <v>235</v>
      </c>
      <c r="I324" s="1675" t="s">
        <v>46</v>
      </c>
      <c r="J324" s="1613"/>
      <c r="K324" s="1613"/>
      <c r="L324" s="1686"/>
      <c r="M324" s="1679" t="s">
        <v>236</v>
      </c>
      <c r="N324" s="1398" t="s">
        <v>1</v>
      </c>
      <c r="O324" s="1399" t="s">
        <v>37</v>
      </c>
      <c r="P324" s="1581"/>
    </row>
    <row r="325" spans="2:16" ht="20.25" thickBot="1">
      <c r="B325" s="1649"/>
      <c r="C325" s="295" t="s">
        <v>27</v>
      </c>
      <c r="D325" s="1397" t="s">
        <v>28</v>
      </c>
      <c r="E325" s="1397" t="s">
        <v>233</v>
      </c>
      <c r="F325" s="1397" t="s">
        <v>237</v>
      </c>
      <c r="G325" s="1648"/>
      <c r="H325" s="1648"/>
      <c r="I325" s="296" t="s">
        <v>21</v>
      </c>
      <c r="J325" s="296" t="s">
        <v>20</v>
      </c>
      <c r="K325" s="1020" t="s">
        <v>31</v>
      </c>
      <c r="L325" s="1391" t="s">
        <v>32</v>
      </c>
      <c r="M325" s="1661"/>
      <c r="N325" s="1397" t="s">
        <v>33</v>
      </c>
      <c r="O325" s="298" t="s">
        <v>33</v>
      </c>
      <c r="P325" s="1581"/>
    </row>
    <row r="326" spans="2:16" ht="12.75">
      <c r="B326" s="848" t="s">
        <v>10</v>
      </c>
      <c r="C326" s="528"/>
      <c r="D326" s="849"/>
      <c r="E326" s="849"/>
      <c r="F326" s="528"/>
      <c r="G326" s="528"/>
      <c r="H326" s="528"/>
      <c r="I326" s="528"/>
      <c r="J326" s="849"/>
      <c r="K326" s="849"/>
      <c r="L326" s="947"/>
      <c r="M326" s="500"/>
      <c r="N326" s="501"/>
      <c r="O326" s="941"/>
      <c r="P326" s="1595"/>
    </row>
    <row r="327" spans="2:16" ht="19.5" customHeight="1">
      <c r="B327" s="189" t="s">
        <v>8</v>
      </c>
      <c r="C327" s="525"/>
      <c r="D327" s="525"/>
      <c r="E327" s="525">
        <v>13</v>
      </c>
      <c r="F327" s="525"/>
      <c r="G327" s="525">
        <v>11</v>
      </c>
      <c r="H327" s="525">
        <v>3</v>
      </c>
      <c r="I327" s="525"/>
      <c r="J327" s="525"/>
      <c r="K327" s="525"/>
      <c r="L327" s="854"/>
      <c r="M327" s="500">
        <v>17</v>
      </c>
      <c r="N327" s="501">
        <v>146.2</v>
      </c>
      <c r="O327" s="941">
        <v>23</v>
      </c>
      <c r="P327" s="1595"/>
    </row>
    <row r="328" spans="2:16" ht="12.75">
      <c r="B328" s="189" t="s">
        <v>3</v>
      </c>
      <c r="C328" s="525"/>
      <c r="D328" s="525"/>
      <c r="E328" s="525">
        <v>36</v>
      </c>
      <c r="F328" s="525"/>
      <c r="G328" s="525">
        <v>19</v>
      </c>
      <c r="H328" s="525">
        <v>13</v>
      </c>
      <c r="I328" s="525"/>
      <c r="J328" s="525"/>
      <c r="K328" s="525"/>
      <c r="L328" s="854"/>
      <c r="M328" s="527">
        <v>24</v>
      </c>
      <c r="N328" s="528">
        <v>20</v>
      </c>
      <c r="O328" s="943">
        <v>28</v>
      </c>
      <c r="P328" s="1574"/>
    </row>
    <row r="329" spans="2:16" ht="12.75">
      <c r="B329" s="189" t="s">
        <v>5</v>
      </c>
      <c r="C329" s="525"/>
      <c r="D329" s="525"/>
      <c r="E329" s="525"/>
      <c r="F329" s="525"/>
      <c r="G329" s="528"/>
      <c r="H329" s="525"/>
      <c r="I329" s="525"/>
      <c r="J329" s="525"/>
      <c r="K329" s="525"/>
      <c r="L329" s="854"/>
      <c r="M329" s="948"/>
      <c r="N329" s="942"/>
      <c r="O329" s="981"/>
      <c r="P329" s="1573"/>
    </row>
    <row r="330" spans="2:16" ht="13.5" thickBot="1">
      <c r="B330" s="189" t="s">
        <v>9</v>
      </c>
      <c r="C330" s="949"/>
      <c r="D330" s="525"/>
      <c r="E330" s="525"/>
      <c r="F330" s="949"/>
      <c r="G330" s="949"/>
      <c r="H330" s="949"/>
      <c r="I330" s="525"/>
      <c r="J330" s="525"/>
      <c r="K330" s="525"/>
      <c r="L330" s="950"/>
      <c r="M330" s="646"/>
      <c r="N330" s="525"/>
      <c r="O330" s="855"/>
      <c r="P330" s="1574"/>
    </row>
    <row r="331" spans="2:17" ht="19.5" customHeight="1" thickBot="1">
      <c r="B331" s="191" t="s">
        <v>13</v>
      </c>
      <c r="C331" s="662">
        <f>SUM(C326:C330)</f>
        <v>0</v>
      </c>
      <c r="D331" s="662">
        <f aca="true" t="shared" si="49" ref="D331:O331">SUM(D326:D330)</f>
        <v>0</v>
      </c>
      <c r="E331" s="662">
        <f t="shared" si="49"/>
        <v>49</v>
      </c>
      <c r="F331" s="662">
        <f t="shared" si="49"/>
        <v>0</v>
      </c>
      <c r="G331" s="662">
        <f t="shared" si="49"/>
        <v>30</v>
      </c>
      <c r="H331" s="662">
        <f t="shared" si="49"/>
        <v>16</v>
      </c>
      <c r="I331" s="662">
        <f t="shared" si="49"/>
        <v>0</v>
      </c>
      <c r="J331" s="662">
        <f t="shared" si="49"/>
        <v>0</v>
      </c>
      <c r="K331" s="662">
        <f t="shared" si="49"/>
        <v>0</v>
      </c>
      <c r="L331" s="662">
        <f t="shared" si="49"/>
        <v>0</v>
      </c>
      <c r="M331" s="662">
        <f t="shared" si="49"/>
        <v>41</v>
      </c>
      <c r="N331" s="662">
        <f t="shared" si="49"/>
        <v>166.2</v>
      </c>
      <c r="O331" s="1410">
        <f t="shared" si="49"/>
        <v>51</v>
      </c>
      <c r="P331" s="1594"/>
      <c r="Q331" s="1492">
        <f>C331+D331+E331+F331+G331+H331</f>
        <v>95</v>
      </c>
    </row>
    <row r="332" spans="2:16" ht="12.75">
      <c r="B332" s="226"/>
      <c r="C332" s="1079"/>
      <c r="D332" s="1079"/>
      <c r="E332" s="1079"/>
      <c r="F332" s="1079"/>
      <c r="G332" s="1079"/>
      <c r="H332" s="1079"/>
      <c r="I332" s="1079"/>
      <c r="J332" s="1079"/>
      <c r="K332" s="1079"/>
      <c r="L332" s="1079"/>
      <c r="M332" s="1079"/>
      <c r="N332" s="1079"/>
      <c r="O332" s="1079"/>
      <c r="P332" s="1594"/>
    </row>
    <row r="333" spans="2:16" ht="16.5" thickBot="1">
      <c r="B333" s="1664" t="s">
        <v>387</v>
      </c>
      <c r="C333" s="1664"/>
      <c r="D333" s="1664"/>
      <c r="E333" s="1664"/>
      <c r="F333" s="1664"/>
      <c r="G333" s="1664"/>
      <c r="H333" s="1664"/>
      <c r="I333" s="1664"/>
      <c r="J333" s="1664"/>
      <c r="K333" s="1664"/>
      <c r="L333" s="1664"/>
      <c r="M333" s="1664"/>
      <c r="N333" s="1664"/>
      <c r="O333" s="1664"/>
      <c r="P333" s="1596"/>
    </row>
    <row r="334" spans="2:16" ht="19.5" customHeight="1">
      <c r="B334" s="1624" t="s">
        <v>23</v>
      </c>
      <c r="C334" s="1613" t="s">
        <v>45</v>
      </c>
      <c r="D334" s="1613"/>
      <c r="E334" s="1613"/>
      <c r="F334" s="1613"/>
      <c r="G334" s="1627" t="s">
        <v>234</v>
      </c>
      <c r="H334" s="1629" t="s">
        <v>235</v>
      </c>
      <c r="I334" s="1609" t="s">
        <v>46</v>
      </c>
      <c r="J334" s="1609"/>
      <c r="K334" s="1609"/>
      <c r="L334" s="1633"/>
      <c r="M334" s="1679" t="s">
        <v>236</v>
      </c>
      <c r="N334" s="1398" t="s">
        <v>1</v>
      </c>
      <c r="O334" s="1399" t="s">
        <v>37</v>
      </c>
      <c r="P334" s="1581"/>
    </row>
    <row r="335" spans="2:16" ht="20.25" thickBot="1">
      <c r="B335" s="1649"/>
      <c r="C335" s="295" t="s">
        <v>27</v>
      </c>
      <c r="D335" s="1397" t="s">
        <v>28</v>
      </c>
      <c r="E335" s="1397" t="s">
        <v>233</v>
      </c>
      <c r="F335" s="1397" t="s">
        <v>237</v>
      </c>
      <c r="G335" s="1628"/>
      <c r="H335" s="1630"/>
      <c r="I335" s="296" t="s">
        <v>21</v>
      </c>
      <c r="J335" s="296" t="s">
        <v>20</v>
      </c>
      <c r="K335" s="1020" t="s">
        <v>31</v>
      </c>
      <c r="L335" s="1391" t="s">
        <v>32</v>
      </c>
      <c r="M335" s="1661"/>
      <c r="N335" s="1397" t="s">
        <v>33</v>
      </c>
      <c r="O335" s="298" t="s">
        <v>33</v>
      </c>
      <c r="P335" s="1581"/>
    </row>
    <row r="336" spans="2:16" ht="12.75">
      <c r="B336" s="848" t="s">
        <v>10</v>
      </c>
      <c r="C336" s="528"/>
      <c r="D336" s="849"/>
      <c r="E336" s="849"/>
      <c r="F336" s="528">
        <v>100</v>
      </c>
      <c r="G336" s="528">
        <v>11</v>
      </c>
      <c r="H336" s="528">
        <v>15</v>
      </c>
      <c r="I336" s="528"/>
      <c r="J336" s="849"/>
      <c r="K336" s="849"/>
      <c r="L336" s="947"/>
      <c r="M336" s="500">
        <v>80</v>
      </c>
      <c r="N336" s="501">
        <v>11</v>
      </c>
      <c r="O336" s="941">
        <v>29</v>
      </c>
      <c r="P336" s="1595"/>
    </row>
    <row r="337" spans="2:16" ht="12.75">
      <c r="B337" s="189" t="s">
        <v>8</v>
      </c>
      <c r="C337" s="525"/>
      <c r="D337" s="525"/>
      <c r="E337" s="525">
        <v>12</v>
      </c>
      <c r="F337" s="525">
        <v>110</v>
      </c>
      <c r="G337" s="525">
        <v>100</v>
      </c>
      <c r="H337" s="525">
        <v>33</v>
      </c>
      <c r="I337" s="525"/>
      <c r="J337" s="525"/>
      <c r="K337" s="525"/>
      <c r="L337" s="854">
        <v>40.64</v>
      </c>
      <c r="M337" s="500">
        <v>165</v>
      </c>
      <c r="N337" s="501">
        <v>97</v>
      </c>
      <c r="O337" s="941">
        <v>113</v>
      </c>
      <c r="P337" s="1595"/>
    </row>
    <row r="338" spans="2:16" ht="19.5" customHeight="1">
      <c r="B338" s="189" t="s">
        <v>3</v>
      </c>
      <c r="C338" s="525"/>
      <c r="D338" s="525"/>
      <c r="E338" s="525">
        <v>2</v>
      </c>
      <c r="F338" s="525">
        <v>177</v>
      </c>
      <c r="G338" s="525">
        <v>53</v>
      </c>
      <c r="H338" s="525">
        <v>22</v>
      </c>
      <c r="I338" s="525"/>
      <c r="J338" s="525"/>
      <c r="K338" s="525"/>
      <c r="L338" s="854">
        <v>71</v>
      </c>
      <c r="M338" s="527">
        <v>114</v>
      </c>
      <c r="N338" s="528">
        <v>99</v>
      </c>
      <c r="O338" s="943">
        <v>73</v>
      </c>
      <c r="P338" s="1574"/>
    </row>
    <row r="339" spans="2:16" ht="12.75">
      <c r="B339" s="189" t="s">
        <v>5</v>
      </c>
      <c r="C339" s="525"/>
      <c r="D339" s="525"/>
      <c r="E339" s="525"/>
      <c r="F339" s="525"/>
      <c r="G339" s="528"/>
      <c r="H339" s="525"/>
      <c r="I339" s="525"/>
      <c r="J339" s="525"/>
      <c r="K339" s="525"/>
      <c r="L339" s="854"/>
      <c r="M339" s="948"/>
      <c r="N339" s="942"/>
      <c r="O339" s="981"/>
      <c r="P339" s="1573"/>
    </row>
    <row r="340" spans="2:16" ht="13.5" thickBot="1">
      <c r="B340" s="856" t="s">
        <v>9</v>
      </c>
      <c r="C340" s="949"/>
      <c r="D340" s="530"/>
      <c r="E340" s="530"/>
      <c r="F340" s="949"/>
      <c r="G340" s="949"/>
      <c r="H340" s="949"/>
      <c r="I340" s="530"/>
      <c r="J340" s="530"/>
      <c r="K340" s="530"/>
      <c r="L340" s="950"/>
      <c r="M340" s="859"/>
      <c r="N340" s="530"/>
      <c r="O340" s="860"/>
      <c r="P340" s="1574"/>
    </row>
    <row r="341" spans="2:17" ht="19.5" customHeight="1" thickBot="1">
      <c r="B341" s="191" t="s">
        <v>13</v>
      </c>
      <c r="C341" s="662">
        <f>SUM(C336:C340)</f>
        <v>0</v>
      </c>
      <c r="D341" s="662">
        <f aca="true" t="shared" si="50" ref="D341:O341">SUM(D336:D340)</f>
        <v>0</v>
      </c>
      <c r="E341" s="662">
        <f t="shared" si="50"/>
        <v>14</v>
      </c>
      <c r="F341" s="662">
        <f t="shared" si="50"/>
        <v>387</v>
      </c>
      <c r="G341" s="662">
        <f t="shared" si="50"/>
        <v>164</v>
      </c>
      <c r="H341" s="662">
        <f t="shared" si="50"/>
        <v>70</v>
      </c>
      <c r="I341" s="662">
        <f t="shared" si="50"/>
        <v>0</v>
      </c>
      <c r="J341" s="662">
        <f t="shared" si="50"/>
        <v>0</v>
      </c>
      <c r="K341" s="662">
        <f t="shared" si="50"/>
        <v>0</v>
      </c>
      <c r="L341" s="662">
        <f t="shared" si="50"/>
        <v>111.64</v>
      </c>
      <c r="M341" s="662">
        <f t="shared" si="50"/>
        <v>359</v>
      </c>
      <c r="N341" s="662">
        <f t="shared" si="50"/>
        <v>207</v>
      </c>
      <c r="O341" s="1410">
        <f t="shared" si="50"/>
        <v>215</v>
      </c>
      <c r="P341" s="1594"/>
      <c r="Q341" s="1492">
        <f>C341+D341+E341+F341+G341+H341</f>
        <v>635</v>
      </c>
    </row>
    <row r="342" spans="2:16" ht="12.75">
      <c r="B342" s="226"/>
      <c r="C342" s="861"/>
      <c r="D342" s="861"/>
      <c r="E342" s="861"/>
      <c r="F342" s="861"/>
      <c r="G342" s="861"/>
      <c r="H342" s="861"/>
      <c r="I342" s="861"/>
      <c r="J342" s="861"/>
      <c r="K342" s="861"/>
      <c r="L342" s="861"/>
      <c r="M342" s="861"/>
      <c r="N342" s="861"/>
      <c r="O342" s="861"/>
      <c r="P342" s="1586"/>
    </row>
    <row r="343" spans="2:16" ht="16.5" thickBot="1">
      <c r="B343" s="8"/>
      <c r="C343" s="962" t="s">
        <v>93</v>
      </c>
      <c r="D343" s="962"/>
      <c r="E343" s="962"/>
      <c r="F343" s="962" t="s">
        <v>351</v>
      </c>
      <c r="G343" s="962"/>
      <c r="H343" s="962"/>
      <c r="I343" s="962"/>
      <c r="J343" s="962"/>
      <c r="K343" s="8"/>
      <c r="L343" s="8"/>
      <c r="M343" s="8"/>
      <c r="N343" s="8"/>
      <c r="O343" s="8"/>
      <c r="P343" s="945"/>
    </row>
    <row r="344" spans="2:16" ht="19.5">
      <c r="B344" s="1624" t="s">
        <v>23</v>
      </c>
      <c r="C344" s="1613" t="s">
        <v>45</v>
      </c>
      <c r="D344" s="1613"/>
      <c r="E344" s="1613"/>
      <c r="F344" s="1613"/>
      <c r="G344" s="1627" t="s">
        <v>234</v>
      </c>
      <c r="H344" s="1629" t="s">
        <v>235</v>
      </c>
      <c r="I344" s="1609" t="s">
        <v>46</v>
      </c>
      <c r="J344" s="1609"/>
      <c r="K344" s="1609"/>
      <c r="L344" s="1610"/>
      <c r="M344" s="1658" t="s">
        <v>239</v>
      </c>
      <c r="N344" s="1398" t="s">
        <v>1</v>
      </c>
      <c r="O344" s="1399" t="s">
        <v>37</v>
      </c>
      <c r="P344" s="1581"/>
    </row>
    <row r="345" spans="2:16" ht="19.5" customHeight="1" thickBot="1">
      <c r="B345" s="1625"/>
      <c r="C345" s="1489" t="s">
        <v>27</v>
      </c>
      <c r="D345" s="1488" t="s">
        <v>28</v>
      </c>
      <c r="E345" s="1488" t="s">
        <v>233</v>
      </c>
      <c r="F345" s="1488" t="s">
        <v>29</v>
      </c>
      <c r="G345" s="1632"/>
      <c r="H345" s="1635"/>
      <c r="I345" s="299" t="s">
        <v>21</v>
      </c>
      <c r="J345" s="299" t="s">
        <v>20</v>
      </c>
      <c r="K345" s="299" t="s">
        <v>31</v>
      </c>
      <c r="L345" s="300" t="s">
        <v>32</v>
      </c>
      <c r="M345" s="1684"/>
      <c r="N345" s="1488" t="s">
        <v>33</v>
      </c>
      <c r="O345" s="1490" t="s">
        <v>33</v>
      </c>
      <c r="P345" s="1581"/>
    </row>
    <row r="346" spans="2:16" ht="13.5" thickBot="1">
      <c r="B346" s="1568" t="s">
        <v>13</v>
      </c>
      <c r="C346" s="1341">
        <f aca="true" t="shared" si="51" ref="C346:O346">C341+C331+C321+C312+C302+C292+C261+C241+C281+C2442+C271+C251+C231+C221</f>
        <v>0</v>
      </c>
      <c r="D346" s="1341">
        <f>D341+D331+D321+D312+D302+D292+D261+D241+D281+D2442+D271+D251+D231+D221</f>
        <v>2527</v>
      </c>
      <c r="E346" s="1341">
        <f>E341+E331+E321+E312+E302+E292+E261+E241+E281+E2442+E271+E251+E231+E221</f>
        <v>3548.9100000000003</v>
      </c>
      <c r="F346" s="1341">
        <f>F341+F331+F321+F312+F302+F292+F261+F241+F281+F2442+F271+F251+F231+F221</f>
        <v>7930</v>
      </c>
      <c r="G346" s="1341">
        <f>G341+G331+G321+G312+G302+G292+G261+G241+G281+G2442+G271+G251+G231+G221</f>
        <v>5212.91</v>
      </c>
      <c r="H346" s="1341">
        <f>H341+H331+H321+H312+H302+H292+H261+H241+H281+H2442+H271+H251+H231+H221</f>
        <v>1061.75</v>
      </c>
      <c r="I346" s="1341">
        <f t="shared" si="51"/>
        <v>0</v>
      </c>
      <c r="J346" s="1341">
        <f t="shared" si="51"/>
        <v>0</v>
      </c>
      <c r="K346" s="1341">
        <f t="shared" si="51"/>
        <v>5.93</v>
      </c>
      <c r="L346" s="1506">
        <f>L341+L331+L321+L312+L302+L292+L261+L241+L281+L2442+L271+L251+L231+L221</f>
        <v>1062.12</v>
      </c>
      <c r="M346" s="1507">
        <f t="shared" si="51"/>
        <v>4025</v>
      </c>
      <c r="N346" s="1341">
        <f t="shared" si="51"/>
        <v>4926.379999999999</v>
      </c>
      <c r="O346" s="1545">
        <f t="shared" si="51"/>
        <v>3429.3</v>
      </c>
      <c r="P346" s="1592"/>
    </row>
    <row r="347" spans="2:17" ht="13.5" thickBot="1">
      <c r="B347" s="191" t="s">
        <v>13</v>
      </c>
      <c r="C347" s="918">
        <f>SUM(C346)</f>
        <v>0</v>
      </c>
      <c r="D347" s="918">
        <f aca="true" t="shared" si="52" ref="D347:O347">SUM(D346)</f>
        <v>2527</v>
      </c>
      <c r="E347" s="918">
        <f t="shared" si="52"/>
        <v>3548.9100000000003</v>
      </c>
      <c r="F347" s="918">
        <f t="shared" si="52"/>
        <v>7930</v>
      </c>
      <c r="G347" s="918">
        <f t="shared" si="52"/>
        <v>5212.91</v>
      </c>
      <c r="H347" s="918">
        <f t="shared" si="52"/>
        <v>1061.75</v>
      </c>
      <c r="I347" s="918">
        <f t="shared" si="52"/>
        <v>0</v>
      </c>
      <c r="J347" s="918">
        <f t="shared" si="52"/>
        <v>0</v>
      </c>
      <c r="K347" s="918">
        <f t="shared" si="52"/>
        <v>5.93</v>
      </c>
      <c r="L347" s="918">
        <f t="shared" si="52"/>
        <v>1062.12</v>
      </c>
      <c r="M347" s="918">
        <f t="shared" si="52"/>
        <v>4025</v>
      </c>
      <c r="N347" s="1477">
        <f t="shared" si="52"/>
        <v>4926.379999999999</v>
      </c>
      <c r="O347" s="1313">
        <f t="shared" si="52"/>
        <v>3429.3</v>
      </c>
      <c r="P347" s="1586"/>
      <c r="Q347" s="1492">
        <f>C347+D347+E347+F347+G347+H347</f>
        <v>20280.57</v>
      </c>
    </row>
    <row r="348" spans="2:16" ht="19.5" customHeight="1">
      <c r="B348" s="226"/>
      <c r="C348" s="861"/>
      <c r="D348" s="861"/>
      <c r="E348" s="861"/>
      <c r="F348" s="861"/>
      <c r="G348" s="861"/>
      <c r="H348" s="861"/>
      <c r="I348" s="861"/>
      <c r="J348" s="861"/>
      <c r="K348" s="861"/>
      <c r="L348" s="861"/>
      <c r="M348" s="861"/>
      <c r="N348" s="861"/>
      <c r="O348" s="861"/>
      <c r="P348" s="1586"/>
    </row>
    <row r="349" spans="2:16" ht="18">
      <c r="B349" s="308"/>
      <c r="C349" s="308" t="s">
        <v>289</v>
      </c>
      <c r="D349" s="308"/>
      <c r="E349" s="308"/>
      <c r="F349" s="308"/>
      <c r="G349" s="308"/>
      <c r="H349" s="308"/>
      <c r="I349" s="8"/>
      <c r="J349" s="8"/>
      <c r="K349" s="8"/>
      <c r="L349" s="8"/>
      <c r="M349" s="8"/>
      <c r="N349" s="8"/>
      <c r="O349" s="8"/>
      <c r="P349" s="945"/>
    </row>
    <row r="350" spans="2:16" ht="15.75">
      <c r="B350" s="1612" t="s">
        <v>388</v>
      </c>
      <c r="C350" s="1612"/>
      <c r="D350" s="1612"/>
      <c r="E350" s="1612"/>
      <c r="F350" s="1612"/>
      <c r="G350" s="1612"/>
      <c r="H350" s="1612"/>
      <c r="I350" s="1612"/>
      <c r="J350" s="1612"/>
      <c r="K350" s="337"/>
      <c r="L350" s="8"/>
      <c r="M350" s="8"/>
      <c r="N350" s="8"/>
      <c r="O350" s="8"/>
      <c r="P350" s="945"/>
    </row>
    <row r="351" spans="2:16" ht="19.5">
      <c r="B351" s="1626" t="s">
        <v>23</v>
      </c>
      <c r="C351" s="1640" t="s">
        <v>45</v>
      </c>
      <c r="D351" s="1640"/>
      <c r="E351" s="1640"/>
      <c r="F351" s="1640"/>
      <c r="G351" s="1631" t="s">
        <v>234</v>
      </c>
      <c r="H351" s="1634" t="s">
        <v>235</v>
      </c>
      <c r="I351" s="1636" t="s">
        <v>46</v>
      </c>
      <c r="J351" s="1636"/>
      <c r="K351" s="1636"/>
      <c r="L351" s="1650"/>
      <c r="M351" s="1607" t="s">
        <v>236</v>
      </c>
      <c r="N351" s="294" t="s">
        <v>1</v>
      </c>
      <c r="O351" s="982" t="s">
        <v>37</v>
      </c>
      <c r="P351" s="1581"/>
    </row>
    <row r="352" spans="2:16" ht="20.25" thickBot="1">
      <c r="B352" s="1625"/>
      <c r="C352" s="295" t="s">
        <v>27</v>
      </c>
      <c r="D352" s="1389" t="s">
        <v>28</v>
      </c>
      <c r="E352" s="1389" t="s">
        <v>233</v>
      </c>
      <c r="F352" s="1389" t="s">
        <v>237</v>
      </c>
      <c r="G352" s="1628"/>
      <c r="H352" s="1630"/>
      <c r="I352" s="296" t="s">
        <v>21</v>
      </c>
      <c r="J352" s="296" t="s">
        <v>20</v>
      </c>
      <c r="K352" s="1020" t="s">
        <v>31</v>
      </c>
      <c r="L352" s="1391" t="s">
        <v>32</v>
      </c>
      <c r="M352" s="1608"/>
      <c r="N352" s="1389" t="s">
        <v>33</v>
      </c>
      <c r="O352" s="298" t="s">
        <v>33</v>
      </c>
      <c r="P352" s="1581"/>
    </row>
    <row r="353" spans="2:16" ht="19.5" customHeight="1">
      <c r="B353" s="848" t="s">
        <v>10</v>
      </c>
      <c r="C353" s="528"/>
      <c r="D353" s="849"/>
      <c r="E353" s="849"/>
      <c r="F353" s="528"/>
      <c r="G353" s="528"/>
      <c r="H353" s="528"/>
      <c r="I353" s="528"/>
      <c r="J353" s="849"/>
      <c r="K353" s="849"/>
      <c r="L353" s="947"/>
      <c r="M353" s="500"/>
      <c r="N353" s="501"/>
      <c r="O353" s="941"/>
      <c r="P353" s="1595"/>
    </row>
    <row r="354" spans="2:16" ht="12.75">
      <c r="B354" s="189" t="s">
        <v>8</v>
      </c>
      <c r="C354" s="1383">
        <v>101</v>
      </c>
      <c r="D354" s="1383"/>
      <c r="E354" s="1383">
        <v>136</v>
      </c>
      <c r="F354" s="1383">
        <v>82</v>
      </c>
      <c r="G354" s="1383">
        <v>298.24</v>
      </c>
      <c r="H354" s="1383">
        <v>28.46</v>
      </c>
      <c r="I354" s="1383"/>
      <c r="J354" s="1383"/>
      <c r="K354" s="525">
        <v>48.36</v>
      </c>
      <c r="L354" s="854">
        <v>100</v>
      </c>
      <c r="M354" s="500">
        <v>27</v>
      </c>
      <c r="N354" s="501">
        <v>112.8</v>
      </c>
      <c r="O354" s="941">
        <v>52</v>
      </c>
      <c r="P354" s="1595"/>
    </row>
    <row r="355" spans="2:16" ht="19.5" customHeight="1">
      <c r="B355" s="189" t="s">
        <v>3</v>
      </c>
      <c r="C355" s="1383">
        <v>144</v>
      </c>
      <c r="D355" s="1383"/>
      <c r="E355" s="1383"/>
      <c r="F355" s="1383">
        <v>337</v>
      </c>
      <c r="G355" s="1383">
        <v>241</v>
      </c>
      <c r="H355" s="1383">
        <v>27</v>
      </c>
      <c r="I355" s="1383"/>
      <c r="J355" s="1383"/>
      <c r="K355" s="525"/>
      <c r="L355" s="854">
        <v>100</v>
      </c>
      <c r="M355" s="527">
        <v>31</v>
      </c>
      <c r="N355" s="528">
        <v>208</v>
      </c>
      <c r="O355" s="943">
        <v>72</v>
      </c>
      <c r="P355" s="1574"/>
    </row>
    <row r="356" spans="2:16" ht="12.75">
      <c r="B356" s="189" t="s">
        <v>5</v>
      </c>
      <c r="C356" s="1383"/>
      <c r="D356" s="1383"/>
      <c r="E356" s="1383"/>
      <c r="F356" s="1383"/>
      <c r="G356" s="1384">
        <v>242</v>
      </c>
      <c r="H356" s="1383">
        <v>10</v>
      </c>
      <c r="I356" s="1383"/>
      <c r="J356" s="1383"/>
      <c r="K356" s="525"/>
      <c r="L356" s="854"/>
      <c r="M356" s="948">
        <v>19</v>
      </c>
      <c r="N356" s="942">
        <v>4</v>
      </c>
      <c r="O356" s="981">
        <v>3</v>
      </c>
      <c r="P356" s="1573"/>
    </row>
    <row r="357" spans="2:16" ht="13.5" thickBot="1">
      <c r="B357" s="856" t="s">
        <v>300</v>
      </c>
      <c r="C357" s="949"/>
      <c r="D357" s="530"/>
      <c r="E357" s="530"/>
      <c r="F357" s="949">
        <v>24</v>
      </c>
      <c r="G357" s="949">
        <v>260</v>
      </c>
      <c r="H357" s="949"/>
      <c r="I357" s="530"/>
      <c r="J357" s="530"/>
      <c r="K357" s="530"/>
      <c r="L357" s="950"/>
      <c r="M357" s="859"/>
      <c r="N357" s="530">
        <v>2</v>
      </c>
      <c r="O357" s="860">
        <v>2</v>
      </c>
      <c r="P357" s="1574"/>
    </row>
    <row r="358" spans="2:17" ht="13.5" thickBot="1">
      <c r="B358" s="191" t="s">
        <v>13</v>
      </c>
      <c r="C358" s="662">
        <f>SUM(C353:C357)</f>
        <v>245</v>
      </c>
      <c r="D358" s="662">
        <f>SUM(D353:D357)</f>
        <v>0</v>
      </c>
      <c r="E358" s="662">
        <f>SUM(E353:E357)</f>
        <v>136</v>
      </c>
      <c r="F358" s="662">
        <f aca="true" t="shared" si="53" ref="F358:O358">SUM(F353:F357)</f>
        <v>443</v>
      </c>
      <c r="G358" s="662">
        <f t="shared" si="53"/>
        <v>1041.24</v>
      </c>
      <c r="H358" s="662">
        <f t="shared" si="53"/>
        <v>65.46000000000001</v>
      </c>
      <c r="I358" s="662">
        <f t="shared" si="53"/>
        <v>0</v>
      </c>
      <c r="J358" s="662">
        <f t="shared" si="53"/>
        <v>0</v>
      </c>
      <c r="K358" s="662">
        <f t="shared" si="53"/>
        <v>48.36</v>
      </c>
      <c r="L358" s="1339">
        <f t="shared" si="53"/>
        <v>200</v>
      </c>
      <c r="M358" s="1338">
        <f t="shared" si="53"/>
        <v>77</v>
      </c>
      <c r="N358" s="662">
        <f t="shared" si="53"/>
        <v>326.8</v>
      </c>
      <c r="O358" s="1410">
        <f t="shared" si="53"/>
        <v>129</v>
      </c>
      <c r="P358" s="1594"/>
      <c r="Q358" s="1492">
        <f>C358+D358+E358+F358+G358+H358</f>
        <v>1930.7</v>
      </c>
    </row>
    <row r="359" spans="2:16" ht="12.75">
      <c r="B359" s="226"/>
      <c r="C359" s="861"/>
      <c r="D359" s="861"/>
      <c r="E359" s="861"/>
      <c r="F359" s="861"/>
      <c r="G359" s="861"/>
      <c r="H359" s="861"/>
      <c r="I359" s="861"/>
      <c r="J359" s="861"/>
      <c r="K359" s="861"/>
      <c r="L359" s="861"/>
      <c r="M359" s="861"/>
      <c r="N359" s="861"/>
      <c r="O359" s="861"/>
      <c r="P359" s="1586"/>
    </row>
    <row r="360" spans="2:16" ht="19.5" customHeight="1">
      <c r="B360" s="1612" t="s">
        <v>390</v>
      </c>
      <c r="C360" s="1612"/>
      <c r="D360" s="1612"/>
      <c r="E360" s="1612"/>
      <c r="F360" s="1612"/>
      <c r="G360" s="1612"/>
      <c r="H360" s="1612"/>
      <c r="I360" s="1612"/>
      <c r="J360" s="1612"/>
      <c r="K360" s="337"/>
      <c r="L360" s="8"/>
      <c r="M360" s="8"/>
      <c r="N360" s="8"/>
      <c r="O360" s="8"/>
      <c r="P360" s="945"/>
    </row>
    <row r="361" spans="2:16" ht="19.5">
      <c r="B361" s="1626" t="s">
        <v>23</v>
      </c>
      <c r="C361" s="1640" t="s">
        <v>45</v>
      </c>
      <c r="D361" s="1640"/>
      <c r="E361" s="1640"/>
      <c r="F361" s="1640"/>
      <c r="G361" s="1631" t="s">
        <v>234</v>
      </c>
      <c r="H361" s="1634" t="s">
        <v>235</v>
      </c>
      <c r="I361" s="1636" t="s">
        <v>46</v>
      </c>
      <c r="J361" s="1636"/>
      <c r="K361" s="1636"/>
      <c r="L361" s="1650"/>
      <c r="M361" s="1607" t="s">
        <v>236</v>
      </c>
      <c r="N361" s="294" t="s">
        <v>1</v>
      </c>
      <c r="O361" s="982" t="s">
        <v>37</v>
      </c>
      <c r="P361" s="1581"/>
    </row>
    <row r="362" spans="2:16" ht="19.5" customHeight="1" thickBot="1">
      <c r="B362" s="1625"/>
      <c r="C362" s="295" t="s">
        <v>27</v>
      </c>
      <c r="D362" s="1389" t="s">
        <v>28</v>
      </c>
      <c r="E362" s="1389" t="s">
        <v>233</v>
      </c>
      <c r="F362" s="1389" t="s">
        <v>237</v>
      </c>
      <c r="G362" s="1628"/>
      <c r="H362" s="1630"/>
      <c r="I362" s="296" t="s">
        <v>21</v>
      </c>
      <c r="J362" s="296" t="s">
        <v>20</v>
      </c>
      <c r="K362" s="1020" t="s">
        <v>31</v>
      </c>
      <c r="L362" s="1391" t="s">
        <v>32</v>
      </c>
      <c r="M362" s="1608"/>
      <c r="N362" s="1389" t="s">
        <v>33</v>
      </c>
      <c r="O362" s="298" t="s">
        <v>33</v>
      </c>
      <c r="P362" s="1581"/>
    </row>
    <row r="363" spans="2:16" ht="12.75">
      <c r="B363" s="848" t="s">
        <v>10</v>
      </c>
      <c r="C363" s="528"/>
      <c r="D363" s="849"/>
      <c r="E363" s="849"/>
      <c r="F363" s="528"/>
      <c r="G363" s="528"/>
      <c r="H363" s="528"/>
      <c r="I363" s="528"/>
      <c r="J363" s="849"/>
      <c r="K363" s="849"/>
      <c r="L363" s="947"/>
      <c r="M363" s="500"/>
      <c r="N363" s="501"/>
      <c r="O363" s="941"/>
      <c r="P363" s="1595"/>
    </row>
    <row r="364" spans="2:16" ht="12.75">
      <c r="B364" s="189" t="s">
        <v>8</v>
      </c>
      <c r="C364" s="525"/>
      <c r="D364" s="525">
        <v>79</v>
      </c>
      <c r="E364" s="525">
        <v>18</v>
      </c>
      <c r="F364" s="525">
        <v>64</v>
      </c>
      <c r="G364" s="525">
        <v>74</v>
      </c>
      <c r="H364" s="525">
        <v>6</v>
      </c>
      <c r="I364" s="525"/>
      <c r="J364" s="525"/>
      <c r="K364" s="525"/>
      <c r="L364" s="854"/>
      <c r="M364" s="500">
        <v>15</v>
      </c>
      <c r="N364" s="501">
        <v>33</v>
      </c>
      <c r="O364" s="941">
        <v>22</v>
      </c>
      <c r="P364" s="1595"/>
    </row>
    <row r="365" spans="2:16" ht="12.75">
      <c r="B365" s="189" t="s">
        <v>3</v>
      </c>
      <c r="C365" s="525">
        <v>19</v>
      </c>
      <c r="D365" s="525">
        <v>189</v>
      </c>
      <c r="E365" s="525">
        <v>20</v>
      </c>
      <c r="F365" s="525">
        <v>30</v>
      </c>
      <c r="G365" s="525">
        <v>69</v>
      </c>
      <c r="H365" s="525">
        <v>18</v>
      </c>
      <c r="I365" s="525"/>
      <c r="J365" s="525"/>
      <c r="K365" s="525"/>
      <c r="L365" s="854"/>
      <c r="M365" s="527">
        <v>25</v>
      </c>
      <c r="N365" s="528">
        <v>94</v>
      </c>
      <c r="O365" s="943">
        <v>25</v>
      </c>
      <c r="P365" s="1574"/>
    </row>
    <row r="366" spans="2:16" ht="12.75">
      <c r="B366" s="189" t="s">
        <v>5</v>
      </c>
      <c r="C366" s="525"/>
      <c r="D366" s="525"/>
      <c r="E366" s="525"/>
      <c r="F366" s="525"/>
      <c r="G366" s="528"/>
      <c r="H366" s="525"/>
      <c r="I366" s="525"/>
      <c r="J366" s="525"/>
      <c r="K366" s="525"/>
      <c r="L366" s="854"/>
      <c r="M366" s="948"/>
      <c r="N366" s="942"/>
      <c r="O366" s="981"/>
      <c r="P366" s="1573"/>
    </row>
    <row r="367" spans="2:16" ht="13.5" thickBot="1">
      <c r="B367" s="856" t="s">
        <v>9</v>
      </c>
      <c r="C367" s="949"/>
      <c r="D367" s="530"/>
      <c r="E367" s="530"/>
      <c r="F367" s="949"/>
      <c r="G367" s="949"/>
      <c r="H367" s="949"/>
      <c r="I367" s="530"/>
      <c r="J367" s="530"/>
      <c r="K367" s="530"/>
      <c r="L367" s="950"/>
      <c r="M367" s="859"/>
      <c r="N367" s="530"/>
      <c r="O367" s="860"/>
      <c r="P367" s="1574"/>
    </row>
    <row r="368" spans="2:17" ht="13.5" thickBot="1">
      <c r="B368" s="191" t="s">
        <v>13</v>
      </c>
      <c r="C368" s="662">
        <f>SUM(C363:C367)</f>
        <v>19</v>
      </c>
      <c r="D368" s="662">
        <f aca="true" t="shared" si="54" ref="D368:O368">SUM(D363:D367)</f>
        <v>268</v>
      </c>
      <c r="E368" s="662">
        <f t="shared" si="54"/>
        <v>38</v>
      </c>
      <c r="F368" s="662">
        <f t="shared" si="54"/>
        <v>94</v>
      </c>
      <c r="G368" s="662">
        <f t="shared" si="54"/>
        <v>143</v>
      </c>
      <c r="H368" s="662">
        <f t="shared" si="54"/>
        <v>24</v>
      </c>
      <c r="I368" s="662">
        <f t="shared" si="54"/>
        <v>0</v>
      </c>
      <c r="J368" s="662">
        <f t="shared" si="54"/>
        <v>0</v>
      </c>
      <c r="K368" s="662">
        <f t="shared" si="54"/>
        <v>0</v>
      </c>
      <c r="L368" s="1339">
        <f t="shared" si="54"/>
        <v>0</v>
      </c>
      <c r="M368" s="1338">
        <f t="shared" si="54"/>
        <v>40</v>
      </c>
      <c r="N368" s="662">
        <f t="shared" si="54"/>
        <v>127</v>
      </c>
      <c r="O368" s="1410">
        <f t="shared" si="54"/>
        <v>47</v>
      </c>
      <c r="P368" s="1594"/>
      <c r="Q368" s="1492">
        <f>C368+D368+E368+F368+G368+H368</f>
        <v>586</v>
      </c>
    </row>
    <row r="369" spans="2:16" ht="12.75">
      <c r="B369" s="226"/>
      <c r="C369" s="861"/>
      <c r="D369" s="861"/>
      <c r="E369" s="861"/>
      <c r="F369" s="861"/>
      <c r="G369" s="861"/>
      <c r="H369" s="861"/>
      <c r="I369" s="861"/>
      <c r="J369" s="861"/>
      <c r="K369" s="861"/>
      <c r="L369" s="861"/>
      <c r="M369" s="861"/>
      <c r="N369" s="861"/>
      <c r="O369" s="861"/>
      <c r="P369" s="1586"/>
    </row>
    <row r="370" spans="2:16" ht="15.75">
      <c r="B370" s="1612" t="s">
        <v>389</v>
      </c>
      <c r="C370" s="1612"/>
      <c r="D370" s="1612"/>
      <c r="E370" s="1612"/>
      <c r="F370" s="1612"/>
      <c r="G370" s="1612"/>
      <c r="H370" s="1612"/>
      <c r="I370" s="1612"/>
      <c r="J370" s="1612"/>
      <c r="K370" s="861"/>
      <c r="L370" s="861"/>
      <c r="M370" s="861"/>
      <c r="N370" s="861"/>
      <c r="O370" s="861"/>
      <c r="P370" s="1586"/>
    </row>
    <row r="371" spans="2:16" ht="19.5">
      <c r="B371" s="1626" t="s">
        <v>23</v>
      </c>
      <c r="C371" s="1640" t="s">
        <v>45</v>
      </c>
      <c r="D371" s="1640"/>
      <c r="E371" s="1640"/>
      <c r="F371" s="1640"/>
      <c r="G371" s="1631" t="s">
        <v>234</v>
      </c>
      <c r="H371" s="1634" t="s">
        <v>235</v>
      </c>
      <c r="I371" s="1636" t="s">
        <v>46</v>
      </c>
      <c r="J371" s="1636"/>
      <c r="K371" s="1636"/>
      <c r="L371" s="1650"/>
      <c r="M371" s="1607" t="s">
        <v>236</v>
      </c>
      <c r="N371" s="294" t="s">
        <v>1</v>
      </c>
      <c r="O371" s="982" t="s">
        <v>37</v>
      </c>
      <c r="P371" s="1581"/>
    </row>
    <row r="372" spans="2:16" ht="20.25" thickBot="1">
      <c r="B372" s="1625"/>
      <c r="C372" s="295" t="s">
        <v>27</v>
      </c>
      <c r="D372" s="1389" t="s">
        <v>28</v>
      </c>
      <c r="E372" s="1389" t="s">
        <v>233</v>
      </c>
      <c r="F372" s="1389" t="s">
        <v>237</v>
      </c>
      <c r="G372" s="1628"/>
      <c r="H372" s="1630"/>
      <c r="I372" s="296" t="s">
        <v>21</v>
      </c>
      <c r="J372" s="296" t="s">
        <v>20</v>
      </c>
      <c r="K372" s="1020" t="s">
        <v>31</v>
      </c>
      <c r="L372" s="1391" t="s">
        <v>32</v>
      </c>
      <c r="M372" s="1608"/>
      <c r="N372" s="1389" t="s">
        <v>33</v>
      </c>
      <c r="O372" s="298" t="s">
        <v>33</v>
      </c>
      <c r="P372" s="1581"/>
    </row>
    <row r="373" spans="2:16" ht="12.75">
      <c r="B373" s="848" t="s">
        <v>10</v>
      </c>
      <c r="C373" s="528"/>
      <c r="D373" s="849"/>
      <c r="E373" s="849"/>
      <c r="F373" s="528"/>
      <c r="G373" s="528"/>
      <c r="H373" s="528"/>
      <c r="I373" s="528"/>
      <c r="J373" s="849"/>
      <c r="K373" s="849"/>
      <c r="L373" s="947"/>
      <c r="M373" s="500"/>
      <c r="N373" s="501"/>
      <c r="O373" s="941"/>
      <c r="P373" s="1595"/>
    </row>
    <row r="374" spans="2:16" ht="12.75">
      <c r="B374" s="189" t="s">
        <v>8</v>
      </c>
      <c r="C374" s="525"/>
      <c r="D374" s="525">
        <v>781</v>
      </c>
      <c r="E374" s="525">
        <v>14</v>
      </c>
      <c r="F374" s="525">
        <v>90</v>
      </c>
      <c r="G374" s="525">
        <v>124</v>
      </c>
      <c r="H374" s="525"/>
      <c r="I374" s="525"/>
      <c r="J374" s="525"/>
      <c r="K374" s="525"/>
      <c r="L374" s="854"/>
      <c r="M374" s="500">
        <v>44</v>
      </c>
      <c r="N374" s="501">
        <v>123</v>
      </c>
      <c r="O374" s="941">
        <v>65</v>
      </c>
      <c r="P374" s="1595"/>
    </row>
    <row r="375" spans="2:16" ht="12.75">
      <c r="B375" s="189" t="s">
        <v>3</v>
      </c>
      <c r="C375" s="525"/>
      <c r="D375" s="525"/>
      <c r="E375" s="525"/>
      <c r="F375" s="525"/>
      <c r="G375" s="525"/>
      <c r="H375" s="525"/>
      <c r="I375" s="525"/>
      <c r="J375" s="525"/>
      <c r="K375" s="525"/>
      <c r="L375" s="854"/>
      <c r="M375" s="527"/>
      <c r="N375" s="528"/>
      <c r="O375" s="943"/>
      <c r="P375" s="1574"/>
    </row>
    <row r="376" spans="2:16" ht="12.75">
      <c r="B376" s="189" t="s">
        <v>5</v>
      </c>
      <c r="C376" s="525"/>
      <c r="D376" s="525"/>
      <c r="E376" s="525"/>
      <c r="F376" s="525"/>
      <c r="G376" s="528"/>
      <c r="H376" s="525"/>
      <c r="I376" s="525"/>
      <c r="J376" s="525"/>
      <c r="K376" s="525"/>
      <c r="L376" s="854"/>
      <c r="M376" s="948"/>
      <c r="N376" s="942"/>
      <c r="O376" s="981"/>
      <c r="P376" s="1573"/>
    </row>
    <row r="377" spans="2:16" ht="13.5" thickBot="1">
      <c r="B377" s="856" t="s">
        <v>9</v>
      </c>
      <c r="C377" s="949"/>
      <c r="D377" s="530"/>
      <c r="E377" s="530"/>
      <c r="F377" s="949"/>
      <c r="G377" s="949"/>
      <c r="H377" s="949"/>
      <c r="I377" s="530"/>
      <c r="J377" s="530"/>
      <c r="K377" s="530"/>
      <c r="L377" s="950"/>
      <c r="M377" s="859"/>
      <c r="N377" s="530"/>
      <c r="O377" s="860"/>
      <c r="P377" s="1574"/>
    </row>
    <row r="378" spans="2:17" ht="13.5" thickBot="1">
      <c r="B378" s="191" t="s">
        <v>13</v>
      </c>
      <c r="C378" s="662">
        <f>SUM(C373:C377)</f>
        <v>0</v>
      </c>
      <c r="D378" s="662">
        <f aca="true" t="shared" si="55" ref="D378:O378">SUM(D373:D377)</f>
        <v>781</v>
      </c>
      <c r="E378" s="662">
        <f t="shared" si="55"/>
        <v>14</v>
      </c>
      <c r="F378" s="662">
        <f t="shared" si="55"/>
        <v>90</v>
      </c>
      <c r="G378" s="662">
        <f t="shared" si="55"/>
        <v>124</v>
      </c>
      <c r="H378" s="662">
        <f t="shared" si="55"/>
        <v>0</v>
      </c>
      <c r="I378" s="662">
        <f t="shared" si="55"/>
        <v>0</v>
      </c>
      <c r="J378" s="662">
        <f t="shared" si="55"/>
        <v>0</v>
      </c>
      <c r="K378" s="662">
        <f t="shared" si="55"/>
        <v>0</v>
      </c>
      <c r="L378" s="664">
        <f t="shared" si="55"/>
        <v>0</v>
      </c>
      <c r="M378" s="1338">
        <f t="shared" si="55"/>
        <v>44</v>
      </c>
      <c r="N378" s="662">
        <f t="shared" si="55"/>
        <v>123</v>
      </c>
      <c r="O378" s="1410">
        <f t="shared" si="55"/>
        <v>65</v>
      </c>
      <c r="P378" s="1594"/>
      <c r="Q378" s="1492">
        <f>C378+D378+E378+F378+G378+H378</f>
        <v>1009</v>
      </c>
    </row>
    <row r="379" spans="2:16" ht="15.75" customHeight="1">
      <c r="B379" s="226"/>
      <c r="C379" s="861"/>
      <c r="D379" s="861"/>
      <c r="E379" s="861"/>
      <c r="F379" s="861"/>
      <c r="G379" s="861"/>
      <c r="H379" s="861"/>
      <c r="I379" s="861"/>
      <c r="J379" s="861"/>
      <c r="K379" s="861"/>
      <c r="L379" s="861"/>
      <c r="M379" s="861"/>
      <c r="N379" s="861"/>
      <c r="O379" s="861"/>
      <c r="P379" s="1586"/>
    </row>
    <row r="380" spans="2:16" ht="15.75">
      <c r="B380" s="1612" t="s">
        <v>376</v>
      </c>
      <c r="C380" s="1612"/>
      <c r="D380" s="1612"/>
      <c r="E380" s="1612"/>
      <c r="F380" s="1612"/>
      <c r="G380" s="1612"/>
      <c r="H380" s="1612"/>
      <c r="I380" s="1612"/>
      <c r="J380" s="1612"/>
      <c r="K380" s="861"/>
      <c r="L380" s="861"/>
      <c r="M380" s="861"/>
      <c r="N380" s="861"/>
      <c r="O380" s="861"/>
      <c r="P380" s="1586"/>
    </row>
    <row r="381" spans="2:16" ht="19.5">
      <c r="B381" s="1626" t="s">
        <v>23</v>
      </c>
      <c r="C381" s="1640" t="s">
        <v>45</v>
      </c>
      <c r="D381" s="1640"/>
      <c r="E381" s="1640"/>
      <c r="F381" s="1640"/>
      <c r="G381" s="1631" t="s">
        <v>234</v>
      </c>
      <c r="H381" s="1634" t="s">
        <v>235</v>
      </c>
      <c r="I381" s="1636" t="s">
        <v>46</v>
      </c>
      <c r="J381" s="1636"/>
      <c r="K381" s="1636"/>
      <c r="L381" s="1650"/>
      <c r="M381" s="1607" t="s">
        <v>236</v>
      </c>
      <c r="N381" s="294" t="s">
        <v>1</v>
      </c>
      <c r="O381" s="982" t="s">
        <v>37</v>
      </c>
      <c r="P381" s="1581"/>
    </row>
    <row r="382" spans="2:16" ht="20.25" thickBot="1">
      <c r="B382" s="1625"/>
      <c r="C382" s="295" t="s">
        <v>27</v>
      </c>
      <c r="D382" s="1389" t="s">
        <v>28</v>
      </c>
      <c r="E382" s="1389" t="s">
        <v>233</v>
      </c>
      <c r="F382" s="1389" t="s">
        <v>237</v>
      </c>
      <c r="G382" s="1628"/>
      <c r="H382" s="1630"/>
      <c r="I382" s="296" t="s">
        <v>21</v>
      </c>
      <c r="J382" s="296" t="s">
        <v>20</v>
      </c>
      <c r="K382" s="1020" t="s">
        <v>31</v>
      </c>
      <c r="L382" s="1391" t="s">
        <v>32</v>
      </c>
      <c r="M382" s="1608"/>
      <c r="N382" s="1389" t="s">
        <v>33</v>
      </c>
      <c r="O382" s="298" t="s">
        <v>33</v>
      </c>
      <c r="P382" s="1581"/>
    </row>
    <row r="383" spans="2:16" ht="12.75">
      <c r="B383" s="848" t="s">
        <v>10</v>
      </c>
      <c r="C383" s="528"/>
      <c r="D383" s="849"/>
      <c r="E383" s="849"/>
      <c r="F383" s="528"/>
      <c r="G383" s="528"/>
      <c r="H383" s="528"/>
      <c r="I383" s="528"/>
      <c r="J383" s="849"/>
      <c r="K383" s="849"/>
      <c r="L383" s="947"/>
      <c r="M383" s="500"/>
      <c r="N383" s="501"/>
      <c r="O383" s="941"/>
      <c r="P383" s="1595"/>
    </row>
    <row r="384" spans="2:16" ht="12.75">
      <c r="B384" s="189" t="s">
        <v>8</v>
      </c>
      <c r="C384" s="525"/>
      <c r="D384" s="525"/>
      <c r="E384" s="525">
        <v>13</v>
      </c>
      <c r="F384" s="525"/>
      <c r="G384" s="525"/>
      <c r="H384" s="525">
        <v>5</v>
      </c>
      <c r="I384" s="525"/>
      <c r="J384" s="525"/>
      <c r="K384" s="525"/>
      <c r="L384" s="854"/>
      <c r="M384" s="500"/>
      <c r="N384" s="501">
        <v>3</v>
      </c>
      <c r="O384" s="941">
        <v>5</v>
      </c>
      <c r="P384" s="1595"/>
    </row>
    <row r="385" spans="2:16" ht="12.75">
      <c r="B385" s="189" t="s">
        <v>3</v>
      </c>
      <c r="C385" s="525"/>
      <c r="D385" s="525"/>
      <c r="E385" s="525"/>
      <c r="F385" s="525"/>
      <c r="G385" s="525"/>
      <c r="H385" s="525"/>
      <c r="I385" s="525"/>
      <c r="J385" s="525"/>
      <c r="K385" s="525"/>
      <c r="L385" s="854"/>
      <c r="M385" s="527"/>
      <c r="N385" s="528"/>
      <c r="O385" s="943"/>
      <c r="P385" s="1574"/>
    </row>
    <row r="386" spans="2:16" ht="12.75">
      <c r="B386" s="189" t="s">
        <v>5</v>
      </c>
      <c r="C386" s="525"/>
      <c r="D386" s="525"/>
      <c r="E386" s="525"/>
      <c r="F386" s="525"/>
      <c r="G386" s="528"/>
      <c r="H386" s="525"/>
      <c r="I386" s="525"/>
      <c r="J386" s="525"/>
      <c r="K386" s="525"/>
      <c r="L386" s="854"/>
      <c r="M386" s="948"/>
      <c r="N386" s="942"/>
      <c r="O386" s="981"/>
      <c r="P386" s="1573"/>
    </row>
    <row r="387" spans="2:16" ht="13.5" thickBot="1">
      <c r="B387" s="856" t="s">
        <v>9</v>
      </c>
      <c r="C387" s="949"/>
      <c r="D387" s="530"/>
      <c r="E387" s="530"/>
      <c r="F387" s="949"/>
      <c r="G387" s="949"/>
      <c r="H387" s="949"/>
      <c r="I387" s="530"/>
      <c r="J387" s="530"/>
      <c r="K387" s="530"/>
      <c r="L387" s="950"/>
      <c r="M387" s="859"/>
      <c r="N387" s="530"/>
      <c r="O387" s="860"/>
      <c r="P387" s="1574"/>
    </row>
    <row r="388" spans="2:17" ht="13.5" thickBot="1">
      <c r="B388" s="191" t="s">
        <v>13</v>
      </c>
      <c r="C388" s="662">
        <f>SUM(C383:C387)</f>
        <v>0</v>
      </c>
      <c r="D388" s="662">
        <f aca="true" t="shared" si="56" ref="D388:O388">SUM(D383:D387)</f>
        <v>0</v>
      </c>
      <c r="E388" s="662">
        <f t="shared" si="56"/>
        <v>13</v>
      </c>
      <c r="F388" s="662">
        <f t="shared" si="56"/>
        <v>0</v>
      </c>
      <c r="G388" s="662">
        <f t="shared" si="56"/>
        <v>0</v>
      </c>
      <c r="H388" s="662">
        <f t="shared" si="56"/>
        <v>5</v>
      </c>
      <c r="I388" s="662">
        <f t="shared" si="56"/>
        <v>0</v>
      </c>
      <c r="J388" s="662">
        <f t="shared" si="56"/>
        <v>0</v>
      </c>
      <c r="K388" s="662">
        <f t="shared" si="56"/>
        <v>0</v>
      </c>
      <c r="L388" s="1339">
        <f t="shared" si="56"/>
        <v>0</v>
      </c>
      <c r="M388" s="1338">
        <f t="shared" si="56"/>
        <v>0</v>
      </c>
      <c r="N388" s="662">
        <f t="shared" si="56"/>
        <v>3</v>
      </c>
      <c r="O388" s="1410">
        <f t="shared" si="56"/>
        <v>5</v>
      </c>
      <c r="P388" s="1594"/>
      <c r="Q388" s="1492">
        <f>C388+D388+E388+F388+G388+H388</f>
        <v>18</v>
      </c>
    </row>
    <row r="389" spans="2:16" ht="15.75" customHeight="1">
      <c r="B389" s="226"/>
      <c r="C389" s="861"/>
      <c r="D389" s="861"/>
      <c r="E389" s="861"/>
      <c r="F389" s="861"/>
      <c r="G389" s="861"/>
      <c r="H389" s="861"/>
      <c r="I389" s="861"/>
      <c r="J389" s="861"/>
      <c r="K389" s="861"/>
      <c r="L389" s="861"/>
      <c r="M389" s="861"/>
      <c r="N389" s="861"/>
      <c r="O389" s="861"/>
      <c r="P389" s="1586"/>
    </row>
    <row r="390" spans="2:16" ht="15.75">
      <c r="B390" s="1612" t="s">
        <v>377</v>
      </c>
      <c r="C390" s="1612"/>
      <c r="D390" s="1612"/>
      <c r="E390" s="1612"/>
      <c r="F390" s="1612"/>
      <c r="G390" s="1612"/>
      <c r="H390" s="1612"/>
      <c r="I390" s="1612"/>
      <c r="J390" s="1612"/>
      <c r="K390" s="861"/>
      <c r="L390" s="861"/>
      <c r="M390" s="861"/>
      <c r="N390" s="861"/>
      <c r="O390" s="861"/>
      <c r="P390" s="1586"/>
    </row>
    <row r="391" spans="2:16" ht="19.5">
      <c r="B391" s="1626" t="s">
        <v>23</v>
      </c>
      <c r="C391" s="1640" t="s">
        <v>45</v>
      </c>
      <c r="D391" s="1640"/>
      <c r="E391" s="1640"/>
      <c r="F391" s="1640"/>
      <c r="G391" s="1631" t="s">
        <v>234</v>
      </c>
      <c r="H391" s="1634" t="s">
        <v>235</v>
      </c>
      <c r="I391" s="1636" t="s">
        <v>46</v>
      </c>
      <c r="J391" s="1636"/>
      <c r="K391" s="1636"/>
      <c r="L391" s="1650"/>
      <c r="M391" s="1607" t="s">
        <v>236</v>
      </c>
      <c r="N391" s="294" t="s">
        <v>1</v>
      </c>
      <c r="O391" s="982" t="s">
        <v>37</v>
      </c>
      <c r="P391" s="1581"/>
    </row>
    <row r="392" spans="2:16" ht="20.25" thickBot="1">
      <c r="B392" s="1625"/>
      <c r="C392" s="295" t="s">
        <v>27</v>
      </c>
      <c r="D392" s="1389" t="s">
        <v>28</v>
      </c>
      <c r="E392" s="1389" t="s">
        <v>233</v>
      </c>
      <c r="F392" s="1389" t="s">
        <v>237</v>
      </c>
      <c r="G392" s="1628"/>
      <c r="H392" s="1630"/>
      <c r="I392" s="296" t="s">
        <v>21</v>
      </c>
      <c r="J392" s="296" t="s">
        <v>20</v>
      </c>
      <c r="K392" s="1020" t="s">
        <v>31</v>
      </c>
      <c r="L392" s="1391" t="s">
        <v>32</v>
      </c>
      <c r="M392" s="1608"/>
      <c r="N392" s="1389" t="s">
        <v>33</v>
      </c>
      <c r="O392" s="298" t="s">
        <v>33</v>
      </c>
      <c r="P392" s="1581"/>
    </row>
    <row r="393" spans="2:16" ht="12.75">
      <c r="B393" s="848" t="s">
        <v>10</v>
      </c>
      <c r="C393" s="528"/>
      <c r="D393" s="849"/>
      <c r="E393" s="849"/>
      <c r="F393" s="528"/>
      <c r="G393" s="528"/>
      <c r="H393" s="528"/>
      <c r="I393" s="528"/>
      <c r="J393" s="849"/>
      <c r="K393" s="849"/>
      <c r="L393" s="947"/>
      <c r="M393" s="500"/>
      <c r="N393" s="501"/>
      <c r="O393" s="941"/>
      <c r="P393" s="1595"/>
    </row>
    <row r="394" spans="2:16" ht="12.75">
      <c r="B394" s="189" t="s">
        <v>8</v>
      </c>
      <c r="C394" s="525"/>
      <c r="D394" s="525"/>
      <c r="E394" s="599"/>
      <c r="F394" s="525">
        <v>178</v>
      </c>
      <c r="G394" s="525">
        <v>38</v>
      </c>
      <c r="H394" s="525">
        <v>8</v>
      </c>
      <c r="I394" s="525"/>
      <c r="J394" s="525"/>
      <c r="K394" s="525">
        <v>28.05</v>
      </c>
      <c r="L394" s="854"/>
      <c r="M394" s="500">
        <v>14</v>
      </c>
      <c r="N394" s="501">
        <v>84</v>
      </c>
      <c r="O394" s="941">
        <v>8</v>
      </c>
      <c r="P394" s="1595"/>
    </row>
    <row r="395" spans="2:16" ht="12.75">
      <c r="B395" s="189" t="s">
        <v>3</v>
      </c>
      <c r="C395" s="525"/>
      <c r="D395" s="525"/>
      <c r="E395" s="525"/>
      <c r="F395" s="525"/>
      <c r="G395" s="525"/>
      <c r="H395" s="525"/>
      <c r="I395" s="525"/>
      <c r="J395" s="525"/>
      <c r="K395" s="525"/>
      <c r="L395" s="854">
        <v>131</v>
      </c>
      <c r="M395" s="527"/>
      <c r="N395" s="528"/>
      <c r="O395" s="943"/>
      <c r="P395" s="1574"/>
    </row>
    <row r="396" spans="2:16" ht="12.75">
      <c r="B396" s="189" t="s">
        <v>5</v>
      </c>
      <c r="C396" s="525"/>
      <c r="D396" s="525"/>
      <c r="E396" s="525"/>
      <c r="F396" s="525"/>
      <c r="G396" s="528"/>
      <c r="H396" s="525"/>
      <c r="I396" s="525"/>
      <c r="J396" s="525"/>
      <c r="K396" s="525"/>
      <c r="L396" s="854"/>
      <c r="M396" s="948"/>
      <c r="N396" s="942"/>
      <c r="O396" s="981"/>
      <c r="P396" s="1573"/>
    </row>
    <row r="397" spans="2:16" ht="13.5" thickBot="1">
      <c r="B397" s="856" t="s">
        <v>9</v>
      </c>
      <c r="C397" s="949"/>
      <c r="D397" s="530"/>
      <c r="E397" s="530"/>
      <c r="F397" s="949"/>
      <c r="G397" s="949"/>
      <c r="H397" s="949"/>
      <c r="I397" s="530"/>
      <c r="J397" s="530"/>
      <c r="K397" s="530"/>
      <c r="L397" s="950"/>
      <c r="M397" s="859"/>
      <c r="N397" s="530"/>
      <c r="O397" s="860"/>
      <c r="P397" s="1574"/>
    </row>
    <row r="398" spans="2:17" s="1396" customFormat="1" ht="13.5" thickBot="1">
      <c r="B398" s="191" t="s">
        <v>13</v>
      </c>
      <c r="C398" s="662">
        <f>SUM(C393:C397)</f>
        <v>0</v>
      </c>
      <c r="D398" s="662">
        <f aca="true" t="shared" si="57" ref="D398:O398">SUM(D393:D397)</f>
        <v>0</v>
      </c>
      <c r="E398" s="662">
        <f t="shared" si="57"/>
        <v>0</v>
      </c>
      <c r="F398" s="662">
        <f t="shared" si="57"/>
        <v>178</v>
      </c>
      <c r="G398" s="662">
        <f t="shared" si="57"/>
        <v>38</v>
      </c>
      <c r="H398" s="662">
        <f t="shared" si="57"/>
        <v>8</v>
      </c>
      <c r="I398" s="662">
        <f t="shared" si="57"/>
        <v>0</v>
      </c>
      <c r="J398" s="662">
        <f t="shared" si="57"/>
        <v>0</v>
      </c>
      <c r="K398" s="662">
        <f t="shared" si="57"/>
        <v>28.05</v>
      </c>
      <c r="L398" s="662">
        <f t="shared" si="57"/>
        <v>131</v>
      </c>
      <c r="M398" s="662">
        <f t="shared" si="57"/>
        <v>14</v>
      </c>
      <c r="N398" s="662">
        <f t="shared" si="57"/>
        <v>84</v>
      </c>
      <c r="O398" s="1410">
        <f t="shared" si="57"/>
        <v>8</v>
      </c>
      <c r="P398" s="1594"/>
      <c r="Q398" s="1492">
        <f>C398+D398+E398+F398+G398+H398</f>
        <v>224</v>
      </c>
    </row>
    <row r="399" spans="2:16" ht="14.25" customHeight="1">
      <c r="B399" s="226"/>
      <c r="C399" s="861"/>
      <c r="D399" s="861"/>
      <c r="E399" s="861"/>
      <c r="F399" s="861"/>
      <c r="G399" s="861"/>
      <c r="H399" s="861"/>
      <c r="I399" s="861"/>
      <c r="J399" s="861"/>
      <c r="K399" s="861"/>
      <c r="L399" s="861"/>
      <c r="M399" s="861"/>
      <c r="N399" s="861"/>
      <c r="O399" s="861"/>
      <c r="P399" s="1586"/>
    </row>
    <row r="400" spans="2:16" ht="15.75">
      <c r="B400" s="1612" t="s">
        <v>378</v>
      </c>
      <c r="C400" s="1612"/>
      <c r="D400" s="1612"/>
      <c r="E400" s="1612"/>
      <c r="F400" s="1612"/>
      <c r="G400" s="1612"/>
      <c r="H400" s="1612"/>
      <c r="I400" s="1612"/>
      <c r="J400" s="1612"/>
      <c r="K400" s="861"/>
      <c r="L400" s="861"/>
      <c r="M400" s="861"/>
      <c r="N400" s="861"/>
      <c r="O400" s="861"/>
      <c r="P400" s="1586"/>
    </row>
    <row r="401" spans="2:16" ht="19.5">
      <c r="B401" s="1687" t="s">
        <v>23</v>
      </c>
      <c r="C401" s="1639" t="s">
        <v>45</v>
      </c>
      <c r="D401" s="1640"/>
      <c r="E401" s="1640"/>
      <c r="F401" s="1641"/>
      <c r="G401" s="1635" t="s">
        <v>234</v>
      </c>
      <c r="H401" s="1635" t="s">
        <v>235</v>
      </c>
      <c r="I401" s="1643" t="s">
        <v>46</v>
      </c>
      <c r="J401" s="1640"/>
      <c r="K401" s="1640"/>
      <c r="L401" s="1647"/>
      <c r="M401" s="1607" t="s">
        <v>236</v>
      </c>
      <c r="N401" s="294" t="s">
        <v>1</v>
      </c>
      <c r="O401" s="1388" t="s">
        <v>37</v>
      </c>
      <c r="P401" s="1581"/>
    </row>
    <row r="402" spans="2:16" ht="20.25" thickBot="1">
      <c r="B402" s="1688"/>
      <c r="C402" s="295" t="s">
        <v>27</v>
      </c>
      <c r="D402" s="1389" t="s">
        <v>28</v>
      </c>
      <c r="E402" s="1389" t="s">
        <v>233</v>
      </c>
      <c r="F402" s="1389" t="s">
        <v>237</v>
      </c>
      <c r="G402" s="1648"/>
      <c r="H402" s="1648"/>
      <c r="I402" s="296" t="s">
        <v>21</v>
      </c>
      <c r="J402" s="296" t="s">
        <v>20</v>
      </c>
      <c r="K402" s="1020" t="s">
        <v>31</v>
      </c>
      <c r="L402" s="1391" t="s">
        <v>32</v>
      </c>
      <c r="M402" s="1608"/>
      <c r="N402" s="1389" t="s">
        <v>33</v>
      </c>
      <c r="O402" s="1389" t="s">
        <v>33</v>
      </c>
      <c r="P402" s="1581"/>
    </row>
    <row r="403" spans="2:16" ht="12.75">
      <c r="B403" s="848" t="s">
        <v>10</v>
      </c>
      <c r="C403" s="849"/>
      <c r="D403" s="849"/>
      <c r="E403" s="849"/>
      <c r="F403" s="849"/>
      <c r="G403" s="849"/>
      <c r="H403" s="849"/>
      <c r="I403" s="849"/>
      <c r="J403" s="849"/>
      <c r="K403" s="849"/>
      <c r="L403" s="850">
        <v>0</v>
      </c>
      <c r="M403" s="1350">
        <v>0</v>
      </c>
      <c r="N403" s="643">
        <v>0</v>
      </c>
      <c r="O403" s="1544"/>
      <c r="P403" s="1595"/>
    </row>
    <row r="404" spans="2:16" ht="12.75">
      <c r="B404" s="189" t="s">
        <v>8</v>
      </c>
      <c r="C404" s="525"/>
      <c r="D404" s="525"/>
      <c r="E404" s="525"/>
      <c r="F404" s="525">
        <v>18</v>
      </c>
      <c r="G404" s="525"/>
      <c r="H404" s="525">
        <v>11</v>
      </c>
      <c r="I404" s="525"/>
      <c r="J404" s="525"/>
      <c r="K404" s="525"/>
      <c r="L404" s="854">
        <v>0</v>
      </c>
      <c r="M404" s="500">
        <v>20</v>
      </c>
      <c r="N404" s="501">
        <v>16</v>
      </c>
      <c r="O404" s="941">
        <v>6</v>
      </c>
      <c r="P404" s="1595"/>
    </row>
    <row r="405" spans="2:16" ht="12.75">
      <c r="B405" s="189" t="s">
        <v>3</v>
      </c>
      <c r="C405" s="525"/>
      <c r="D405" s="525"/>
      <c r="E405" s="525"/>
      <c r="F405" s="525"/>
      <c r="G405" s="525"/>
      <c r="H405" s="525"/>
      <c r="I405" s="525"/>
      <c r="J405" s="525"/>
      <c r="K405" s="525"/>
      <c r="L405" s="854">
        <v>0</v>
      </c>
      <c r="M405" s="527">
        <v>0</v>
      </c>
      <c r="N405" s="528">
        <v>0</v>
      </c>
      <c r="O405" s="943"/>
      <c r="P405" s="1574"/>
    </row>
    <row r="406" spans="2:16" ht="15" customHeight="1">
      <c r="B406" s="189" t="s">
        <v>5</v>
      </c>
      <c r="C406" s="525"/>
      <c r="D406" s="525"/>
      <c r="E406" s="525"/>
      <c r="F406" s="525"/>
      <c r="G406" s="528"/>
      <c r="H406" s="525"/>
      <c r="I406" s="525"/>
      <c r="J406" s="525"/>
      <c r="K406" s="525"/>
      <c r="L406" s="854">
        <v>0</v>
      </c>
      <c r="M406" s="948">
        <v>0</v>
      </c>
      <c r="N406" s="942">
        <v>0</v>
      </c>
      <c r="O406" s="981"/>
      <c r="P406" s="1573"/>
    </row>
    <row r="407" spans="2:16" ht="13.5" thickBot="1">
      <c r="B407" s="856" t="s">
        <v>9</v>
      </c>
      <c r="C407" s="949"/>
      <c r="D407" s="530"/>
      <c r="E407" s="530"/>
      <c r="F407" s="949"/>
      <c r="G407" s="949"/>
      <c r="H407" s="949"/>
      <c r="I407" s="530"/>
      <c r="J407" s="530"/>
      <c r="K407" s="530"/>
      <c r="L407" s="950"/>
      <c r="M407" s="859">
        <v>0</v>
      </c>
      <c r="N407" s="530"/>
      <c r="O407" s="860"/>
      <c r="P407" s="1574"/>
    </row>
    <row r="408" spans="2:17" ht="19.5" customHeight="1" thickBot="1">
      <c r="B408" s="191" t="s">
        <v>13</v>
      </c>
      <c r="C408" s="662">
        <f>SUM(C403:C407)</f>
        <v>0</v>
      </c>
      <c r="D408" s="662">
        <f aca="true" t="shared" si="58" ref="D408:O408">SUM(D403:D407)</f>
        <v>0</v>
      </c>
      <c r="E408" s="662">
        <f t="shared" si="58"/>
        <v>0</v>
      </c>
      <c r="F408" s="662">
        <f t="shared" si="58"/>
        <v>18</v>
      </c>
      <c r="G408" s="662">
        <f t="shared" si="58"/>
        <v>0</v>
      </c>
      <c r="H408" s="662">
        <f t="shared" si="58"/>
        <v>11</v>
      </c>
      <c r="I408" s="662">
        <f t="shared" si="58"/>
        <v>0</v>
      </c>
      <c r="J408" s="662">
        <f t="shared" si="58"/>
        <v>0</v>
      </c>
      <c r="K408" s="662">
        <f t="shared" si="58"/>
        <v>0</v>
      </c>
      <c r="L408" s="662">
        <f t="shared" si="58"/>
        <v>0</v>
      </c>
      <c r="M408" s="662">
        <f t="shared" si="58"/>
        <v>20</v>
      </c>
      <c r="N408" s="662">
        <f t="shared" si="58"/>
        <v>16</v>
      </c>
      <c r="O408" s="1410">
        <f t="shared" si="58"/>
        <v>6</v>
      </c>
      <c r="P408" s="1594"/>
      <c r="Q408" s="1492">
        <f>C408+D408+E408+F408+G408+H408</f>
        <v>29</v>
      </c>
    </row>
    <row r="409" spans="2:16" ht="12.75">
      <c r="B409" s="226"/>
      <c r="C409" s="1079"/>
      <c r="D409" s="1079"/>
      <c r="E409" s="1079"/>
      <c r="F409" s="1079"/>
      <c r="G409" s="1079"/>
      <c r="H409" s="1079"/>
      <c r="I409" s="1079"/>
      <c r="J409" s="1079"/>
      <c r="K409" s="1079"/>
      <c r="L409" s="1079"/>
      <c r="M409" s="1079"/>
      <c r="N409" s="1079"/>
      <c r="O409" s="1079"/>
      <c r="P409" s="1594"/>
    </row>
    <row r="410" spans="2:17" ht="15.75">
      <c r="B410" s="1646" t="s">
        <v>396</v>
      </c>
      <c r="C410" s="1689"/>
      <c r="D410" s="1689"/>
      <c r="E410" s="1689"/>
      <c r="F410" s="1689"/>
      <c r="G410" s="1689"/>
      <c r="H410" s="1689"/>
      <c r="I410" s="1689"/>
      <c r="J410" s="1689"/>
      <c r="K410" s="1395"/>
      <c r="L410" s="1396"/>
      <c r="M410" s="1396"/>
      <c r="N410" s="1396"/>
      <c r="O410" s="1396"/>
      <c r="P410" s="1597"/>
      <c r="Q410" s="1598"/>
    </row>
    <row r="411" spans="2:16" ht="19.5">
      <c r="B411" s="1687" t="s">
        <v>23</v>
      </c>
      <c r="C411" s="1639" t="s">
        <v>45</v>
      </c>
      <c r="D411" s="1640"/>
      <c r="E411" s="1640"/>
      <c r="F411" s="1641"/>
      <c r="G411" s="1635" t="s">
        <v>234</v>
      </c>
      <c r="H411" s="1635" t="s">
        <v>235</v>
      </c>
      <c r="I411" s="1643" t="s">
        <v>46</v>
      </c>
      <c r="J411" s="1640"/>
      <c r="K411" s="1640"/>
      <c r="L411" s="1647"/>
      <c r="M411" s="1607" t="s">
        <v>236</v>
      </c>
      <c r="N411" s="294" t="s">
        <v>1</v>
      </c>
      <c r="O411" s="1392" t="s">
        <v>37</v>
      </c>
      <c r="P411" s="1581"/>
    </row>
    <row r="412" spans="2:16" ht="20.25" thickBot="1">
      <c r="B412" s="1690"/>
      <c r="C412" s="1478" t="s">
        <v>27</v>
      </c>
      <c r="D412" s="1479" t="s">
        <v>28</v>
      </c>
      <c r="E412" s="1479" t="s">
        <v>233</v>
      </c>
      <c r="F412" s="1479" t="s">
        <v>29</v>
      </c>
      <c r="G412" s="1642"/>
      <c r="H412" s="1642"/>
      <c r="I412" s="299" t="s">
        <v>21</v>
      </c>
      <c r="J412" s="299" t="s">
        <v>20</v>
      </c>
      <c r="K412" s="1534" t="s">
        <v>31</v>
      </c>
      <c r="L412" s="300" t="s">
        <v>32</v>
      </c>
      <c r="M412" s="1614"/>
      <c r="N412" s="1479" t="s">
        <v>33</v>
      </c>
      <c r="O412" s="1479" t="s">
        <v>33</v>
      </c>
      <c r="P412" s="1581"/>
    </row>
    <row r="413" spans="2:16" ht="12.75">
      <c r="B413" s="1531" t="s">
        <v>10</v>
      </c>
      <c r="C413" s="1535"/>
      <c r="D413" s="1069"/>
      <c r="E413" s="1069"/>
      <c r="F413" s="1069"/>
      <c r="G413" s="1069"/>
      <c r="H413" s="1069">
        <v>6</v>
      </c>
      <c r="I413" s="1071"/>
      <c r="J413" s="1071"/>
      <c r="K413" s="1072"/>
      <c r="L413" s="1541"/>
      <c r="M413" s="1543"/>
      <c r="N413" s="1069"/>
      <c r="O413" s="1536"/>
      <c r="P413" s="1599"/>
    </row>
    <row r="414" spans="2:16" ht="12.75">
      <c r="B414" s="1382" t="s">
        <v>8</v>
      </c>
      <c r="C414" s="1412"/>
      <c r="D414" s="1067"/>
      <c r="E414" s="1067">
        <v>5.23</v>
      </c>
      <c r="F414" s="1070">
        <v>24.86</v>
      </c>
      <c r="G414" s="1070">
        <v>3.85</v>
      </c>
      <c r="H414" s="1070">
        <v>6</v>
      </c>
      <c r="I414" s="1068"/>
      <c r="J414" s="1068"/>
      <c r="K414" s="1073"/>
      <c r="L414" s="1526"/>
      <c r="M414" s="1529">
        <v>21</v>
      </c>
      <c r="N414" s="1070">
        <v>47.91</v>
      </c>
      <c r="O414" s="1414">
        <v>19</v>
      </c>
      <c r="P414" s="1600"/>
    </row>
    <row r="415" spans="2:16" ht="12.75">
      <c r="B415" s="1532" t="s">
        <v>3</v>
      </c>
      <c r="C415" s="1412"/>
      <c r="D415" s="1067"/>
      <c r="E415" s="1067"/>
      <c r="F415" s="1067"/>
      <c r="G415" s="1070"/>
      <c r="H415" s="1067"/>
      <c r="I415" s="1068"/>
      <c r="J415" s="1068"/>
      <c r="K415" s="1073"/>
      <c r="L415" s="1526"/>
      <c r="M415" s="1528"/>
      <c r="N415" s="1070">
        <v>0</v>
      </c>
      <c r="O415" s="1413"/>
      <c r="P415" s="1599"/>
    </row>
    <row r="416" spans="2:16" ht="13.5" thickBot="1">
      <c r="B416" s="1533" t="s">
        <v>5</v>
      </c>
      <c r="C416" s="1537"/>
      <c r="D416" s="1538"/>
      <c r="E416" s="1539"/>
      <c r="F416" s="1539"/>
      <c r="G416" s="1539"/>
      <c r="H416" s="1539"/>
      <c r="I416" s="1538"/>
      <c r="J416" s="1538"/>
      <c r="K416" s="1538"/>
      <c r="L416" s="1542"/>
      <c r="M416" s="1530"/>
      <c r="N416" s="1539"/>
      <c r="O416" s="1540"/>
      <c r="P416" s="1575"/>
    </row>
    <row r="417" spans="2:17" ht="13.5" thickBot="1">
      <c r="B417" s="191" t="s">
        <v>13</v>
      </c>
      <c r="C417" s="933">
        <f>SUM(C413:C416)</f>
        <v>0</v>
      </c>
      <c r="D417" s="933">
        <f aca="true" t="shared" si="59" ref="D417:O417">SUM(D413:D416)</f>
        <v>0</v>
      </c>
      <c r="E417" s="933">
        <f t="shared" si="59"/>
        <v>5.23</v>
      </c>
      <c r="F417" s="933">
        <f t="shared" si="59"/>
        <v>24.86</v>
      </c>
      <c r="G417" s="933">
        <f t="shared" si="59"/>
        <v>3.85</v>
      </c>
      <c r="H417" s="933">
        <f t="shared" si="59"/>
        <v>12</v>
      </c>
      <c r="I417" s="933">
        <f t="shared" si="59"/>
        <v>0</v>
      </c>
      <c r="J417" s="933">
        <f t="shared" si="59"/>
        <v>0</v>
      </c>
      <c r="K417" s="933">
        <f t="shared" si="59"/>
        <v>0</v>
      </c>
      <c r="L417" s="1319">
        <f t="shared" si="59"/>
        <v>0</v>
      </c>
      <c r="M417" s="1318">
        <f t="shared" si="59"/>
        <v>21</v>
      </c>
      <c r="N417" s="933">
        <f t="shared" si="59"/>
        <v>47.91</v>
      </c>
      <c r="O417" s="1326">
        <f t="shared" si="59"/>
        <v>19</v>
      </c>
      <c r="P417" s="1601"/>
      <c r="Q417" s="1492">
        <f>C417+D417+E417+F417+G417+H417</f>
        <v>45.94</v>
      </c>
    </row>
    <row r="418" spans="2:17" ht="14.25" customHeight="1">
      <c r="B418" s="226"/>
      <c r="C418" s="861"/>
      <c r="D418" s="861"/>
      <c r="E418" s="861"/>
      <c r="F418" s="861"/>
      <c r="G418" s="861"/>
      <c r="H418" s="861"/>
      <c r="I418" s="861"/>
      <c r="J418" s="861"/>
      <c r="K418" s="861"/>
      <c r="L418" s="861"/>
      <c r="M418" s="861"/>
      <c r="N418" s="861"/>
      <c r="O418" s="861"/>
      <c r="P418" s="1586"/>
      <c r="Q418" s="1602"/>
    </row>
    <row r="419" spans="2:16" ht="16.5" thickBot="1">
      <c r="B419" s="1664" t="s">
        <v>379</v>
      </c>
      <c r="C419" s="1664"/>
      <c r="D419" s="1664"/>
      <c r="E419" s="1664"/>
      <c r="F419" s="1664"/>
      <c r="G419" s="1664"/>
      <c r="H419" s="1664"/>
      <c r="I419" s="1664"/>
      <c r="J419" s="1664"/>
      <c r="K419" s="944"/>
      <c r="L419" s="8"/>
      <c r="M419" s="8"/>
      <c r="N419" s="8"/>
      <c r="O419" s="8"/>
      <c r="P419" s="945"/>
    </row>
    <row r="420" spans="2:16" ht="19.5">
      <c r="B420" s="1672" t="s">
        <v>23</v>
      </c>
      <c r="C420" s="1674" t="s">
        <v>45</v>
      </c>
      <c r="D420" s="1609"/>
      <c r="E420" s="1609"/>
      <c r="F420" s="1609"/>
      <c r="G420" s="1629" t="s">
        <v>234</v>
      </c>
      <c r="H420" s="1629" t="s">
        <v>235</v>
      </c>
      <c r="I420" s="1609" t="s">
        <v>46</v>
      </c>
      <c r="J420" s="1609"/>
      <c r="K420" s="1609"/>
      <c r="L420" s="1675"/>
      <c r="M420" s="1671" t="s">
        <v>236</v>
      </c>
      <c r="N420" s="1481" t="s">
        <v>1</v>
      </c>
      <c r="O420" s="1399" t="s">
        <v>37</v>
      </c>
      <c r="P420" s="1581"/>
    </row>
    <row r="421" spans="2:16" ht="19.5" customHeight="1">
      <c r="B421" s="1673"/>
      <c r="C421" s="1484" t="s">
        <v>27</v>
      </c>
      <c r="D421" s="1480" t="s">
        <v>28</v>
      </c>
      <c r="E421" s="1480" t="s">
        <v>233</v>
      </c>
      <c r="F421" s="1480" t="s">
        <v>29</v>
      </c>
      <c r="G421" s="1634"/>
      <c r="H421" s="1634"/>
      <c r="I421" s="1482" t="s">
        <v>21</v>
      </c>
      <c r="J421" s="1482" t="s">
        <v>20</v>
      </c>
      <c r="K421" s="1482" t="s">
        <v>31</v>
      </c>
      <c r="L421" s="1483" t="s">
        <v>32</v>
      </c>
      <c r="M421" s="1683"/>
      <c r="N421" s="1480" t="s">
        <v>33</v>
      </c>
      <c r="O421" s="982" t="s">
        <v>33</v>
      </c>
      <c r="P421" s="1581"/>
    </row>
    <row r="422" spans="2:16" ht="12.75">
      <c r="B422" s="1521" t="s">
        <v>10</v>
      </c>
      <c r="C422" s="1412"/>
      <c r="D422" s="1067"/>
      <c r="E422" s="1067"/>
      <c r="F422" s="1067"/>
      <c r="G422" s="1067"/>
      <c r="H422" s="1067"/>
      <c r="I422" s="1068"/>
      <c r="J422" s="1068"/>
      <c r="K422" s="1073"/>
      <c r="L422" s="1526"/>
      <c r="M422" s="1528"/>
      <c r="N422" s="1067"/>
      <c r="O422" s="1413"/>
      <c r="P422" s="1599"/>
    </row>
    <row r="423" spans="2:16" ht="12.75">
      <c r="B423" s="1521" t="s">
        <v>8</v>
      </c>
      <c r="C423" s="1412"/>
      <c r="D423" s="1067"/>
      <c r="E423" s="1067">
        <v>84</v>
      </c>
      <c r="F423" s="1070">
        <v>72</v>
      </c>
      <c r="G423" s="1070">
        <v>9</v>
      </c>
      <c r="H423" s="1070">
        <v>12</v>
      </c>
      <c r="I423" s="1068"/>
      <c r="J423" s="1068"/>
      <c r="K423" s="1073"/>
      <c r="L423" s="1526"/>
      <c r="M423" s="1529">
        <v>21</v>
      </c>
      <c r="N423" s="1070">
        <v>21</v>
      </c>
      <c r="O423" s="1414">
        <v>19</v>
      </c>
      <c r="P423" s="1600"/>
    </row>
    <row r="424" spans="2:16" ht="12.75">
      <c r="B424" s="1521" t="s">
        <v>3</v>
      </c>
      <c r="C424" s="1412"/>
      <c r="D424" s="1067"/>
      <c r="E424" s="1067"/>
      <c r="F424" s="1067"/>
      <c r="G424" s="1070"/>
      <c r="H424" s="1067"/>
      <c r="I424" s="1068"/>
      <c r="J424" s="1068"/>
      <c r="K424" s="1073"/>
      <c r="L424" s="1526"/>
      <c r="M424" s="1528"/>
      <c r="N424" s="1070">
        <v>0</v>
      </c>
      <c r="O424" s="1413"/>
      <c r="P424" s="1599"/>
    </row>
    <row r="425" spans="2:16" ht="13.5" thickBot="1">
      <c r="B425" s="1522" t="s">
        <v>5</v>
      </c>
      <c r="C425" s="1524"/>
      <c r="D425" s="1519"/>
      <c r="E425" s="1518"/>
      <c r="F425" s="1518"/>
      <c r="G425" s="1518"/>
      <c r="H425" s="1518"/>
      <c r="I425" s="1519"/>
      <c r="J425" s="1519"/>
      <c r="K425" s="1519"/>
      <c r="L425" s="1527"/>
      <c r="M425" s="1530"/>
      <c r="N425" s="1518"/>
      <c r="O425" s="1520"/>
      <c r="P425" s="1575"/>
    </row>
    <row r="426" spans="2:17" ht="13.5" thickBot="1">
      <c r="B426" s="1523" t="s">
        <v>13</v>
      </c>
      <c r="C426" s="1525">
        <f>SUM(C422:C425)</f>
        <v>0</v>
      </c>
      <c r="D426" s="1318">
        <f aca="true" t="shared" si="60" ref="D426:O426">SUM(D422:D425)</f>
        <v>0</v>
      </c>
      <c r="E426" s="1318">
        <f t="shared" si="60"/>
        <v>84</v>
      </c>
      <c r="F426" s="1318">
        <f t="shared" si="60"/>
        <v>72</v>
      </c>
      <c r="G426" s="1318">
        <f t="shared" si="60"/>
        <v>9</v>
      </c>
      <c r="H426" s="1318">
        <f t="shared" si="60"/>
        <v>12</v>
      </c>
      <c r="I426" s="1318">
        <f t="shared" si="60"/>
        <v>0</v>
      </c>
      <c r="J426" s="1318">
        <f t="shared" si="60"/>
        <v>0</v>
      </c>
      <c r="K426" s="1318">
        <f t="shared" si="60"/>
        <v>0</v>
      </c>
      <c r="L426" s="1318">
        <f t="shared" si="60"/>
        <v>0</v>
      </c>
      <c r="M426" s="1318">
        <f t="shared" si="60"/>
        <v>21</v>
      </c>
      <c r="N426" s="1318">
        <f t="shared" si="60"/>
        <v>21</v>
      </c>
      <c r="O426" s="1320">
        <f t="shared" si="60"/>
        <v>19</v>
      </c>
      <c r="P426" s="1601"/>
      <c r="Q426" s="1492">
        <f>C426+D426+E426+F426+G426+H426</f>
        <v>177</v>
      </c>
    </row>
    <row r="427" spans="2:16" ht="12.75">
      <c r="B427" s="226"/>
      <c r="C427" s="861"/>
      <c r="D427" s="861"/>
      <c r="E427" s="861"/>
      <c r="F427" s="861"/>
      <c r="G427" s="861"/>
      <c r="H427" s="861"/>
      <c r="I427" s="861"/>
      <c r="J427" s="861"/>
      <c r="K427" s="861"/>
      <c r="L427" s="861"/>
      <c r="M427" s="861"/>
      <c r="N427" s="861"/>
      <c r="O427" s="861"/>
      <c r="P427" s="1586"/>
    </row>
    <row r="428" spans="2:16" ht="21.75" customHeight="1" thickBot="1">
      <c r="B428" s="8"/>
      <c r="C428" s="962" t="s">
        <v>93</v>
      </c>
      <c r="D428" s="962"/>
      <c r="E428" s="962"/>
      <c r="F428" s="962" t="s">
        <v>352</v>
      </c>
      <c r="G428" s="962"/>
      <c r="H428" s="962"/>
      <c r="I428" s="962"/>
      <c r="J428" s="962"/>
      <c r="K428" s="8"/>
      <c r="L428" s="8"/>
      <c r="M428" s="8"/>
      <c r="N428" s="8"/>
      <c r="O428" s="8"/>
      <c r="P428" s="945"/>
    </row>
    <row r="429" spans="2:16" ht="19.5">
      <c r="B429" s="1624" t="s">
        <v>23</v>
      </c>
      <c r="C429" s="1613" t="s">
        <v>45</v>
      </c>
      <c r="D429" s="1613"/>
      <c r="E429" s="1613"/>
      <c r="F429" s="1613"/>
      <c r="G429" s="1627" t="s">
        <v>234</v>
      </c>
      <c r="H429" s="1629" t="s">
        <v>235</v>
      </c>
      <c r="I429" s="1609" t="s">
        <v>46</v>
      </c>
      <c r="J429" s="1609"/>
      <c r="K429" s="1609"/>
      <c r="L429" s="1610"/>
      <c r="M429" s="1658" t="s">
        <v>239</v>
      </c>
      <c r="N429" s="1398" t="s">
        <v>1</v>
      </c>
      <c r="O429" s="1399" t="s">
        <v>37</v>
      </c>
      <c r="P429" s="1581"/>
    </row>
    <row r="430" spans="2:16" ht="20.25" thickBot="1">
      <c r="B430" s="1625"/>
      <c r="C430" s="295" t="s">
        <v>27</v>
      </c>
      <c r="D430" s="1397" t="s">
        <v>28</v>
      </c>
      <c r="E430" s="1397" t="s">
        <v>233</v>
      </c>
      <c r="F430" s="1397" t="s">
        <v>29</v>
      </c>
      <c r="G430" s="1628"/>
      <c r="H430" s="1630"/>
      <c r="I430" s="296" t="s">
        <v>21</v>
      </c>
      <c r="J430" s="296" t="s">
        <v>20</v>
      </c>
      <c r="K430" s="296" t="s">
        <v>31</v>
      </c>
      <c r="L430" s="297" t="s">
        <v>32</v>
      </c>
      <c r="M430" s="1670"/>
      <c r="N430" s="1397" t="s">
        <v>33</v>
      </c>
      <c r="O430" s="298" t="s">
        <v>33</v>
      </c>
      <c r="P430" s="1581"/>
    </row>
    <row r="431" spans="2:16" ht="13.5" thickBot="1">
      <c r="B431" s="1329" t="s">
        <v>13</v>
      </c>
      <c r="C431" s="917">
        <f>SUM(C358+C368+C378+C388+C398+C408+C426+C417)</f>
        <v>264</v>
      </c>
      <c r="D431" s="917">
        <f aca="true" t="shared" si="61" ref="D431:L431">SUM(D358+D368+D378+D388+D398+D408+D426+D417)</f>
        <v>1049</v>
      </c>
      <c r="E431" s="917">
        <f t="shared" si="61"/>
        <v>290.23</v>
      </c>
      <c r="F431" s="917">
        <f t="shared" si="61"/>
        <v>919.86</v>
      </c>
      <c r="G431" s="917">
        <f t="shared" si="61"/>
        <v>1359.09</v>
      </c>
      <c r="H431" s="917">
        <f t="shared" si="61"/>
        <v>137.46</v>
      </c>
      <c r="I431" s="917">
        <f t="shared" si="61"/>
        <v>0</v>
      </c>
      <c r="J431" s="917">
        <f t="shared" si="61"/>
        <v>0</v>
      </c>
      <c r="K431" s="917">
        <f t="shared" si="61"/>
        <v>76.41</v>
      </c>
      <c r="L431" s="917">
        <f t="shared" si="61"/>
        <v>331</v>
      </c>
      <c r="M431" s="1507">
        <f>SUM(M358+M368+M378+M388+M398+M408+M426+M417)</f>
        <v>237</v>
      </c>
      <c r="N431" s="917">
        <f>SUM(N358+N368+N378+N388+N398+N408+N426+N417)</f>
        <v>748.7099999999999</v>
      </c>
      <c r="O431" s="1149">
        <f>SUM(O358+O368+O378+O388+O398+O408+O426+O417)</f>
        <v>298</v>
      </c>
      <c r="P431" s="1592"/>
    </row>
    <row r="432" spans="2:17" ht="13.5" thickBot="1">
      <c r="B432" s="191" t="s">
        <v>13</v>
      </c>
      <c r="C432" s="918">
        <f>SUM(C431)</f>
        <v>264</v>
      </c>
      <c r="D432" s="918">
        <f aca="true" t="shared" si="62" ref="D432:O432">SUM(D431)</f>
        <v>1049</v>
      </c>
      <c r="E432" s="918">
        <f t="shared" si="62"/>
        <v>290.23</v>
      </c>
      <c r="F432" s="918">
        <f t="shared" si="62"/>
        <v>919.86</v>
      </c>
      <c r="G432" s="918">
        <f t="shared" si="62"/>
        <v>1359.09</v>
      </c>
      <c r="H432" s="918">
        <f t="shared" si="62"/>
        <v>137.46</v>
      </c>
      <c r="I432" s="918">
        <f t="shared" si="62"/>
        <v>0</v>
      </c>
      <c r="J432" s="918">
        <f t="shared" si="62"/>
        <v>0</v>
      </c>
      <c r="K432" s="918">
        <f t="shared" si="62"/>
        <v>76.41</v>
      </c>
      <c r="L432" s="918">
        <f t="shared" si="62"/>
        <v>331</v>
      </c>
      <c r="M432" s="918">
        <f t="shared" si="62"/>
        <v>237</v>
      </c>
      <c r="N432" s="918">
        <f t="shared" si="62"/>
        <v>748.7099999999999</v>
      </c>
      <c r="O432" s="1400">
        <f t="shared" si="62"/>
        <v>298</v>
      </c>
      <c r="P432" s="1586"/>
      <c r="Q432" s="1492">
        <f>C432+D432+E432+F432+G432+H432</f>
        <v>4019.6400000000003</v>
      </c>
    </row>
    <row r="433" spans="2:16" ht="12.75">
      <c r="B433" s="226"/>
      <c r="C433" s="861"/>
      <c r="D433" s="861"/>
      <c r="E433" s="861"/>
      <c r="F433" s="861"/>
      <c r="G433" s="861"/>
      <c r="H433" s="861"/>
      <c r="I433" s="861"/>
      <c r="J433" s="861"/>
      <c r="K433" s="861"/>
      <c r="L433" s="861"/>
      <c r="M433" s="861"/>
      <c r="N433" s="861"/>
      <c r="O433" s="861"/>
      <c r="P433" s="1586"/>
    </row>
    <row r="434" spans="2:16" ht="16.5" thickBot="1">
      <c r="B434" s="8"/>
      <c r="C434" s="962" t="s">
        <v>301</v>
      </c>
      <c r="D434" s="962"/>
      <c r="E434" s="962"/>
      <c r="F434" s="962"/>
      <c r="G434" s="962"/>
      <c r="H434" s="962"/>
      <c r="I434" s="962"/>
      <c r="J434" s="962"/>
      <c r="K434" s="8"/>
      <c r="L434" s="8"/>
      <c r="M434" s="8"/>
      <c r="N434" s="8"/>
      <c r="O434" s="8"/>
      <c r="P434" s="945"/>
    </row>
    <row r="435" spans="2:16" ht="19.5">
      <c r="B435" s="1676" t="s">
        <v>23</v>
      </c>
      <c r="C435" s="1677" t="s">
        <v>45</v>
      </c>
      <c r="D435" s="1609"/>
      <c r="E435" s="1609"/>
      <c r="F435" s="1609"/>
      <c r="G435" s="1629" t="s">
        <v>234</v>
      </c>
      <c r="H435" s="1629" t="s">
        <v>235</v>
      </c>
      <c r="I435" s="1609" t="s">
        <v>46</v>
      </c>
      <c r="J435" s="1609"/>
      <c r="K435" s="1609"/>
      <c r="L435" s="1675"/>
      <c r="M435" s="1671" t="s">
        <v>238</v>
      </c>
      <c r="N435" s="1411" t="s">
        <v>1</v>
      </c>
      <c r="O435" s="1399" t="s">
        <v>37</v>
      </c>
      <c r="P435" s="1581"/>
    </row>
    <row r="436" spans="2:16" ht="20.25" thickBot="1">
      <c r="B436" s="1626"/>
      <c r="C436" s="1489" t="s">
        <v>27</v>
      </c>
      <c r="D436" s="1488" t="s">
        <v>28</v>
      </c>
      <c r="E436" s="1488" t="s">
        <v>233</v>
      </c>
      <c r="F436" s="1488" t="s">
        <v>29</v>
      </c>
      <c r="G436" s="1635"/>
      <c r="H436" s="1635"/>
      <c r="I436" s="299" t="s">
        <v>21</v>
      </c>
      <c r="J436" s="299" t="s">
        <v>20</v>
      </c>
      <c r="K436" s="299" t="s">
        <v>31</v>
      </c>
      <c r="L436" s="1551" t="s">
        <v>32</v>
      </c>
      <c r="M436" s="1660"/>
      <c r="N436" s="1488" t="s">
        <v>33</v>
      </c>
      <c r="O436" s="1490" t="s">
        <v>33</v>
      </c>
      <c r="P436" s="1581"/>
    </row>
    <row r="437" spans="2:17" ht="15" customHeight="1">
      <c r="B437" s="1546" t="s">
        <v>402</v>
      </c>
      <c r="C437" s="1547">
        <f>SUM(C63)</f>
        <v>3701.09</v>
      </c>
      <c r="D437" s="1548">
        <f aca="true" t="shared" si="63" ref="D437:O437">SUM(D63)</f>
        <v>1974</v>
      </c>
      <c r="E437" s="1549">
        <f t="shared" si="63"/>
        <v>948.55</v>
      </c>
      <c r="F437" s="1548">
        <f t="shared" si="63"/>
        <v>10086.87</v>
      </c>
      <c r="G437" s="1548">
        <f t="shared" si="63"/>
        <v>6722.61</v>
      </c>
      <c r="H437" s="1548">
        <f t="shared" si="63"/>
        <v>1053.16</v>
      </c>
      <c r="I437" s="1548">
        <f t="shared" si="63"/>
        <v>450</v>
      </c>
      <c r="J437" s="1548">
        <f t="shared" si="63"/>
        <v>0</v>
      </c>
      <c r="K437" s="1548">
        <f t="shared" si="63"/>
        <v>903.63</v>
      </c>
      <c r="L437" s="1552">
        <f t="shared" si="63"/>
        <v>81.33</v>
      </c>
      <c r="M437" s="1556">
        <f t="shared" si="63"/>
        <v>1750</v>
      </c>
      <c r="N437" s="1548">
        <f t="shared" si="63"/>
        <v>5886.66</v>
      </c>
      <c r="O437" s="1550">
        <f t="shared" si="63"/>
        <v>4459</v>
      </c>
      <c r="P437" s="1576"/>
      <c r="Q437" s="1492">
        <f aca="true" t="shared" si="64" ref="Q437:Q449">C437+D437+E437+F437+G437+H437</f>
        <v>24486.280000000002</v>
      </c>
    </row>
    <row r="438" spans="2:17" ht="15" customHeight="1">
      <c r="B438" s="1420" t="s">
        <v>290</v>
      </c>
      <c r="C438" s="1417">
        <f>SUM(C80)</f>
        <v>0</v>
      </c>
      <c r="D438" s="305">
        <f aca="true" t="shared" si="65" ref="D438:O438">SUM(D80)</f>
        <v>0</v>
      </c>
      <c r="E438" s="305">
        <f t="shared" si="65"/>
        <v>0</v>
      </c>
      <c r="F438" s="305">
        <f t="shared" si="65"/>
        <v>389</v>
      </c>
      <c r="G438" s="305">
        <f t="shared" si="65"/>
        <v>55</v>
      </c>
      <c r="H438" s="305">
        <f t="shared" si="65"/>
        <v>17</v>
      </c>
      <c r="I438" s="305">
        <f t="shared" si="65"/>
        <v>0</v>
      </c>
      <c r="J438" s="305">
        <f t="shared" si="65"/>
        <v>0</v>
      </c>
      <c r="K438" s="305">
        <f t="shared" si="65"/>
        <v>0</v>
      </c>
      <c r="L438" s="1553">
        <f t="shared" si="65"/>
        <v>0</v>
      </c>
      <c r="M438" s="1557">
        <f t="shared" si="65"/>
        <v>0</v>
      </c>
      <c r="N438" s="305">
        <f t="shared" si="65"/>
        <v>121</v>
      </c>
      <c r="O438" s="1150">
        <f t="shared" si="65"/>
        <v>135</v>
      </c>
      <c r="P438" s="1576"/>
      <c r="Q438" s="1492">
        <f t="shared" si="64"/>
        <v>461</v>
      </c>
    </row>
    <row r="439" spans="2:17" ht="15" customHeight="1">
      <c r="B439" s="1420" t="s">
        <v>291</v>
      </c>
      <c r="C439" s="1417">
        <f>SUM(C96)</f>
        <v>0</v>
      </c>
      <c r="D439" s="305">
        <f aca="true" t="shared" si="66" ref="D439:O439">SUM(D96)</f>
        <v>0</v>
      </c>
      <c r="E439" s="305">
        <f t="shared" si="66"/>
        <v>287</v>
      </c>
      <c r="F439" s="305">
        <f t="shared" si="66"/>
        <v>453</v>
      </c>
      <c r="G439" s="305">
        <f t="shared" si="66"/>
        <v>292</v>
      </c>
      <c r="H439" s="305">
        <f t="shared" si="66"/>
        <v>58</v>
      </c>
      <c r="I439" s="305">
        <f t="shared" si="66"/>
        <v>0</v>
      </c>
      <c r="J439" s="305">
        <f t="shared" si="66"/>
        <v>0</v>
      </c>
      <c r="K439" s="305">
        <f t="shared" si="66"/>
        <v>295</v>
      </c>
      <c r="L439" s="1553">
        <f t="shared" si="66"/>
        <v>5.17</v>
      </c>
      <c r="M439" s="1557">
        <f t="shared" si="66"/>
        <v>0</v>
      </c>
      <c r="N439" s="305">
        <f t="shared" si="66"/>
        <v>410</v>
      </c>
      <c r="O439" s="1150">
        <f t="shared" si="66"/>
        <v>277</v>
      </c>
      <c r="P439" s="1576"/>
      <c r="Q439" s="1492">
        <f t="shared" si="64"/>
        <v>1090</v>
      </c>
    </row>
    <row r="440" spans="2:17" ht="15" customHeight="1">
      <c r="B440" s="1420" t="s">
        <v>403</v>
      </c>
      <c r="C440" s="1417">
        <f>SUM(C112)</f>
        <v>210</v>
      </c>
      <c r="D440" s="305">
        <f aca="true" t="shared" si="67" ref="D440:O440">SUM(D112)</f>
        <v>0</v>
      </c>
      <c r="E440" s="305">
        <f t="shared" si="67"/>
        <v>0</v>
      </c>
      <c r="F440" s="305">
        <f t="shared" si="67"/>
        <v>0</v>
      </c>
      <c r="G440" s="305">
        <f t="shared" si="67"/>
        <v>103</v>
      </c>
      <c r="H440" s="305">
        <f t="shared" si="67"/>
        <v>21</v>
      </c>
      <c r="I440" s="305">
        <f t="shared" si="67"/>
        <v>50</v>
      </c>
      <c r="J440" s="305">
        <f t="shared" si="67"/>
        <v>0</v>
      </c>
      <c r="K440" s="305">
        <f t="shared" si="67"/>
        <v>0</v>
      </c>
      <c r="L440" s="1553">
        <f t="shared" si="67"/>
        <v>0</v>
      </c>
      <c r="M440" s="1557">
        <f t="shared" si="67"/>
        <v>42</v>
      </c>
      <c r="N440" s="305">
        <f t="shared" si="67"/>
        <v>115</v>
      </c>
      <c r="O440" s="1150">
        <f t="shared" si="67"/>
        <v>100</v>
      </c>
      <c r="P440" s="1576"/>
      <c r="Q440" s="1492">
        <f t="shared" si="64"/>
        <v>334</v>
      </c>
    </row>
    <row r="441" spans="2:17" ht="15" customHeight="1">
      <c r="B441" s="1420" t="s">
        <v>399</v>
      </c>
      <c r="C441" s="1417">
        <f>SUM(C128)</f>
        <v>35</v>
      </c>
      <c r="D441" s="305">
        <f aca="true" t="shared" si="68" ref="D441:O441">SUM(D128)</f>
        <v>910</v>
      </c>
      <c r="E441" s="305">
        <f t="shared" si="68"/>
        <v>210</v>
      </c>
      <c r="F441" s="305">
        <f t="shared" si="68"/>
        <v>0</v>
      </c>
      <c r="G441" s="305">
        <f t="shared" si="68"/>
        <v>423</v>
      </c>
      <c r="H441" s="305">
        <f t="shared" si="68"/>
        <v>79</v>
      </c>
      <c r="I441" s="305">
        <f t="shared" si="68"/>
        <v>0</v>
      </c>
      <c r="J441" s="305">
        <f t="shared" si="68"/>
        <v>0</v>
      </c>
      <c r="K441" s="305">
        <f t="shared" si="68"/>
        <v>318</v>
      </c>
      <c r="L441" s="1553">
        <f t="shared" si="68"/>
        <v>0</v>
      </c>
      <c r="M441" s="1557">
        <f t="shared" si="68"/>
        <v>172</v>
      </c>
      <c r="N441" s="305">
        <f t="shared" si="68"/>
        <v>383</v>
      </c>
      <c r="O441" s="1150">
        <f t="shared" si="68"/>
        <v>357</v>
      </c>
      <c r="P441" s="1576"/>
      <c r="Q441" s="1492">
        <f t="shared" si="64"/>
        <v>1657</v>
      </c>
    </row>
    <row r="442" spans="2:17" ht="15" customHeight="1">
      <c r="B442" s="1420" t="s">
        <v>292</v>
      </c>
      <c r="C442" s="1418">
        <f>SUM(C144)</f>
        <v>0</v>
      </c>
      <c r="D442" s="306">
        <f aca="true" t="shared" si="69" ref="D442:O442">SUM(D144)</f>
        <v>0</v>
      </c>
      <c r="E442" s="306">
        <f t="shared" si="69"/>
        <v>40</v>
      </c>
      <c r="F442" s="306">
        <f t="shared" si="69"/>
        <v>97</v>
      </c>
      <c r="G442" s="306">
        <f t="shared" si="69"/>
        <v>713</v>
      </c>
      <c r="H442" s="306">
        <f t="shared" si="69"/>
        <v>62</v>
      </c>
      <c r="I442" s="306">
        <f t="shared" si="69"/>
        <v>0</v>
      </c>
      <c r="J442" s="306">
        <f t="shared" si="69"/>
        <v>0</v>
      </c>
      <c r="K442" s="306">
        <f t="shared" si="69"/>
        <v>0</v>
      </c>
      <c r="L442" s="1554">
        <f t="shared" si="69"/>
        <v>0</v>
      </c>
      <c r="M442" s="1558">
        <f t="shared" si="69"/>
        <v>82</v>
      </c>
      <c r="N442" s="306">
        <f t="shared" si="69"/>
        <v>154</v>
      </c>
      <c r="O442" s="984">
        <f t="shared" si="69"/>
        <v>166</v>
      </c>
      <c r="P442" s="1572"/>
      <c r="Q442" s="1492">
        <f t="shared" si="64"/>
        <v>912</v>
      </c>
    </row>
    <row r="443" spans="2:17" ht="15" customHeight="1">
      <c r="B443" s="1420" t="s">
        <v>293</v>
      </c>
      <c r="C443" s="1417">
        <f>SUM(C161)</f>
        <v>0</v>
      </c>
      <c r="D443" s="305">
        <f aca="true" t="shared" si="70" ref="D443:O443">SUM(D161)</f>
        <v>0</v>
      </c>
      <c r="E443" s="305">
        <f t="shared" si="70"/>
        <v>0</v>
      </c>
      <c r="F443" s="305">
        <f t="shared" si="70"/>
        <v>2092</v>
      </c>
      <c r="G443" s="305">
        <f t="shared" si="70"/>
        <v>976</v>
      </c>
      <c r="H443" s="305">
        <f t="shared" si="70"/>
        <v>237</v>
      </c>
      <c r="I443" s="305">
        <f t="shared" si="70"/>
        <v>0</v>
      </c>
      <c r="J443" s="305">
        <f t="shared" si="70"/>
        <v>0</v>
      </c>
      <c r="K443" s="305">
        <f t="shared" si="70"/>
        <v>0</v>
      </c>
      <c r="L443" s="1553">
        <f t="shared" si="70"/>
        <v>1224</v>
      </c>
      <c r="M443" s="1557">
        <f t="shared" si="70"/>
        <v>332</v>
      </c>
      <c r="N443" s="305">
        <f t="shared" si="70"/>
        <v>1449</v>
      </c>
      <c r="O443" s="1150">
        <f t="shared" si="70"/>
        <v>670</v>
      </c>
      <c r="P443" s="1576"/>
      <c r="Q443" s="1492">
        <f t="shared" si="64"/>
        <v>3305</v>
      </c>
    </row>
    <row r="444" spans="2:17" ht="15" customHeight="1">
      <c r="B444" s="1420" t="s">
        <v>406</v>
      </c>
      <c r="C444" s="1417">
        <f>SUM(C176)</f>
        <v>0</v>
      </c>
      <c r="D444" s="305">
        <f aca="true" t="shared" si="71" ref="D444:O444">SUM(D176)</f>
        <v>0</v>
      </c>
      <c r="E444" s="305">
        <f t="shared" si="71"/>
        <v>604</v>
      </c>
      <c r="F444" s="305">
        <f t="shared" si="71"/>
        <v>0</v>
      </c>
      <c r="G444" s="305">
        <f t="shared" si="71"/>
        <v>1993</v>
      </c>
      <c r="H444" s="305">
        <f t="shared" si="71"/>
        <v>52</v>
      </c>
      <c r="I444" s="305">
        <f t="shared" si="71"/>
        <v>0</v>
      </c>
      <c r="J444" s="305">
        <f t="shared" si="71"/>
        <v>0</v>
      </c>
      <c r="K444" s="305">
        <f t="shared" si="71"/>
        <v>0</v>
      </c>
      <c r="L444" s="1553">
        <f t="shared" si="71"/>
        <v>0</v>
      </c>
      <c r="M444" s="1557">
        <f t="shared" si="71"/>
        <v>0</v>
      </c>
      <c r="N444" s="305">
        <f t="shared" si="71"/>
        <v>480</v>
      </c>
      <c r="O444" s="1150">
        <f t="shared" si="71"/>
        <v>47</v>
      </c>
      <c r="P444" s="1576"/>
      <c r="Q444" s="1492">
        <f t="shared" si="64"/>
        <v>2649</v>
      </c>
    </row>
    <row r="445" spans="2:17" ht="15" customHeight="1">
      <c r="B445" s="1420" t="s">
        <v>404</v>
      </c>
      <c r="C445" s="1417">
        <f>SUM(C193)</f>
        <v>65</v>
      </c>
      <c r="D445" s="305">
        <f aca="true" t="shared" si="72" ref="D445:O445">SUM(D193)</f>
        <v>200.53</v>
      </c>
      <c r="E445" s="305">
        <f t="shared" si="72"/>
        <v>129</v>
      </c>
      <c r="F445" s="305">
        <f t="shared" si="72"/>
        <v>138</v>
      </c>
      <c r="G445" s="305">
        <f t="shared" si="72"/>
        <v>334.59999999999997</v>
      </c>
      <c r="H445" s="305">
        <f t="shared" si="72"/>
        <v>81.41</v>
      </c>
      <c r="I445" s="305">
        <f t="shared" si="72"/>
        <v>0</v>
      </c>
      <c r="J445" s="305">
        <f t="shared" si="72"/>
        <v>38</v>
      </c>
      <c r="K445" s="305">
        <f t="shared" si="72"/>
        <v>40</v>
      </c>
      <c r="L445" s="1553">
        <f t="shared" si="72"/>
        <v>0</v>
      </c>
      <c r="M445" s="1557">
        <f t="shared" si="72"/>
        <v>182</v>
      </c>
      <c r="N445" s="305">
        <f t="shared" si="72"/>
        <v>284</v>
      </c>
      <c r="O445" s="1150">
        <f t="shared" si="72"/>
        <v>77</v>
      </c>
      <c r="P445" s="1576"/>
      <c r="Q445" s="1492">
        <f t="shared" si="64"/>
        <v>948.5399999999998</v>
      </c>
    </row>
    <row r="446" spans="2:17" ht="15" customHeight="1">
      <c r="B446" s="1420" t="s">
        <v>400</v>
      </c>
      <c r="C446" s="1417">
        <f>SUM(C210)</f>
        <v>0</v>
      </c>
      <c r="D446" s="305">
        <f aca="true" t="shared" si="73" ref="D446:O446">SUM(D210)</f>
        <v>36.12</v>
      </c>
      <c r="E446" s="1422">
        <f t="shared" si="73"/>
        <v>16.99</v>
      </c>
      <c r="F446" s="305">
        <f t="shared" si="73"/>
        <v>134.51</v>
      </c>
      <c r="G446" s="305">
        <f t="shared" si="73"/>
        <v>100.14</v>
      </c>
      <c r="H446" s="305">
        <f t="shared" si="73"/>
        <v>18.63</v>
      </c>
      <c r="I446" s="305">
        <f t="shared" si="73"/>
        <v>0</v>
      </c>
      <c r="J446" s="305">
        <f t="shared" si="73"/>
        <v>41</v>
      </c>
      <c r="K446" s="305">
        <f t="shared" si="73"/>
        <v>0</v>
      </c>
      <c r="L446" s="1553">
        <f t="shared" si="73"/>
        <v>0</v>
      </c>
      <c r="M446" s="1557">
        <f t="shared" si="73"/>
        <v>48</v>
      </c>
      <c r="N446" s="305">
        <f t="shared" si="73"/>
        <v>56</v>
      </c>
      <c r="O446" s="1150">
        <f t="shared" si="73"/>
        <v>40</v>
      </c>
      <c r="P446" s="1576"/>
      <c r="Q446" s="1492">
        <f t="shared" si="64"/>
        <v>306.39</v>
      </c>
    </row>
    <row r="447" spans="2:17" ht="15" customHeight="1">
      <c r="B447" s="1420" t="s">
        <v>294</v>
      </c>
      <c r="C447" s="1417">
        <f>SUM(C347)</f>
        <v>0</v>
      </c>
      <c r="D447" s="305">
        <f aca="true" t="shared" si="74" ref="D447:O447">SUM(D347)</f>
        <v>2527</v>
      </c>
      <c r="E447" s="1422">
        <f t="shared" si="74"/>
        <v>3548.9100000000003</v>
      </c>
      <c r="F447" s="1422">
        <f t="shared" si="74"/>
        <v>7930</v>
      </c>
      <c r="G447" s="305">
        <f t="shared" si="74"/>
        <v>5212.91</v>
      </c>
      <c r="H447" s="305">
        <f t="shared" si="74"/>
        <v>1061.75</v>
      </c>
      <c r="I447" s="305">
        <f t="shared" si="74"/>
        <v>0</v>
      </c>
      <c r="J447" s="305">
        <f t="shared" si="74"/>
        <v>0</v>
      </c>
      <c r="K447" s="305">
        <f t="shared" si="74"/>
        <v>5.93</v>
      </c>
      <c r="L447" s="1553">
        <f t="shared" si="74"/>
        <v>1062.12</v>
      </c>
      <c r="M447" s="1557">
        <f t="shared" si="74"/>
        <v>4025</v>
      </c>
      <c r="N447" s="305">
        <f t="shared" si="74"/>
        <v>4926.379999999999</v>
      </c>
      <c r="O447" s="1150">
        <f t="shared" si="74"/>
        <v>3429.3</v>
      </c>
      <c r="P447" s="1576"/>
      <c r="Q447" s="1492">
        <f t="shared" si="64"/>
        <v>20280.57</v>
      </c>
    </row>
    <row r="448" spans="2:17" ht="15" customHeight="1" thickBot="1">
      <c r="B448" s="1421" t="s">
        <v>405</v>
      </c>
      <c r="C448" s="1419">
        <f>SUM(C432)</f>
        <v>264</v>
      </c>
      <c r="D448" s="1415">
        <f aca="true" t="shared" si="75" ref="D448:O448">SUM(D432)</f>
        <v>1049</v>
      </c>
      <c r="E448" s="1415">
        <f t="shared" si="75"/>
        <v>290.23</v>
      </c>
      <c r="F448" s="1415">
        <f t="shared" si="75"/>
        <v>919.86</v>
      </c>
      <c r="G448" s="1415">
        <f t="shared" si="75"/>
        <v>1359.09</v>
      </c>
      <c r="H448" s="1415">
        <f t="shared" si="75"/>
        <v>137.46</v>
      </c>
      <c r="I448" s="1415">
        <f t="shared" si="75"/>
        <v>0</v>
      </c>
      <c r="J448" s="1415">
        <f t="shared" si="75"/>
        <v>0</v>
      </c>
      <c r="K448" s="1415">
        <f t="shared" si="75"/>
        <v>76.41</v>
      </c>
      <c r="L448" s="1555">
        <f t="shared" si="75"/>
        <v>331</v>
      </c>
      <c r="M448" s="1571">
        <f t="shared" si="75"/>
        <v>237</v>
      </c>
      <c r="N448" s="1415">
        <f t="shared" si="75"/>
        <v>748.7099999999999</v>
      </c>
      <c r="O448" s="1416">
        <f t="shared" si="75"/>
        <v>298</v>
      </c>
      <c r="P448" s="1576"/>
      <c r="Q448" s="1492">
        <f t="shared" si="64"/>
        <v>4019.6400000000003</v>
      </c>
    </row>
    <row r="449" spans="2:17" ht="19.5" customHeight="1">
      <c r="B449" s="1707" t="s">
        <v>22</v>
      </c>
      <c r="C449" s="1577">
        <f aca="true" t="shared" si="76" ref="C449:L449">SUM(C437:C448)</f>
        <v>4275.09</v>
      </c>
      <c r="D449" s="1577">
        <f t="shared" si="76"/>
        <v>6696.65</v>
      </c>
      <c r="E449" s="1577">
        <f t="shared" si="76"/>
        <v>6074.68</v>
      </c>
      <c r="F449" s="1577">
        <f t="shared" si="76"/>
        <v>22240.24</v>
      </c>
      <c r="G449" s="1577">
        <f t="shared" si="76"/>
        <v>18284.350000000002</v>
      </c>
      <c r="H449" s="1577">
        <f t="shared" si="76"/>
        <v>2878.4100000000003</v>
      </c>
      <c r="I449" s="1709">
        <f t="shared" si="76"/>
        <v>500</v>
      </c>
      <c r="J449" s="1709">
        <f t="shared" si="76"/>
        <v>79</v>
      </c>
      <c r="K449" s="1709">
        <f t="shared" si="76"/>
        <v>1638.9700000000003</v>
      </c>
      <c r="L449" s="1709">
        <f t="shared" si="76"/>
        <v>2703.62</v>
      </c>
      <c r="M449" s="1691">
        <f>SUM(M437:M448)</f>
        <v>6870</v>
      </c>
      <c r="N449" s="1691">
        <f>SUM(N437:N448)</f>
        <v>15013.749999999998</v>
      </c>
      <c r="O449" s="1711">
        <f>SUM(O437:O448)</f>
        <v>10055.3</v>
      </c>
      <c r="P449" s="1603"/>
      <c r="Q449" s="1492">
        <f t="shared" si="64"/>
        <v>60449.42000000001</v>
      </c>
    </row>
    <row r="450" spans="2:16" ht="13.5" thickBot="1">
      <c r="B450" s="1708"/>
      <c r="C450" s="1706">
        <f>SUM(C449:H449)</f>
        <v>60449.42000000001</v>
      </c>
      <c r="D450" s="1706"/>
      <c r="E450" s="1706"/>
      <c r="F450" s="1706"/>
      <c r="G450" s="1706"/>
      <c r="H450" s="1706"/>
      <c r="I450" s="1710"/>
      <c r="J450" s="1710"/>
      <c r="K450" s="1710"/>
      <c r="L450" s="1710"/>
      <c r="M450" s="1692"/>
      <c r="N450" s="1692"/>
      <c r="O450" s="1712"/>
      <c r="P450" s="1603"/>
    </row>
    <row r="451" spans="3:16" ht="12.75">
      <c r="C451" s="8"/>
      <c r="E451" s="1385"/>
      <c r="F451" s="1386" t="s">
        <v>15</v>
      </c>
      <c r="G451" s="1385"/>
      <c r="H451" s="1385"/>
      <c r="I451" s="1385"/>
      <c r="J451" s="1385"/>
      <c r="K451" s="1385"/>
      <c r="L451" s="1385"/>
      <c r="M451" s="1559"/>
      <c r="N451" s="1385"/>
      <c r="O451" s="1385"/>
      <c r="P451" s="1604"/>
    </row>
    <row r="452" spans="3:16" ht="12.75">
      <c r="C452" s="8"/>
      <c r="D452" s="315"/>
      <c r="E452" s="1387" t="s">
        <v>274</v>
      </c>
      <c r="F452" s="1385" t="s">
        <v>38</v>
      </c>
      <c r="G452" s="1385"/>
      <c r="H452" s="1385"/>
      <c r="I452" s="1385"/>
      <c r="J452" s="1385"/>
      <c r="K452" s="1385"/>
      <c r="L452" s="1385"/>
      <c r="M452" s="1385"/>
      <c r="N452" s="1385"/>
      <c r="O452" s="1385"/>
      <c r="P452" s="1604"/>
    </row>
    <row r="453" spans="3:16" ht="15.75">
      <c r="C453" s="8"/>
      <c r="E453" s="1385"/>
      <c r="F453" s="1385" t="s">
        <v>364</v>
      </c>
      <c r="G453" s="1385"/>
      <c r="H453" s="1385"/>
      <c r="I453" s="1385"/>
      <c r="J453" s="1385"/>
      <c r="K453" s="1385"/>
      <c r="L453" s="1385"/>
      <c r="M453" s="1385"/>
      <c r="N453" s="1385"/>
      <c r="O453" s="1385"/>
      <c r="P453" s="1604"/>
    </row>
    <row r="454" spans="5:16" ht="12.75">
      <c r="E454" s="1385"/>
      <c r="F454" s="1385" t="s">
        <v>39</v>
      </c>
      <c r="G454" s="1385"/>
      <c r="H454" s="1385"/>
      <c r="I454" s="1385"/>
      <c r="J454" s="1385"/>
      <c r="K454" s="1385"/>
      <c r="L454" s="1385"/>
      <c r="M454" s="1385"/>
      <c r="N454" s="1385"/>
      <c r="O454" s="1385"/>
      <c r="P454" s="1604"/>
    </row>
    <row r="456" ht="12.75">
      <c r="K456" s="21"/>
    </row>
    <row r="457" spans="5:11" ht="12.75">
      <c r="E457" s="21">
        <f>C450-50312.52</f>
        <v>10136.900000000016</v>
      </c>
      <c r="I457" s="21">
        <f>I449+J449</f>
        <v>579</v>
      </c>
      <c r="K457" s="21">
        <f>K449+L449</f>
        <v>4342.59</v>
      </c>
    </row>
    <row r="459" spans="4:10" ht="19.5" customHeight="1">
      <c r="D459" s="315"/>
      <c r="E459" s="110"/>
      <c r="F459" s="8"/>
      <c r="G459" s="8"/>
      <c r="H459" s="8"/>
      <c r="I459" s="8"/>
      <c r="J459" s="8"/>
    </row>
    <row r="460" spans="5:10" ht="12.75">
      <c r="E460" s="259">
        <v>60449.42000000001</v>
      </c>
      <c r="F460" s="8"/>
      <c r="G460" s="8"/>
      <c r="H460" s="8"/>
      <c r="I460" s="8"/>
      <c r="J460" s="8"/>
    </row>
    <row r="461" ht="12.75">
      <c r="E461">
        <v>3212</v>
      </c>
    </row>
    <row r="462" ht="12.75">
      <c r="E462">
        <v>1071.91</v>
      </c>
    </row>
    <row r="463" ht="12.75">
      <c r="E463">
        <v>334</v>
      </c>
    </row>
    <row r="464" ht="12.75">
      <c r="E464">
        <v>418.94</v>
      </c>
    </row>
    <row r="465" ht="12.75">
      <c r="E465">
        <v>346</v>
      </c>
    </row>
    <row r="466" ht="12.75">
      <c r="E466">
        <v>1191</v>
      </c>
    </row>
    <row r="467" ht="12.75">
      <c r="E467">
        <v>156.76</v>
      </c>
    </row>
    <row r="468" ht="19.5" customHeight="1">
      <c r="E468">
        <v>286.77</v>
      </c>
    </row>
    <row r="469" ht="12.75">
      <c r="E469">
        <v>149</v>
      </c>
    </row>
    <row r="470" ht="12.75">
      <c r="E470">
        <v>321.52</v>
      </c>
    </row>
    <row r="471" ht="12.75">
      <c r="E471">
        <v>2649</v>
      </c>
    </row>
    <row r="472" spans="7:10" ht="12.75">
      <c r="G472" s="8" t="s">
        <v>408</v>
      </c>
      <c r="H472" s="1605" t="s">
        <v>407</v>
      </c>
      <c r="I472" s="259"/>
      <c r="J472" s="259"/>
    </row>
    <row r="473" spans="5:8" ht="12.75">
      <c r="E473">
        <f>E460-E461-E462-E463-E464-E465-E466-E468-E467-E469-E470-E471</f>
        <v>50312.52000000001</v>
      </c>
      <c r="G473">
        <v>50312.52</v>
      </c>
      <c r="H473" s="1606">
        <f>E473-G473</f>
        <v>0</v>
      </c>
    </row>
    <row r="474" ht="19.5" customHeight="1"/>
    <row r="482" ht="19.5" customHeight="1"/>
    <row r="484" ht="12.75" customHeight="1"/>
    <row r="488" ht="19.5" customHeight="1"/>
    <row r="491" ht="12.75" customHeight="1"/>
    <row r="498" ht="19.5" customHeight="1"/>
    <row r="505" ht="19.5" customHeight="1"/>
    <row r="524" ht="19.5" customHeight="1"/>
    <row r="554" ht="12.75" customHeight="1"/>
  </sheetData>
  <sheetProtection/>
  <mergeCells count="347">
    <mergeCell ref="B3:O3"/>
    <mergeCell ref="B2:O2"/>
    <mergeCell ref="C450:H450"/>
    <mergeCell ref="B449:B450"/>
    <mergeCell ref="L449:L450"/>
    <mergeCell ref="K449:K450"/>
    <mergeCell ref="J449:J450"/>
    <mergeCell ref="I449:I450"/>
    <mergeCell ref="O449:O450"/>
    <mergeCell ref="N449:N450"/>
    <mergeCell ref="H19:H20"/>
    <mergeCell ref="I19:L19"/>
    <mergeCell ref="M19:M20"/>
    <mergeCell ref="H274:H275"/>
    <mergeCell ref="M274:M275"/>
    <mergeCell ref="H264:H265"/>
    <mergeCell ref="M214:M215"/>
    <mergeCell ref="M224:M225"/>
    <mergeCell ref="H254:H255"/>
    <mergeCell ref="M197:M198"/>
    <mergeCell ref="M411:M412"/>
    <mergeCell ref="M449:M450"/>
    <mergeCell ref="H180:H181"/>
    <mergeCell ref="I180:L180"/>
    <mergeCell ref="G190:G191"/>
    <mergeCell ref="H244:H245"/>
    <mergeCell ref="B263:J263"/>
    <mergeCell ref="B264:B265"/>
    <mergeCell ref="C264:F264"/>
    <mergeCell ref="G264:G265"/>
    <mergeCell ref="B197:B198"/>
    <mergeCell ref="C197:F197"/>
    <mergeCell ref="B410:J410"/>
    <mergeCell ref="B411:B412"/>
    <mergeCell ref="C411:F411"/>
    <mergeCell ref="G411:G412"/>
    <mergeCell ref="H411:H412"/>
    <mergeCell ref="I411:L411"/>
    <mergeCell ref="B223:J223"/>
    <mergeCell ref="B224:B225"/>
    <mergeCell ref="M284:M285"/>
    <mergeCell ref="C224:F224"/>
    <mergeCell ref="G224:G225"/>
    <mergeCell ref="H224:H225"/>
    <mergeCell ref="I224:L224"/>
    <mergeCell ref="I274:L274"/>
    <mergeCell ref="C284:F284"/>
    <mergeCell ref="M254:M255"/>
    <mergeCell ref="B253:J253"/>
    <mergeCell ref="C254:F254"/>
    <mergeCell ref="B295:B296"/>
    <mergeCell ref="H371:H372"/>
    <mergeCell ref="I315:L315"/>
    <mergeCell ref="H324:H325"/>
    <mergeCell ref="B360:J360"/>
    <mergeCell ref="H214:H215"/>
    <mergeCell ref="I214:L214"/>
    <mergeCell ref="G274:G275"/>
    <mergeCell ref="C274:F274"/>
    <mergeCell ref="G334:G335"/>
    <mergeCell ref="C401:F401"/>
    <mergeCell ref="I401:L401"/>
    <mergeCell ref="I381:L381"/>
    <mergeCell ref="G371:G372"/>
    <mergeCell ref="H391:H392"/>
    <mergeCell ref="B401:B402"/>
    <mergeCell ref="G391:G392"/>
    <mergeCell ref="M391:M392"/>
    <mergeCell ref="I324:L324"/>
    <mergeCell ref="I391:L391"/>
    <mergeCell ref="B371:B372"/>
    <mergeCell ref="C391:F391"/>
    <mergeCell ref="H361:H362"/>
    <mergeCell ref="B381:B382"/>
    <mergeCell ref="C381:F381"/>
    <mergeCell ref="G381:G382"/>
    <mergeCell ref="H381:H382"/>
    <mergeCell ref="B390:J390"/>
    <mergeCell ref="C371:F371"/>
    <mergeCell ref="C334:F334"/>
    <mergeCell ref="H334:H335"/>
    <mergeCell ref="B400:J400"/>
    <mergeCell ref="B361:B362"/>
    <mergeCell ref="B344:B345"/>
    <mergeCell ref="C361:F361"/>
    <mergeCell ref="M381:M382"/>
    <mergeCell ref="I371:L371"/>
    <mergeCell ref="M371:M372"/>
    <mergeCell ref="B380:J380"/>
    <mergeCell ref="B370:J370"/>
    <mergeCell ref="B350:J350"/>
    <mergeCell ref="G351:G352"/>
    <mergeCell ref="B351:B352"/>
    <mergeCell ref="M361:M362"/>
    <mergeCell ref="I351:L351"/>
    <mergeCell ref="B334:B335"/>
    <mergeCell ref="C351:F351"/>
    <mergeCell ref="C315:F315"/>
    <mergeCell ref="G315:G316"/>
    <mergeCell ref="C324:F324"/>
    <mergeCell ref="B324:B325"/>
    <mergeCell ref="B323:J323"/>
    <mergeCell ref="B333:J333"/>
    <mergeCell ref="M420:M421"/>
    <mergeCell ref="B391:B392"/>
    <mergeCell ref="M401:M402"/>
    <mergeCell ref="H401:H402"/>
    <mergeCell ref="G401:G402"/>
    <mergeCell ref="M344:M345"/>
    <mergeCell ref="H344:H345"/>
    <mergeCell ref="C344:F344"/>
    <mergeCell ref="G344:G345"/>
    <mergeCell ref="G361:G362"/>
    <mergeCell ref="H197:H198"/>
    <mergeCell ref="C207:F207"/>
    <mergeCell ref="B283:J283"/>
    <mergeCell ref="B304:J304"/>
    <mergeCell ref="B305:B306"/>
    <mergeCell ref="I305:L305"/>
    <mergeCell ref="I284:L284"/>
    <mergeCell ref="G295:G296"/>
    <mergeCell ref="H284:H285"/>
    <mergeCell ref="C305:F305"/>
    <mergeCell ref="G254:G255"/>
    <mergeCell ref="M324:M325"/>
    <mergeCell ref="H315:H316"/>
    <mergeCell ref="B254:B255"/>
    <mergeCell ref="I254:L254"/>
    <mergeCell ref="B284:B285"/>
    <mergeCell ref="B274:B275"/>
    <mergeCell ref="G305:G306"/>
    <mergeCell ref="C295:F295"/>
    <mergeCell ref="B294:J294"/>
    <mergeCell ref="K333:O333"/>
    <mergeCell ref="I334:L334"/>
    <mergeCell ref="M315:M316"/>
    <mergeCell ref="K323:O323"/>
    <mergeCell ref="H305:H306"/>
    <mergeCell ref="G284:G285"/>
    <mergeCell ref="M334:M335"/>
    <mergeCell ref="B314:J314"/>
    <mergeCell ref="G324:G325"/>
    <mergeCell ref="B315:B316"/>
    <mergeCell ref="B6:K6"/>
    <mergeCell ref="M180:M181"/>
    <mergeCell ref="B429:B430"/>
    <mergeCell ref="C429:F429"/>
    <mergeCell ref="G429:G430"/>
    <mergeCell ref="H429:H430"/>
    <mergeCell ref="M305:M306"/>
    <mergeCell ref="B419:J419"/>
    <mergeCell ref="B189:J189"/>
    <mergeCell ref="B179:J179"/>
    <mergeCell ref="B420:B421"/>
    <mergeCell ref="C420:F420"/>
    <mergeCell ref="G420:G421"/>
    <mergeCell ref="H420:H421"/>
    <mergeCell ref="I420:L420"/>
    <mergeCell ref="B435:B436"/>
    <mergeCell ref="C435:F435"/>
    <mergeCell ref="I435:L435"/>
    <mergeCell ref="G435:G436"/>
    <mergeCell ref="I429:L429"/>
    <mergeCell ref="G214:G215"/>
    <mergeCell ref="C190:F190"/>
    <mergeCell ref="H190:H191"/>
    <mergeCell ref="I190:L190"/>
    <mergeCell ref="M429:M430"/>
    <mergeCell ref="M435:M436"/>
    <mergeCell ref="H435:H436"/>
    <mergeCell ref="H351:H352"/>
    <mergeCell ref="M190:M191"/>
    <mergeCell ref="I361:L361"/>
    <mergeCell ref="I244:L244"/>
    <mergeCell ref="B213:J213"/>
    <mergeCell ref="B243:J243"/>
    <mergeCell ref="B207:B208"/>
    <mergeCell ref="B196:J196"/>
    <mergeCell ref="B190:B191"/>
    <mergeCell ref="G197:G198"/>
    <mergeCell ref="B206:J206"/>
    <mergeCell ref="I197:L197"/>
    <mergeCell ref="C214:F214"/>
    <mergeCell ref="C158:F158"/>
    <mergeCell ref="G158:G159"/>
    <mergeCell ref="H158:H159"/>
    <mergeCell ref="I158:L158"/>
    <mergeCell ref="H165:H166"/>
    <mergeCell ref="I165:L165"/>
    <mergeCell ref="G165:G166"/>
    <mergeCell ref="B164:J164"/>
    <mergeCell ref="B165:B166"/>
    <mergeCell ref="M116:M117"/>
    <mergeCell ref="H148:H149"/>
    <mergeCell ref="I148:L148"/>
    <mergeCell ref="M207:M208"/>
    <mergeCell ref="I173:L173"/>
    <mergeCell ref="B233:J233"/>
    <mergeCell ref="B180:B181"/>
    <mergeCell ref="C180:F180"/>
    <mergeCell ref="G180:G181"/>
    <mergeCell ref="B214:B215"/>
    <mergeCell ref="M148:M149"/>
    <mergeCell ref="B157:J157"/>
    <mergeCell ref="C148:F148"/>
    <mergeCell ref="G148:G149"/>
    <mergeCell ref="M141:M142"/>
    <mergeCell ref="M125:M126"/>
    <mergeCell ref="G132:G133"/>
    <mergeCell ref="H132:H133"/>
    <mergeCell ref="M132:M133"/>
    <mergeCell ref="G141:G142"/>
    <mergeCell ref="B147:J147"/>
    <mergeCell ref="B132:B133"/>
    <mergeCell ref="C132:F132"/>
    <mergeCell ref="C7:F7"/>
    <mergeCell ref="B29:K29"/>
    <mergeCell ref="H60:H61"/>
    <mergeCell ref="B59:J59"/>
    <mergeCell ref="I60:L60"/>
    <mergeCell ref="G41:G42"/>
    <mergeCell ref="I7:L7"/>
    <mergeCell ref="B41:B42"/>
    <mergeCell ref="G30:G31"/>
    <mergeCell ref="H30:H31"/>
    <mergeCell ref="M7:M8"/>
    <mergeCell ref="B30:B31"/>
    <mergeCell ref="B7:B8"/>
    <mergeCell ref="I30:L30"/>
    <mergeCell ref="M30:M31"/>
    <mergeCell ref="M41:M42"/>
    <mergeCell ref="I41:L41"/>
    <mergeCell ref="H51:H52"/>
    <mergeCell ref="B50:J50"/>
    <mergeCell ref="B99:J99"/>
    <mergeCell ref="B60:B61"/>
    <mergeCell ref="C60:F60"/>
    <mergeCell ref="G60:G61"/>
    <mergeCell ref="C67:F67"/>
    <mergeCell ref="H93:H94"/>
    <mergeCell ref="G77:G78"/>
    <mergeCell ref="H77:H78"/>
    <mergeCell ref="B51:B52"/>
    <mergeCell ref="C51:F51"/>
    <mergeCell ref="G51:G52"/>
    <mergeCell ref="C30:F30"/>
    <mergeCell ref="G7:G8"/>
    <mergeCell ref="H41:H42"/>
    <mergeCell ref="B40:K40"/>
    <mergeCell ref="H7:H8"/>
    <mergeCell ref="C41:F41"/>
    <mergeCell ref="G19:G20"/>
    <mergeCell ref="M51:M52"/>
    <mergeCell ref="I51:L51"/>
    <mergeCell ref="I93:L93"/>
    <mergeCell ref="M93:M94"/>
    <mergeCell ref="I67:L67"/>
    <mergeCell ref="M60:M61"/>
    <mergeCell ref="B66:K66"/>
    <mergeCell ref="B67:B68"/>
    <mergeCell ref="M67:M68"/>
    <mergeCell ref="G84:G85"/>
    <mergeCell ref="H84:H85"/>
    <mergeCell ref="C100:F100"/>
    <mergeCell ref="B76:J76"/>
    <mergeCell ref="B77:B78"/>
    <mergeCell ref="C77:F77"/>
    <mergeCell ref="I77:L77"/>
    <mergeCell ref="H100:H101"/>
    <mergeCell ref="M100:M101"/>
    <mergeCell ref="C93:F93"/>
    <mergeCell ref="M109:M110"/>
    <mergeCell ref="I84:L84"/>
    <mergeCell ref="M77:M78"/>
    <mergeCell ref="B83:J83"/>
    <mergeCell ref="M84:M85"/>
    <mergeCell ref="G109:G110"/>
    <mergeCell ref="B108:J108"/>
    <mergeCell ref="G93:G94"/>
    <mergeCell ref="G67:G68"/>
    <mergeCell ref="B92:J92"/>
    <mergeCell ref="B93:B94"/>
    <mergeCell ref="G100:G101"/>
    <mergeCell ref="H125:H126"/>
    <mergeCell ref="B124:J124"/>
    <mergeCell ref="B109:B110"/>
    <mergeCell ref="H67:H68"/>
    <mergeCell ref="B84:B85"/>
    <mergeCell ref="C84:F84"/>
    <mergeCell ref="C109:F109"/>
    <mergeCell ref="I141:L141"/>
    <mergeCell ref="B100:B101"/>
    <mergeCell ref="B116:B117"/>
    <mergeCell ref="C116:F116"/>
    <mergeCell ref="G116:G117"/>
    <mergeCell ref="I100:L100"/>
    <mergeCell ref="H141:H142"/>
    <mergeCell ref="H173:H174"/>
    <mergeCell ref="C173:F173"/>
    <mergeCell ref="C141:F141"/>
    <mergeCell ref="B115:J115"/>
    <mergeCell ref="B148:B149"/>
    <mergeCell ref="C165:F165"/>
    <mergeCell ref="I132:L132"/>
    <mergeCell ref="B131:J131"/>
    <mergeCell ref="H116:H117"/>
    <mergeCell ref="I116:L116"/>
    <mergeCell ref="B172:J172"/>
    <mergeCell ref="H109:H110"/>
    <mergeCell ref="I109:L109"/>
    <mergeCell ref="C125:F125"/>
    <mergeCell ref="G125:G126"/>
    <mergeCell ref="I125:L125"/>
    <mergeCell ref="B158:B159"/>
    <mergeCell ref="B125:B126"/>
    <mergeCell ref="B140:J140"/>
    <mergeCell ref="B141:B142"/>
    <mergeCell ref="G173:G174"/>
    <mergeCell ref="M295:M296"/>
    <mergeCell ref="I295:L295"/>
    <mergeCell ref="H295:H296"/>
    <mergeCell ref="I234:L234"/>
    <mergeCell ref="G207:G208"/>
    <mergeCell ref="H207:H208"/>
    <mergeCell ref="I207:L207"/>
    <mergeCell ref="M244:M245"/>
    <mergeCell ref="G244:G245"/>
    <mergeCell ref="C19:F19"/>
    <mergeCell ref="M158:M159"/>
    <mergeCell ref="M234:M235"/>
    <mergeCell ref="B244:B245"/>
    <mergeCell ref="C244:F244"/>
    <mergeCell ref="M173:M174"/>
    <mergeCell ref="B173:B174"/>
    <mergeCell ref="G234:G235"/>
    <mergeCell ref="H234:H235"/>
    <mergeCell ref="B234:B235"/>
    <mergeCell ref="M351:M352"/>
    <mergeCell ref="I344:L344"/>
    <mergeCell ref="L1:O1"/>
    <mergeCell ref="B273:J273"/>
    <mergeCell ref="C234:F234"/>
    <mergeCell ref="M165:M166"/>
    <mergeCell ref="I264:L264"/>
    <mergeCell ref="M264:M265"/>
    <mergeCell ref="B18:K18"/>
    <mergeCell ref="B19:B20"/>
  </mergeCells>
  <conditionalFormatting sqref="L436 M435 N435:N436 L433:N433 M396:N396 L369:N370 L379:N380 L389:N390 L418:N418 N419:N425 L419:M424 M361:M362 M366:N366 M407 M351:M352 M356:N356 L399:N400 M371:M372 M376:N376 M381:M382 M386:N386 L301:N301 M305:M306 M310:N310 M298:N298 M391:M392 L294:N294 M284:M285 M295:M296 M300:N300 M289:N290 L303:N303 L332:N332 L342:N345 L348:N348 L359:N359 L427:N430 L403:N406 M401:N401 L402 N402 L313:N320 M334 M339:N339 M324 M329:N329 N410:N416 L410:M415 L282:N283 M274:M275 M279:N279 L273:N273 M254:M255 M259:N259 M264:M265 M269:N269 L263:N263 L242:N242 L252:N253 M234:M235 M239:N239 M244:M245 M249:N249 L211:N211 M224:M225 M214:M215 M197:N198 M180:M181 M186 L190:N191 L207:N208 L173:N174 M148:M149 B145 M165:N166 L158:N159 M72 M51:M52 M36 M46 M41:M42 M30:M31 B58 L58:N58 M116:M117 M121 L141:N142 M132:M133 M137 M84:M85 M89 M100:M101 M105 M67 L60:N61 L77:N78 L109:N110 L93:N94 L125:N126 M7:M8 M25 M19:M20">
    <cfRule type="cellIs" priority="125" dxfId="1" operator="equal" stopIfTrue="1">
      <formula>0</formula>
    </cfRule>
  </conditionalFormatting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landscape" paperSize="9" scale="77" r:id="rId1"/>
  <rowBreaks count="4" manualBreakCount="4">
    <brk id="38" min="1" max="14" man="1"/>
    <brk id="75" min="1" max="14" man="1"/>
    <brk id="112" min="1" max="14" man="1"/>
    <brk id="31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207"/>
    </row>
    <row r="2" spans="1:13" ht="18">
      <c r="A2" s="1739" t="s">
        <v>148</v>
      </c>
      <c r="B2" s="1739"/>
      <c r="C2" s="1739"/>
      <c r="D2" s="1739"/>
      <c r="E2" s="1739"/>
      <c r="F2" s="1739"/>
      <c r="G2" s="1739"/>
      <c r="H2" s="1739"/>
      <c r="I2" s="1739"/>
      <c r="J2" s="1739"/>
      <c r="K2" s="15"/>
      <c r="L2" s="15"/>
      <c r="M2" s="15"/>
    </row>
    <row r="3" spans="1:18" ht="15.75" customHeight="1">
      <c r="A3" s="1740" t="s">
        <v>68</v>
      </c>
      <c r="B3" s="1740"/>
      <c r="C3" s="1740"/>
      <c r="D3" s="1740"/>
      <c r="E3" s="1740"/>
      <c r="F3" s="1740"/>
      <c r="G3" s="1740"/>
      <c r="H3" s="1740"/>
      <c r="I3" s="1740"/>
      <c r="J3" s="1740"/>
      <c r="K3" s="15"/>
      <c r="L3" s="15"/>
      <c r="M3" s="15"/>
      <c r="Q3" s="1705" t="s">
        <v>48</v>
      </c>
      <c r="R3" s="1705"/>
    </row>
    <row r="4" spans="1:13" ht="15.75" thickBot="1">
      <c r="A4" s="1738" t="s">
        <v>228</v>
      </c>
      <c r="B4" s="1738"/>
      <c r="C4" s="1738"/>
      <c r="D4" s="1738"/>
      <c r="E4" s="1738"/>
      <c r="F4" s="1738"/>
      <c r="G4" s="1738"/>
      <c r="H4" s="1738"/>
      <c r="I4" s="1738"/>
      <c r="J4" s="1738"/>
      <c r="K4" s="15"/>
      <c r="L4" s="15"/>
      <c r="M4" s="15"/>
    </row>
    <row r="5" spans="1:18" ht="15.75" thickBo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15"/>
      <c r="L5" s="15"/>
      <c r="M5" s="15"/>
      <c r="Q5" s="1729" t="s">
        <v>49</v>
      </c>
      <c r="R5" s="92" t="s">
        <v>50</v>
      </c>
    </row>
    <row r="6" spans="1:18" ht="18.75" thickBot="1">
      <c r="A6" s="8"/>
      <c r="B6" s="1724" t="s">
        <v>95</v>
      </c>
      <c r="C6" s="1724"/>
      <c r="D6" s="1724"/>
      <c r="E6" s="1724"/>
      <c r="F6" s="8"/>
      <c r="G6" s="8"/>
      <c r="H6" s="8"/>
      <c r="I6" s="8"/>
      <c r="J6" s="1"/>
      <c r="K6" s="15"/>
      <c r="L6" s="15"/>
      <c r="M6" s="15"/>
      <c r="N6" s="8"/>
      <c r="O6" s="8"/>
      <c r="Q6" s="1730"/>
      <c r="R6" s="341" t="s">
        <v>33</v>
      </c>
    </row>
    <row r="7" spans="1:18" ht="18.75" thickBot="1">
      <c r="A7" s="8"/>
      <c r="B7" s="311" t="s">
        <v>69</v>
      </c>
      <c r="C7" s="910"/>
      <c r="D7" s="910"/>
      <c r="E7" s="910"/>
      <c r="F7" s="8"/>
      <c r="G7" s="8"/>
      <c r="H7" s="8"/>
      <c r="I7" s="8"/>
      <c r="J7" s="1"/>
      <c r="K7" s="15"/>
      <c r="L7" s="15"/>
      <c r="M7" s="15"/>
      <c r="N7" s="8"/>
      <c r="O7" s="8"/>
      <c r="Q7" s="1726" t="s">
        <v>95</v>
      </c>
      <c r="R7" s="1727"/>
    </row>
    <row r="8" spans="1:18" ht="20.25" customHeight="1">
      <c r="A8" s="1721" t="s">
        <v>23</v>
      </c>
      <c r="B8" s="1723" t="s">
        <v>45</v>
      </c>
      <c r="C8" s="1723"/>
      <c r="D8" s="1723"/>
      <c r="E8" s="1723"/>
      <c r="F8" s="1713" t="s">
        <v>234</v>
      </c>
      <c r="G8" s="1715" t="s">
        <v>235</v>
      </c>
      <c r="H8" s="1717" t="s">
        <v>46</v>
      </c>
      <c r="I8" s="1717"/>
      <c r="J8" s="1717"/>
      <c r="K8" s="1717"/>
      <c r="L8" s="1718"/>
      <c r="M8" s="1719" t="s">
        <v>236</v>
      </c>
      <c r="N8" s="180" t="s">
        <v>1</v>
      </c>
      <c r="O8" s="180" t="s">
        <v>37</v>
      </c>
      <c r="Q8" s="342">
        <v>12</v>
      </c>
      <c r="R8" s="343">
        <v>2019</v>
      </c>
    </row>
    <row r="9" spans="1:18" ht="20.25" thickBot="1">
      <c r="A9" s="1722"/>
      <c r="B9" s="181" t="s">
        <v>27</v>
      </c>
      <c r="C9" s="182" t="s">
        <v>28</v>
      </c>
      <c r="D9" s="182" t="s">
        <v>19</v>
      </c>
      <c r="E9" s="182" t="s">
        <v>29</v>
      </c>
      <c r="F9" s="1714"/>
      <c r="G9" s="1716"/>
      <c r="H9" s="185" t="s">
        <v>21</v>
      </c>
      <c r="I9" s="185" t="s">
        <v>20</v>
      </c>
      <c r="J9" s="313" t="s">
        <v>30</v>
      </c>
      <c r="K9" s="314" t="s">
        <v>31</v>
      </c>
      <c r="L9" s="187" t="s">
        <v>32</v>
      </c>
      <c r="M9" s="1720"/>
      <c r="N9" s="182" t="s">
        <v>33</v>
      </c>
      <c r="O9" s="183" t="s">
        <v>33</v>
      </c>
      <c r="Q9" s="344">
        <v>18</v>
      </c>
      <c r="R9" s="345">
        <v>2061</v>
      </c>
    </row>
    <row r="10" spans="1:18" ht="12.75">
      <c r="A10" s="848" t="s">
        <v>10</v>
      </c>
      <c r="B10" s="490">
        <v>0</v>
      </c>
      <c r="C10" s="490">
        <v>0</v>
      </c>
      <c r="D10" s="490">
        <v>0</v>
      </c>
      <c r="E10" s="490">
        <v>0</v>
      </c>
      <c r="F10" s="491">
        <v>10</v>
      </c>
      <c r="G10" s="491">
        <v>0</v>
      </c>
      <c r="H10" s="491">
        <v>0</v>
      </c>
      <c r="I10" s="491">
        <v>0</v>
      </c>
      <c r="J10" s="491">
        <v>0</v>
      </c>
      <c r="K10" s="491">
        <v>0</v>
      </c>
      <c r="L10" s="493">
        <v>0</v>
      </c>
      <c r="M10" s="490">
        <v>0</v>
      </c>
      <c r="N10" s="491">
        <v>0</v>
      </c>
      <c r="O10" s="867">
        <v>3.7</v>
      </c>
      <c r="Q10" s="346" t="s">
        <v>13</v>
      </c>
      <c r="R10" s="347">
        <f>R8+R9</f>
        <v>4080</v>
      </c>
    </row>
    <row r="11" spans="1:18" ht="12.75">
      <c r="A11" s="189" t="s">
        <v>2</v>
      </c>
      <c r="B11" s="490">
        <v>0</v>
      </c>
      <c r="C11" s="490">
        <v>0</v>
      </c>
      <c r="D11" s="490">
        <v>0</v>
      </c>
      <c r="E11" s="491">
        <v>100</v>
      </c>
      <c r="F11" s="492">
        <v>42.9</v>
      </c>
      <c r="G11" s="491">
        <v>11</v>
      </c>
      <c r="H11" s="491">
        <v>0</v>
      </c>
      <c r="I11" s="491">
        <v>0</v>
      </c>
      <c r="J11" s="491">
        <v>0</v>
      </c>
      <c r="K11" s="491">
        <v>0</v>
      </c>
      <c r="L11" s="493">
        <v>28</v>
      </c>
      <c r="M11" s="490">
        <v>0</v>
      </c>
      <c r="N11" s="491">
        <v>50</v>
      </c>
      <c r="O11" s="867">
        <v>37</v>
      </c>
      <c r="Q11" s="1736" t="s">
        <v>161</v>
      </c>
      <c r="R11" s="1737"/>
    </row>
    <row r="12" spans="1:18" ht="12.75">
      <c r="A12" s="189" t="s">
        <v>3</v>
      </c>
      <c r="B12" s="868">
        <v>33.5</v>
      </c>
      <c r="C12" s="490">
        <v>0</v>
      </c>
      <c r="D12" s="490">
        <v>0</v>
      </c>
      <c r="E12" s="863">
        <v>83.1</v>
      </c>
      <c r="F12" s="985">
        <v>27.3</v>
      </c>
      <c r="G12" s="863">
        <v>13.1</v>
      </c>
      <c r="H12" s="863">
        <v>0</v>
      </c>
      <c r="I12" s="863">
        <v>0</v>
      </c>
      <c r="J12" s="863">
        <v>0</v>
      </c>
      <c r="K12" s="863">
        <v>0</v>
      </c>
      <c r="L12" s="887">
        <v>37.3</v>
      </c>
      <c r="M12" s="868">
        <v>0</v>
      </c>
      <c r="N12" s="863">
        <v>52.5</v>
      </c>
      <c r="O12" s="869">
        <v>44</v>
      </c>
      <c r="Q12" s="348">
        <v>7</v>
      </c>
      <c r="R12" s="349">
        <v>2000</v>
      </c>
    </row>
    <row r="13" spans="1:18" ht="13.5" thickBot="1">
      <c r="A13" s="189" t="s">
        <v>5</v>
      </c>
      <c r="B13" s="865">
        <v>0</v>
      </c>
      <c r="C13" s="490">
        <v>0</v>
      </c>
      <c r="D13" s="490">
        <v>0</v>
      </c>
      <c r="E13" s="599">
        <v>120.2</v>
      </c>
      <c r="F13" s="906">
        <v>31.7</v>
      </c>
      <c r="G13" s="599">
        <v>6</v>
      </c>
      <c r="H13" s="599">
        <v>0</v>
      </c>
      <c r="I13" s="599">
        <v>0</v>
      </c>
      <c r="J13" s="599">
        <v>0</v>
      </c>
      <c r="K13" s="599">
        <v>0</v>
      </c>
      <c r="L13" s="866">
        <v>48.4</v>
      </c>
      <c r="M13" s="865">
        <v>0</v>
      </c>
      <c r="N13" s="599">
        <v>52.5</v>
      </c>
      <c r="O13" s="911">
        <v>37</v>
      </c>
      <c r="Q13" s="346" t="s">
        <v>13</v>
      </c>
      <c r="R13" s="347">
        <f>R11+R12</f>
        <v>2000</v>
      </c>
    </row>
    <row r="14" spans="1:18" ht="13.5" thickBot="1">
      <c r="A14" s="856" t="s">
        <v>11</v>
      </c>
      <c r="B14" s="875">
        <v>0</v>
      </c>
      <c r="C14" s="602">
        <v>64.6</v>
      </c>
      <c r="D14" s="602">
        <v>0</v>
      </c>
      <c r="E14" s="602">
        <v>0</v>
      </c>
      <c r="F14" s="908">
        <v>7.3</v>
      </c>
      <c r="G14" s="602">
        <v>0</v>
      </c>
      <c r="H14" s="602">
        <v>0</v>
      </c>
      <c r="I14" s="602">
        <v>0</v>
      </c>
      <c r="J14" s="602">
        <v>0</v>
      </c>
      <c r="K14" s="602">
        <v>0</v>
      </c>
      <c r="L14" s="874">
        <v>0</v>
      </c>
      <c r="M14" s="875">
        <v>0</v>
      </c>
      <c r="N14" s="602">
        <v>0</v>
      </c>
      <c r="O14" s="879">
        <v>3.7</v>
      </c>
      <c r="Q14" s="146" t="s">
        <v>163</v>
      </c>
      <c r="R14" s="146">
        <f>R13+R10</f>
        <v>6080</v>
      </c>
    </row>
    <row r="15" spans="1:15" ht="13.5" thickBot="1">
      <c r="A15" s="191" t="s">
        <v>13</v>
      </c>
      <c r="B15" s="893">
        <f aca="true" t="shared" si="0" ref="B15:O15">SUM(B10:B14)</f>
        <v>33.5</v>
      </c>
      <c r="C15" s="897">
        <f t="shared" si="0"/>
        <v>64.6</v>
      </c>
      <c r="D15" s="897">
        <f t="shared" si="0"/>
        <v>0</v>
      </c>
      <c r="E15" s="897">
        <f t="shared" si="0"/>
        <v>303.3</v>
      </c>
      <c r="F15" s="892">
        <f t="shared" si="0"/>
        <v>119.2</v>
      </c>
      <c r="G15" s="897">
        <f t="shared" si="0"/>
        <v>30.1</v>
      </c>
      <c r="H15" s="897">
        <f t="shared" si="0"/>
        <v>0</v>
      </c>
      <c r="I15" s="897">
        <f t="shared" si="0"/>
        <v>0</v>
      </c>
      <c r="J15" s="897">
        <f t="shared" si="0"/>
        <v>0</v>
      </c>
      <c r="K15" s="897">
        <f t="shared" si="0"/>
        <v>0</v>
      </c>
      <c r="L15" s="894">
        <f t="shared" si="0"/>
        <v>113.69999999999999</v>
      </c>
      <c r="M15" s="893">
        <f t="shared" si="0"/>
        <v>0</v>
      </c>
      <c r="N15" s="897">
        <f t="shared" si="0"/>
        <v>155</v>
      </c>
      <c r="O15" s="898">
        <f t="shared" si="0"/>
        <v>125.4</v>
      </c>
    </row>
    <row r="16" spans="1:18" ht="18">
      <c r="A16" s="8"/>
      <c r="B16" s="986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705" t="s">
        <v>225</v>
      </c>
      <c r="R16" s="1705"/>
    </row>
    <row r="17" spans="1:18" ht="18">
      <c r="A17" s="8"/>
      <c r="B17" s="6" t="s">
        <v>72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705" t="s">
        <v>51</v>
      </c>
      <c r="R17" s="1705"/>
    </row>
    <row r="18" spans="1:17" ht="20.25" customHeight="1" thickBot="1">
      <c r="A18" s="1721" t="s">
        <v>23</v>
      </c>
      <c r="B18" s="1723" t="s">
        <v>45</v>
      </c>
      <c r="C18" s="1723"/>
      <c r="D18" s="1723"/>
      <c r="E18" s="1723"/>
      <c r="F18" s="1713" t="s">
        <v>234</v>
      </c>
      <c r="G18" s="1715" t="s">
        <v>235</v>
      </c>
      <c r="H18" s="1717" t="s">
        <v>46</v>
      </c>
      <c r="I18" s="1717"/>
      <c r="J18" s="1717"/>
      <c r="K18" s="1717"/>
      <c r="L18" s="1718"/>
      <c r="M18" s="1719" t="s">
        <v>236</v>
      </c>
      <c r="N18" s="180" t="s">
        <v>1</v>
      </c>
      <c r="O18" s="180" t="s">
        <v>37</v>
      </c>
      <c r="Q18" s="91"/>
    </row>
    <row r="19" spans="1:18" ht="20.25" thickBot="1">
      <c r="A19" s="1722"/>
      <c r="B19" s="181" t="s">
        <v>27</v>
      </c>
      <c r="C19" s="182" t="s">
        <v>28</v>
      </c>
      <c r="D19" s="182" t="s">
        <v>19</v>
      </c>
      <c r="E19" s="182" t="s">
        <v>29</v>
      </c>
      <c r="F19" s="1714"/>
      <c r="G19" s="1716"/>
      <c r="H19" s="185" t="s">
        <v>21</v>
      </c>
      <c r="I19" s="185" t="s">
        <v>20</v>
      </c>
      <c r="J19" s="313" t="s">
        <v>30</v>
      </c>
      <c r="K19" s="314" t="s">
        <v>31</v>
      </c>
      <c r="L19" s="187" t="s">
        <v>32</v>
      </c>
      <c r="M19" s="1720"/>
      <c r="N19" s="182" t="s">
        <v>33</v>
      </c>
      <c r="O19" s="183" t="s">
        <v>33</v>
      </c>
      <c r="Q19" s="1734" t="s">
        <v>49</v>
      </c>
      <c r="R19" s="273" t="s">
        <v>52</v>
      </c>
    </row>
    <row r="20" spans="1:18" ht="13.5" thickBot="1">
      <c r="A20" s="848" t="s">
        <v>10</v>
      </c>
      <c r="B20" s="490">
        <v>0</v>
      </c>
      <c r="C20" s="491">
        <v>0</v>
      </c>
      <c r="D20" s="491">
        <v>66.8</v>
      </c>
      <c r="E20" s="491">
        <v>0</v>
      </c>
      <c r="F20" s="491">
        <v>14.2</v>
      </c>
      <c r="G20" s="491">
        <v>0</v>
      </c>
      <c r="H20" s="491">
        <v>0</v>
      </c>
      <c r="I20" s="491">
        <v>0</v>
      </c>
      <c r="J20" s="491">
        <v>0</v>
      </c>
      <c r="K20" s="491">
        <v>0</v>
      </c>
      <c r="L20" s="493">
        <v>0</v>
      </c>
      <c r="M20" s="490">
        <v>0</v>
      </c>
      <c r="N20" s="491">
        <v>0</v>
      </c>
      <c r="O20" s="867">
        <v>368</v>
      </c>
      <c r="Q20" s="1735"/>
      <c r="R20" s="274" t="s">
        <v>53</v>
      </c>
    </row>
    <row r="21" spans="1:18" ht="13.5" thickBot="1">
      <c r="A21" s="189" t="s">
        <v>2</v>
      </c>
      <c r="B21" s="490">
        <v>0</v>
      </c>
      <c r="C21" s="491">
        <v>0</v>
      </c>
      <c r="D21" s="491">
        <v>0</v>
      </c>
      <c r="E21" s="491">
        <v>412.2</v>
      </c>
      <c r="F21" s="492">
        <v>209.9</v>
      </c>
      <c r="G21" s="491">
        <v>107</v>
      </c>
      <c r="H21" s="491">
        <v>0</v>
      </c>
      <c r="I21" s="491">
        <v>0</v>
      </c>
      <c r="J21" s="491">
        <v>0</v>
      </c>
      <c r="K21" s="491">
        <v>0</v>
      </c>
      <c r="L21" s="493">
        <v>7.7</v>
      </c>
      <c r="M21" s="490">
        <v>0</v>
      </c>
      <c r="N21" s="491">
        <v>108</v>
      </c>
      <c r="O21" s="867">
        <v>96</v>
      </c>
      <c r="Q21" s="1726" t="s">
        <v>95</v>
      </c>
      <c r="R21" s="1727"/>
    </row>
    <row r="22" spans="1:18" ht="12.75">
      <c r="A22" s="189" t="s">
        <v>3</v>
      </c>
      <c r="B22" s="868">
        <v>17.2</v>
      </c>
      <c r="C22" s="863">
        <v>0</v>
      </c>
      <c r="D22" s="863">
        <v>0</v>
      </c>
      <c r="E22" s="863">
        <v>549.7</v>
      </c>
      <c r="F22" s="985">
        <v>199.8</v>
      </c>
      <c r="G22" s="863">
        <v>68.6</v>
      </c>
      <c r="H22" s="863">
        <v>0</v>
      </c>
      <c r="I22" s="863">
        <v>0</v>
      </c>
      <c r="J22" s="863">
        <v>0</v>
      </c>
      <c r="K22" s="863">
        <v>0</v>
      </c>
      <c r="L22" s="887">
        <v>0</v>
      </c>
      <c r="M22" s="868">
        <v>0</v>
      </c>
      <c r="N22" s="863">
        <v>116.5</v>
      </c>
      <c r="O22" s="869">
        <v>96</v>
      </c>
      <c r="Q22" s="93">
        <v>1</v>
      </c>
      <c r="R22" s="270">
        <v>36</v>
      </c>
    </row>
    <row r="23" spans="1:18" ht="12.75">
      <c r="A23" s="189" t="s">
        <v>5</v>
      </c>
      <c r="B23" s="865">
        <v>40</v>
      </c>
      <c r="C23" s="599">
        <v>0</v>
      </c>
      <c r="D23" s="599">
        <v>0</v>
      </c>
      <c r="E23" s="599">
        <v>493.1</v>
      </c>
      <c r="F23" s="906">
        <v>211.1</v>
      </c>
      <c r="G23" s="599">
        <v>57.7</v>
      </c>
      <c r="H23" s="599">
        <v>0</v>
      </c>
      <c r="I23" s="599">
        <v>0</v>
      </c>
      <c r="J23" s="599">
        <v>0</v>
      </c>
      <c r="K23" s="599">
        <v>0</v>
      </c>
      <c r="L23" s="866">
        <v>0</v>
      </c>
      <c r="M23" s="865">
        <v>0</v>
      </c>
      <c r="N23" s="599">
        <v>116.5</v>
      </c>
      <c r="O23" s="911">
        <v>96</v>
      </c>
      <c r="Q23" s="90">
        <v>2</v>
      </c>
      <c r="R23" s="258">
        <v>122</v>
      </c>
    </row>
    <row r="24" spans="1:18" ht="13.5" thickBot="1">
      <c r="A24" s="856" t="s">
        <v>9</v>
      </c>
      <c r="B24" s="875">
        <v>0</v>
      </c>
      <c r="C24" s="602">
        <v>61</v>
      </c>
      <c r="D24" s="602">
        <v>0</v>
      </c>
      <c r="E24" s="602">
        <v>0</v>
      </c>
      <c r="F24" s="908">
        <v>0</v>
      </c>
      <c r="G24" s="602">
        <v>0</v>
      </c>
      <c r="H24" s="602">
        <v>0</v>
      </c>
      <c r="I24" s="602">
        <v>0</v>
      </c>
      <c r="J24" s="602">
        <v>0</v>
      </c>
      <c r="K24" s="602">
        <v>0</v>
      </c>
      <c r="L24" s="874">
        <v>0</v>
      </c>
      <c r="M24" s="875">
        <v>0</v>
      </c>
      <c r="N24" s="602">
        <v>0</v>
      </c>
      <c r="O24" s="879">
        <v>3.7</v>
      </c>
      <c r="Q24" s="90">
        <v>3</v>
      </c>
      <c r="R24" s="258">
        <v>120</v>
      </c>
    </row>
    <row r="25" spans="1:18" ht="13.5" thickBot="1">
      <c r="A25" s="191" t="s">
        <v>13</v>
      </c>
      <c r="B25" s="893">
        <f aca="true" t="shared" si="1" ref="B25:O25">SUM(B20:B24)</f>
        <v>57.2</v>
      </c>
      <c r="C25" s="897">
        <f t="shared" si="1"/>
        <v>61</v>
      </c>
      <c r="D25" s="897">
        <f t="shared" si="1"/>
        <v>66.8</v>
      </c>
      <c r="E25" s="897">
        <f t="shared" si="1"/>
        <v>1455</v>
      </c>
      <c r="F25" s="892">
        <f t="shared" si="1"/>
        <v>635</v>
      </c>
      <c r="G25" s="897">
        <f t="shared" si="1"/>
        <v>233.3</v>
      </c>
      <c r="H25" s="897">
        <f t="shared" si="1"/>
        <v>0</v>
      </c>
      <c r="I25" s="897">
        <f t="shared" si="1"/>
        <v>0</v>
      </c>
      <c r="J25" s="897">
        <f t="shared" si="1"/>
        <v>0</v>
      </c>
      <c r="K25" s="897">
        <f t="shared" si="1"/>
        <v>0</v>
      </c>
      <c r="L25" s="894">
        <f t="shared" si="1"/>
        <v>7.7</v>
      </c>
      <c r="M25" s="893">
        <f t="shared" si="1"/>
        <v>0</v>
      </c>
      <c r="N25" s="897">
        <f t="shared" si="1"/>
        <v>341</v>
      </c>
      <c r="O25" s="898">
        <f t="shared" si="1"/>
        <v>659.7</v>
      </c>
      <c r="Q25" s="90">
        <v>4</v>
      </c>
      <c r="R25" s="258">
        <v>122</v>
      </c>
    </row>
    <row r="26" spans="1:18" ht="18">
      <c r="A26" s="8"/>
      <c r="B26" s="986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90">
        <v>5</v>
      </c>
      <c r="R26" s="258">
        <v>100</v>
      </c>
    </row>
    <row r="27" spans="1:18" ht="18">
      <c r="A27" s="8"/>
      <c r="B27" s="6" t="s">
        <v>90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90">
        <v>6</v>
      </c>
      <c r="R27" s="258">
        <v>122</v>
      </c>
    </row>
    <row r="28" spans="1:18" ht="19.5" customHeight="1">
      <c r="A28" s="1721" t="s">
        <v>23</v>
      </c>
      <c r="B28" s="1723" t="s">
        <v>45</v>
      </c>
      <c r="C28" s="1723"/>
      <c r="D28" s="1723"/>
      <c r="E28" s="1723"/>
      <c r="F28" s="1713" t="s">
        <v>234</v>
      </c>
      <c r="G28" s="1715" t="s">
        <v>235</v>
      </c>
      <c r="H28" s="1717" t="s">
        <v>46</v>
      </c>
      <c r="I28" s="1717"/>
      <c r="J28" s="1717"/>
      <c r="K28" s="1717"/>
      <c r="L28" s="1718"/>
      <c r="M28" s="1719" t="s">
        <v>236</v>
      </c>
      <c r="N28" s="180" t="s">
        <v>1</v>
      </c>
      <c r="O28" s="180" t="s">
        <v>37</v>
      </c>
      <c r="Q28" s="97" t="s">
        <v>13</v>
      </c>
      <c r="R28" s="263">
        <f>SUM(R22:R27)</f>
        <v>622</v>
      </c>
    </row>
    <row r="29" spans="1:18" ht="20.25" thickBot="1">
      <c r="A29" s="1722"/>
      <c r="B29" s="181" t="s">
        <v>27</v>
      </c>
      <c r="C29" s="182" t="s">
        <v>28</v>
      </c>
      <c r="D29" s="182" t="s">
        <v>19</v>
      </c>
      <c r="E29" s="182" t="s">
        <v>29</v>
      </c>
      <c r="F29" s="1714"/>
      <c r="G29" s="1716"/>
      <c r="H29" s="185" t="s">
        <v>21</v>
      </c>
      <c r="I29" s="185" t="s">
        <v>20</v>
      </c>
      <c r="J29" s="313" t="s">
        <v>30</v>
      </c>
      <c r="K29" s="314" t="s">
        <v>31</v>
      </c>
      <c r="L29" s="187" t="s">
        <v>32</v>
      </c>
      <c r="M29" s="1720"/>
      <c r="N29" s="182" t="s">
        <v>33</v>
      </c>
      <c r="O29" s="183" t="s">
        <v>33</v>
      </c>
      <c r="Q29" s="1731" t="s">
        <v>161</v>
      </c>
      <c r="R29" s="1732"/>
    </row>
    <row r="30" spans="1:18" ht="12.75">
      <c r="A30" s="848" t="s">
        <v>10</v>
      </c>
      <c r="B30" s="490">
        <v>0</v>
      </c>
      <c r="C30" s="491">
        <v>0</v>
      </c>
      <c r="D30" s="491">
        <v>3</v>
      </c>
      <c r="E30" s="491">
        <v>0</v>
      </c>
      <c r="F30" s="491">
        <v>0</v>
      </c>
      <c r="G30" s="491">
        <v>0</v>
      </c>
      <c r="H30" s="491">
        <v>0</v>
      </c>
      <c r="I30" s="491">
        <v>0</v>
      </c>
      <c r="J30" s="491">
        <v>0</v>
      </c>
      <c r="K30" s="491">
        <v>0</v>
      </c>
      <c r="L30" s="493">
        <v>0</v>
      </c>
      <c r="M30" s="490">
        <v>0</v>
      </c>
      <c r="N30" s="491">
        <v>0</v>
      </c>
      <c r="O30" s="867">
        <v>3.7</v>
      </c>
      <c r="Q30" s="90">
        <v>1</v>
      </c>
      <c r="R30" s="258">
        <v>138</v>
      </c>
    </row>
    <row r="31" spans="1:18" ht="12.75">
      <c r="A31" s="189" t="s">
        <v>2</v>
      </c>
      <c r="B31" s="490">
        <v>68</v>
      </c>
      <c r="C31" s="491">
        <v>0</v>
      </c>
      <c r="D31" s="491">
        <v>0</v>
      </c>
      <c r="E31" s="491">
        <v>294</v>
      </c>
      <c r="F31" s="492">
        <v>237.5</v>
      </c>
      <c r="G31" s="491">
        <v>34.5</v>
      </c>
      <c r="H31" s="491">
        <v>0</v>
      </c>
      <c r="I31" s="491">
        <v>25</v>
      </c>
      <c r="J31" s="491">
        <v>0</v>
      </c>
      <c r="K31" s="491">
        <v>0</v>
      </c>
      <c r="L31" s="493">
        <v>68.6</v>
      </c>
      <c r="M31" s="490">
        <v>0</v>
      </c>
      <c r="N31" s="491">
        <v>83</v>
      </c>
      <c r="O31" s="867">
        <v>122</v>
      </c>
      <c r="Q31" s="90">
        <v>2</v>
      </c>
      <c r="R31" s="258">
        <v>120</v>
      </c>
    </row>
    <row r="32" spans="1:18" ht="12.75">
      <c r="A32" s="189" t="s">
        <v>3</v>
      </c>
      <c r="B32" s="868">
        <v>108</v>
      </c>
      <c r="C32" s="863">
        <v>111.9</v>
      </c>
      <c r="D32" s="863">
        <v>45.5</v>
      </c>
      <c r="E32" s="863">
        <v>237.5</v>
      </c>
      <c r="F32" s="985">
        <v>180.3</v>
      </c>
      <c r="G32" s="863">
        <v>34.3</v>
      </c>
      <c r="H32" s="863">
        <v>0</v>
      </c>
      <c r="I32" s="863">
        <v>0</v>
      </c>
      <c r="J32" s="863">
        <v>0</v>
      </c>
      <c r="K32" s="863">
        <v>0</v>
      </c>
      <c r="L32" s="887">
        <v>86.5</v>
      </c>
      <c r="M32" s="868">
        <v>0</v>
      </c>
      <c r="N32" s="863">
        <v>108</v>
      </c>
      <c r="O32" s="869">
        <v>121</v>
      </c>
      <c r="Q32" s="90">
        <v>3</v>
      </c>
      <c r="R32" s="258">
        <v>122</v>
      </c>
    </row>
    <row r="33" spans="1:18" ht="12.75">
      <c r="A33" s="189" t="s">
        <v>5</v>
      </c>
      <c r="B33" s="865">
        <v>108</v>
      </c>
      <c r="C33" s="599">
        <v>150.9</v>
      </c>
      <c r="D33" s="599">
        <v>0</v>
      </c>
      <c r="E33" s="599">
        <v>290.1</v>
      </c>
      <c r="F33" s="906">
        <v>203.7</v>
      </c>
      <c r="G33" s="599">
        <v>17.5</v>
      </c>
      <c r="H33" s="599">
        <v>0</v>
      </c>
      <c r="I33" s="599">
        <v>0</v>
      </c>
      <c r="J33" s="599">
        <v>0</v>
      </c>
      <c r="K33" s="599">
        <v>0</v>
      </c>
      <c r="L33" s="866">
        <v>15.6</v>
      </c>
      <c r="M33" s="865">
        <v>0</v>
      </c>
      <c r="N33" s="599">
        <v>113.5</v>
      </c>
      <c r="O33" s="911">
        <v>101</v>
      </c>
      <c r="Q33" s="90">
        <v>4</v>
      </c>
      <c r="R33" s="258">
        <v>122</v>
      </c>
    </row>
    <row r="34" spans="1:18" ht="13.5" thickBot="1">
      <c r="A34" s="856" t="s">
        <v>9</v>
      </c>
      <c r="B34" s="875">
        <v>0</v>
      </c>
      <c r="C34" s="602">
        <v>0</v>
      </c>
      <c r="D34" s="602">
        <v>0</v>
      </c>
      <c r="E34" s="602">
        <v>0</v>
      </c>
      <c r="F34" s="908">
        <v>48</v>
      </c>
      <c r="G34" s="602">
        <v>0</v>
      </c>
      <c r="H34" s="602">
        <v>0</v>
      </c>
      <c r="I34" s="602">
        <v>0</v>
      </c>
      <c r="J34" s="602">
        <v>0</v>
      </c>
      <c r="K34" s="602">
        <v>0</v>
      </c>
      <c r="L34" s="874">
        <v>0</v>
      </c>
      <c r="M34" s="875">
        <v>0</v>
      </c>
      <c r="N34" s="602">
        <v>0</v>
      </c>
      <c r="O34" s="879">
        <v>3.7</v>
      </c>
      <c r="Q34" s="90">
        <v>5</v>
      </c>
      <c r="R34" s="258">
        <v>100</v>
      </c>
    </row>
    <row r="35" spans="1:18" ht="13.5" thickBot="1">
      <c r="A35" s="191" t="s">
        <v>13</v>
      </c>
      <c r="B35" s="893">
        <f aca="true" t="shared" si="2" ref="B35:O35">SUM(B30:B34)</f>
        <v>284</v>
      </c>
      <c r="C35" s="897">
        <f t="shared" si="2"/>
        <v>262.8</v>
      </c>
      <c r="D35" s="897">
        <f t="shared" si="2"/>
        <v>48.5</v>
      </c>
      <c r="E35" s="897">
        <f t="shared" si="2"/>
        <v>821.6</v>
      </c>
      <c r="F35" s="892">
        <f t="shared" si="2"/>
        <v>669.5</v>
      </c>
      <c r="G35" s="897">
        <f t="shared" si="2"/>
        <v>86.3</v>
      </c>
      <c r="H35" s="897">
        <f t="shared" si="2"/>
        <v>0</v>
      </c>
      <c r="I35" s="897">
        <f t="shared" si="2"/>
        <v>25</v>
      </c>
      <c r="J35" s="897">
        <f t="shared" si="2"/>
        <v>0</v>
      </c>
      <c r="K35" s="897">
        <f t="shared" si="2"/>
        <v>0</v>
      </c>
      <c r="L35" s="894">
        <f t="shared" si="2"/>
        <v>170.7</v>
      </c>
      <c r="M35" s="893">
        <f t="shared" si="2"/>
        <v>0</v>
      </c>
      <c r="N35" s="897">
        <f t="shared" si="2"/>
        <v>304.5</v>
      </c>
      <c r="O35" s="898">
        <f t="shared" si="2"/>
        <v>351.4</v>
      </c>
      <c r="Q35" s="97" t="s">
        <v>13</v>
      </c>
      <c r="R35" s="263">
        <f>SUM(R30:R34)</f>
        <v>602</v>
      </c>
    </row>
    <row r="36" spans="1:18" ht="18">
      <c r="A36" s="8"/>
      <c r="B36" s="986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731" t="s">
        <v>97</v>
      </c>
      <c r="R36" s="1732"/>
    </row>
    <row r="37" spans="1:18" ht="18">
      <c r="A37" s="8"/>
      <c r="B37" s="6" t="s">
        <v>73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90">
        <v>1</v>
      </c>
      <c r="R37" s="264">
        <v>70</v>
      </c>
    </row>
    <row r="38" spans="1:18" ht="19.5" customHeight="1">
      <c r="A38" s="1721" t="s">
        <v>23</v>
      </c>
      <c r="B38" s="1723" t="s">
        <v>45</v>
      </c>
      <c r="C38" s="1723"/>
      <c r="D38" s="1723"/>
      <c r="E38" s="1723"/>
      <c r="F38" s="1713" t="s">
        <v>234</v>
      </c>
      <c r="G38" s="1715" t="s">
        <v>235</v>
      </c>
      <c r="H38" s="1717" t="s">
        <v>46</v>
      </c>
      <c r="I38" s="1717"/>
      <c r="J38" s="1717"/>
      <c r="K38" s="1717"/>
      <c r="L38" s="1718"/>
      <c r="M38" s="1719" t="s">
        <v>236</v>
      </c>
      <c r="N38" s="180" t="s">
        <v>1</v>
      </c>
      <c r="O38" s="180" t="s">
        <v>37</v>
      </c>
      <c r="Q38" s="90">
        <v>5</v>
      </c>
      <c r="R38" s="264">
        <v>50</v>
      </c>
    </row>
    <row r="39" spans="1:18" ht="20.25" thickBot="1">
      <c r="A39" s="1722"/>
      <c r="B39" s="181" t="s">
        <v>27</v>
      </c>
      <c r="C39" s="182" t="s">
        <v>28</v>
      </c>
      <c r="D39" s="182" t="s">
        <v>19</v>
      </c>
      <c r="E39" s="182" t="s">
        <v>29</v>
      </c>
      <c r="F39" s="1714"/>
      <c r="G39" s="1716"/>
      <c r="H39" s="185" t="s">
        <v>21</v>
      </c>
      <c r="I39" s="185" t="s">
        <v>20</v>
      </c>
      <c r="J39" s="313" t="s">
        <v>30</v>
      </c>
      <c r="K39" s="314" t="s">
        <v>31</v>
      </c>
      <c r="L39" s="187" t="s">
        <v>32</v>
      </c>
      <c r="M39" s="1720"/>
      <c r="N39" s="182" t="s">
        <v>33</v>
      </c>
      <c r="O39" s="183" t="s">
        <v>33</v>
      </c>
      <c r="Q39" s="97" t="s">
        <v>13</v>
      </c>
      <c r="R39" s="263">
        <f>SUM(R37:R38)</f>
        <v>120</v>
      </c>
    </row>
    <row r="40" spans="1:18" ht="12.75">
      <c r="A40" s="848" t="s">
        <v>10</v>
      </c>
      <c r="B40" s="490">
        <v>0</v>
      </c>
      <c r="C40" s="491">
        <v>0</v>
      </c>
      <c r="D40" s="491">
        <v>0</v>
      </c>
      <c r="E40" s="491">
        <v>0</v>
      </c>
      <c r="F40" s="491">
        <v>31</v>
      </c>
      <c r="G40" s="491">
        <v>0</v>
      </c>
      <c r="H40" s="491">
        <v>0</v>
      </c>
      <c r="I40" s="491">
        <v>0</v>
      </c>
      <c r="J40" s="491">
        <v>0</v>
      </c>
      <c r="K40" s="491">
        <v>0</v>
      </c>
      <c r="L40" s="493">
        <v>0</v>
      </c>
      <c r="M40" s="490">
        <v>0</v>
      </c>
      <c r="N40" s="491">
        <v>0</v>
      </c>
      <c r="O40" s="867">
        <v>3.7</v>
      </c>
      <c r="Q40" s="1731" t="s">
        <v>98</v>
      </c>
      <c r="R40" s="1732"/>
    </row>
    <row r="41" spans="1:18" ht="12.75">
      <c r="A41" s="189" t="s">
        <v>2</v>
      </c>
      <c r="B41" s="490">
        <v>0</v>
      </c>
      <c r="C41" s="491">
        <v>0</v>
      </c>
      <c r="D41" s="491">
        <v>0</v>
      </c>
      <c r="E41" s="491">
        <v>481.9</v>
      </c>
      <c r="F41" s="492">
        <v>211.2</v>
      </c>
      <c r="G41" s="491">
        <v>116.1</v>
      </c>
      <c r="H41" s="491">
        <v>0</v>
      </c>
      <c r="I41" s="491">
        <v>0</v>
      </c>
      <c r="J41" s="491">
        <v>0</v>
      </c>
      <c r="K41" s="491">
        <v>0</v>
      </c>
      <c r="L41" s="493">
        <v>0</v>
      </c>
      <c r="M41" s="490">
        <v>0</v>
      </c>
      <c r="N41" s="491">
        <v>116.5</v>
      </c>
      <c r="O41" s="867">
        <v>114</v>
      </c>
      <c r="Q41" s="90">
        <v>15</v>
      </c>
      <c r="R41" s="258">
        <v>28</v>
      </c>
    </row>
    <row r="42" spans="1:18" ht="12.75">
      <c r="A42" s="189" t="s">
        <v>3</v>
      </c>
      <c r="B42" s="868">
        <v>0</v>
      </c>
      <c r="C42" s="863">
        <v>0</v>
      </c>
      <c r="D42" s="863">
        <v>0</v>
      </c>
      <c r="E42" s="863">
        <v>547</v>
      </c>
      <c r="F42" s="985">
        <v>242.1</v>
      </c>
      <c r="G42" s="863">
        <v>49.1</v>
      </c>
      <c r="H42" s="863">
        <v>0</v>
      </c>
      <c r="I42" s="863">
        <v>0</v>
      </c>
      <c r="J42" s="863">
        <v>0</v>
      </c>
      <c r="K42" s="863">
        <v>0</v>
      </c>
      <c r="L42" s="887">
        <v>0</v>
      </c>
      <c r="M42" s="868">
        <v>0</v>
      </c>
      <c r="N42" s="863">
        <v>116.5</v>
      </c>
      <c r="O42" s="869">
        <v>90</v>
      </c>
      <c r="Q42" s="90">
        <v>25</v>
      </c>
      <c r="R42" s="258">
        <v>30</v>
      </c>
    </row>
    <row r="43" spans="1:18" ht="12.75">
      <c r="A43" s="189" t="s">
        <v>5</v>
      </c>
      <c r="B43" s="865">
        <v>39.5</v>
      </c>
      <c r="C43" s="599">
        <v>0</v>
      </c>
      <c r="D43" s="599">
        <v>0</v>
      </c>
      <c r="E43" s="599">
        <v>524.1</v>
      </c>
      <c r="F43" s="906">
        <v>213.2</v>
      </c>
      <c r="G43" s="599">
        <v>59.2</v>
      </c>
      <c r="H43" s="599">
        <v>0</v>
      </c>
      <c r="I43" s="599">
        <v>0</v>
      </c>
      <c r="J43" s="599">
        <v>0</v>
      </c>
      <c r="K43" s="599">
        <v>0</v>
      </c>
      <c r="L43" s="866">
        <v>0</v>
      </c>
      <c r="M43" s="865">
        <v>0</v>
      </c>
      <c r="N43" s="599">
        <v>119</v>
      </c>
      <c r="O43" s="911">
        <v>85</v>
      </c>
      <c r="Q43" s="97" t="s">
        <v>13</v>
      </c>
      <c r="R43" s="263">
        <f>SUM(R41:R42)</f>
        <v>58</v>
      </c>
    </row>
    <row r="44" spans="1:18" ht="13.5" thickBot="1">
      <c r="A44" s="856" t="s">
        <v>9</v>
      </c>
      <c r="B44" s="875">
        <v>0</v>
      </c>
      <c r="C44" s="602">
        <v>0</v>
      </c>
      <c r="D44" s="602">
        <v>0</v>
      </c>
      <c r="E44" s="602">
        <v>0</v>
      </c>
      <c r="F44" s="908">
        <v>60.2</v>
      </c>
      <c r="G44" s="602">
        <v>0</v>
      </c>
      <c r="H44" s="602">
        <v>0</v>
      </c>
      <c r="I44" s="602">
        <v>0</v>
      </c>
      <c r="J44" s="602">
        <v>0</v>
      </c>
      <c r="K44" s="602">
        <v>0</v>
      </c>
      <c r="L44" s="874">
        <v>0</v>
      </c>
      <c r="M44" s="875">
        <v>0</v>
      </c>
      <c r="N44" s="602">
        <v>0</v>
      </c>
      <c r="O44" s="879">
        <v>3.7</v>
      </c>
      <c r="Q44" s="95" t="s">
        <v>109</v>
      </c>
      <c r="R44" s="272">
        <v>54</v>
      </c>
    </row>
    <row r="45" spans="1:18" ht="13.5" thickBot="1">
      <c r="A45" s="191" t="s">
        <v>13</v>
      </c>
      <c r="B45" s="893">
        <f aca="true" t="shared" si="3" ref="B45:O45">SUM(B40:B44)</f>
        <v>39.5</v>
      </c>
      <c r="C45" s="897">
        <f t="shared" si="3"/>
        <v>0</v>
      </c>
      <c r="D45" s="897">
        <f t="shared" si="3"/>
        <v>0</v>
      </c>
      <c r="E45" s="897">
        <f t="shared" si="3"/>
        <v>1553</v>
      </c>
      <c r="F45" s="892">
        <f t="shared" si="3"/>
        <v>757.7</v>
      </c>
      <c r="G45" s="897">
        <f t="shared" si="3"/>
        <v>224.39999999999998</v>
      </c>
      <c r="H45" s="897">
        <f t="shared" si="3"/>
        <v>0</v>
      </c>
      <c r="I45" s="897">
        <f t="shared" si="3"/>
        <v>0</v>
      </c>
      <c r="J45" s="897">
        <f t="shared" si="3"/>
        <v>0</v>
      </c>
      <c r="K45" s="897">
        <f t="shared" si="3"/>
        <v>0</v>
      </c>
      <c r="L45" s="894">
        <f t="shared" si="3"/>
        <v>0</v>
      </c>
      <c r="M45" s="893">
        <f t="shared" si="3"/>
        <v>0</v>
      </c>
      <c r="N45" s="897">
        <f t="shared" si="3"/>
        <v>352</v>
      </c>
      <c r="O45" s="898">
        <f t="shared" si="3"/>
        <v>296.4</v>
      </c>
      <c r="Q45" s="146" t="s">
        <v>163</v>
      </c>
      <c r="R45" s="271">
        <f>R28+R35+R39+R43+R44</f>
        <v>1456</v>
      </c>
    </row>
    <row r="46" spans="1:15" ht="18">
      <c r="A46" s="8"/>
      <c r="B46" s="986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71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733" t="s">
        <v>55</v>
      </c>
      <c r="R47" s="1733"/>
    </row>
    <row r="48" spans="1:18" ht="20.25" customHeight="1" thickBot="1">
      <c r="A48" s="1721" t="s">
        <v>23</v>
      </c>
      <c r="B48" s="1723" t="s">
        <v>45</v>
      </c>
      <c r="C48" s="1723"/>
      <c r="D48" s="1723"/>
      <c r="E48" s="1723"/>
      <c r="F48" s="1713" t="s">
        <v>234</v>
      </c>
      <c r="G48" s="1715" t="s">
        <v>235</v>
      </c>
      <c r="H48" s="1717" t="s">
        <v>46</v>
      </c>
      <c r="I48" s="1717"/>
      <c r="J48" s="1717"/>
      <c r="K48" s="1717"/>
      <c r="L48" s="1718"/>
      <c r="M48" s="1719" t="s">
        <v>236</v>
      </c>
      <c r="N48" s="180" t="s">
        <v>1</v>
      </c>
      <c r="O48" s="180" t="s">
        <v>37</v>
      </c>
      <c r="Q48" s="1728" t="s">
        <v>54</v>
      </c>
      <c r="R48" s="1728"/>
    </row>
    <row r="49" spans="1:18" ht="20.25" thickBot="1">
      <c r="A49" s="1722"/>
      <c r="B49" s="181" t="s">
        <v>27</v>
      </c>
      <c r="C49" s="182" t="s">
        <v>28</v>
      </c>
      <c r="D49" s="182" t="s">
        <v>19</v>
      </c>
      <c r="E49" s="182" t="s">
        <v>29</v>
      </c>
      <c r="F49" s="1714"/>
      <c r="G49" s="1716"/>
      <c r="H49" s="185" t="s">
        <v>21</v>
      </c>
      <c r="I49" s="185" t="s">
        <v>20</v>
      </c>
      <c r="J49" s="313" t="s">
        <v>30</v>
      </c>
      <c r="K49" s="314" t="s">
        <v>31</v>
      </c>
      <c r="L49" s="187" t="s">
        <v>32</v>
      </c>
      <c r="M49" s="1720"/>
      <c r="N49" s="182" t="s">
        <v>33</v>
      </c>
      <c r="O49" s="183" t="s">
        <v>33</v>
      </c>
      <c r="Q49" s="1729" t="s">
        <v>49</v>
      </c>
      <c r="R49" s="92" t="s">
        <v>56</v>
      </c>
    </row>
    <row r="50" spans="1:18" ht="13.5" thickBot="1">
      <c r="A50" s="987" t="s">
        <v>2</v>
      </c>
      <c r="B50" s="490">
        <v>0</v>
      </c>
      <c r="C50" s="490">
        <v>0</v>
      </c>
      <c r="D50" s="490">
        <v>0</v>
      </c>
      <c r="E50" s="490">
        <v>0</v>
      </c>
      <c r="F50" s="492">
        <v>20.3</v>
      </c>
      <c r="G50" s="491">
        <v>0</v>
      </c>
      <c r="H50" s="491">
        <v>0</v>
      </c>
      <c r="I50" s="491">
        <v>0</v>
      </c>
      <c r="J50" s="491">
        <v>0</v>
      </c>
      <c r="K50" s="491">
        <v>0</v>
      </c>
      <c r="L50" s="493">
        <v>0</v>
      </c>
      <c r="M50" s="490">
        <v>0</v>
      </c>
      <c r="N50" s="491">
        <v>0</v>
      </c>
      <c r="O50" s="867">
        <v>3.7</v>
      </c>
      <c r="Q50" s="1730"/>
      <c r="R50" s="94" t="s">
        <v>33</v>
      </c>
    </row>
    <row r="51" spans="1:18" ht="12.75">
      <c r="A51" s="189" t="s">
        <v>3</v>
      </c>
      <c r="B51" s="868">
        <v>160.5</v>
      </c>
      <c r="C51" s="863">
        <v>11.2</v>
      </c>
      <c r="D51" s="863">
        <v>0</v>
      </c>
      <c r="E51" s="863">
        <v>53.2</v>
      </c>
      <c r="F51" s="985">
        <v>106.8</v>
      </c>
      <c r="G51" s="863">
        <v>5.5</v>
      </c>
      <c r="H51" s="863">
        <v>0</v>
      </c>
      <c r="I51" s="863">
        <v>0</v>
      </c>
      <c r="J51" s="863">
        <v>0</v>
      </c>
      <c r="K51" s="863">
        <v>0</v>
      </c>
      <c r="L51" s="887">
        <v>76</v>
      </c>
      <c r="M51" s="868">
        <v>0</v>
      </c>
      <c r="N51" s="863">
        <v>42.8</v>
      </c>
      <c r="O51" s="869">
        <v>66.6</v>
      </c>
      <c r="Q51" s="145" t="s">
        <v>166</v>
      </c>
      <c r="R51" s="145">
        <v>9</v>
      </c>
    </row>
    <row r="52" spans="1:18" ht="22.5" customHeight="1">
      <c r="A52" s="907" t="s">
        <v>232</v>
      </c>
      <c r="B52" s="988">
        <v>55</v>
      </c>
      <c r="C52" s="989">
        <v>0</v>
      </c>
      <c r="D52" s="989">
        <v>0</v>
      </c>
      <c r="E52" s="989">
        <v>27.9</v>
      </c>
      <c r="F52" s="990">
        <v>11.2</v>
      </c>
      <c r="G52" s="989">
        <v>10.2</v>
      </c>
      <c r="H52" s="989">
        <v>0</v>
      </c>
      <c r="I52" s="989">
        <v>0</v>
      </c>
      <c r="J52" s="989">
        <v>0</v>
      </c>
      <c r="K52" s="989">
        <v>0</v>
      </c>
      <c r="L52" s="991">
        <v>0</v>
      </c>
      <c r="M52" s="988">
        <v>0</v>
      </c>
      <c r="N52" s="989">
        <v>13.3</v>
      </c>
      <c r="O52" s="992">
        <v>18.4</v>
      </c>
      <c r="Q52" s="28" t="s">
        <v>167</v>
      </c>
      <c r="R52" s="28">
        <v>130</v>
      </c>
    </row>
    <row r="53" spans="1:18" ht="13.5" thickBot="1">
      <c r="A53" s="856" t="s">
        <v>9</v>
      </c>
      <c r="B53" s="875">
        <v>0</v>
      </c>
      <c r="C53" s="602">
        <v>0</v>
      </c>
      <c r="D53" s="602">
        <v>0</v>
      </c>
      <c r="E53" s="602">
        <v>0</v>
      </c>
      <c r="F53" s="908">
        <v>21.2</v>
      </c>
      <c r="G53" s="602">
        <v>0</v>
      </c>
      <c r="H53" s="602">
        <v>0</v>
      </c>
      <c r="I53" s="602">
        <v>0</v>
      </c>
      <c r="J53" s="602">
        <v>0</v>
      </c>
      <c r="K53" s="602">
        <v>0</v>
      </c>
      <c r="L53" s="874">
        <v>0</v>
      </c>
      <c r="M53" s="875">
        <v>0</v>
      </c>
      <c r="N53" s="602">
        <v>0</v>
      </c>
      <c r="O53" s="879">
        <v>3.7</v>
      </c>
      <c r="Q53" s="28" t="s">
        <v>168</v>
      </c>
      <c r="R53" s="28">
        <v>130</v>
      </c>
    </row>
    <row r="54" spans="1:18" ht="16.5" thickBot="1">
      <c r="A54" s="191" t="s">
        <v>13</v>
      </c>
      <c r="B54" s="893">
        <f aca="true" t="shared" si="4" ref="B54:O54">SUM(B50:B53)</f>
        <v>215.5</v>
      </c>
      <c r="C54" s="897">
        <f t="shared" si="4"/>
        <v>11.2</v>
      </c>
      <c r="D54" s="897">
        <f t="shared" si="4"/>
        <v>0</v>
      </c>
      <c r="E54" s="897">
        <f t="shared" si="4"/>
        <v>81.1</v>
      </c>
      <c r="F54" s="892">
        <f t="shared" si="4"/>
        <v>159.49999999999997</v>
      </c>
      <c r="G54" s="897">
        <f t="shared" si="4"/>
        <v>15.7</v>
      </c>
      <c r="H54" s="897">
        <f t="shared" si="4"/>
        <v>0</v>
      </c>
      <c r="I54" s="897">
        <f t="shared" si="4"/>
        <v>0</v>
      </c>
      <c r="J54" s="897">
        <f t="shared" si="4"/>
        <v>0</v>
      </c>
      <c r="K54" s="897">
        <f t="shared" si="4"/>
        <v>0</v>
      </c>
      <c r="L54" s="894">
        <f t="shared" si="4"/>
        <v>76</v>
      </c>
      <c r="M54" s="893">
        <f t="shared" si="4"/>
        <v>0</v>
      </c>
      <c r="N54" s="897">
        <f t="shared" si="4"/>
        <v>56.099999999999994</v>
      </c>
      <c r="O54" s="898">
        <f t="shared" si="4"/>
        <v>92.39999999999999</v>
      </c>
      <c r="Q54" s="283"/>
      <c r="R54" s="283"/>
    </row>
    <row r="55" spans="1:17" ht="18">
      <c r="A55" s="8"/>
      <c r="B55" s="986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74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100"/>
      <c r="R56" s="100"/>
    </row>
    <row r="57" spans="1:15" ht="19.5" customHeight="1">
      <c r="A57" s="1721" t="s">
        <v>23</v>
      </c>
      <c r="B57" s="1723" t="s">
        <v>45</v>
      </c>
      <c r="C57" s="1723"/>
      <c r="D57" s="1723"/>
      <c r="E57" s="1723"/>
      <c r="F57" s="1713" t="s">
        <v>234</v>
      </c>
      <c r="G57" s="1715" t="s">
        <v>235</v>
      </c>
      <c r="H57" s="1717" t="s">
        <v>46</v>
      </c>
      <c r="I57" s="1717"/>
      <c r="J57" s="1717"/>
      <c r="K57" s="1717"/>
      <c r="L57" s="1718"/>
      <c r="M57" s="1719" t="s">
        <v>236</v>
      </c>
      <c r="N57" s="180" t="s">
        <v>1</v>
      </c>
      <c r="O57" s="180" t="s">
        <v>37</v>
      </c>
    </row>
    <row r="58" spans="1:15" ht="20.25" thickBot="1">
      <c r="A58" s="1722"/>
      <c r="B58" s="181" t="s">
        <v>27</v>
      </c>
      <c r="C58" s="182" t="s">
        <v>28</v>
      </c>
      <c r="D58" s="182" t="s">
        <v>19</v>
      </c>
      <c r="E58" s="182" t="s">
        <v>29</v>
      </c>
      <c r="F58" s="1714"/>
      <c r="G58" s="1716"/>
      <c r="H58" s="185" t="s">
        <v>21</v>
      </c>
      <c r="I58" s="185" t="s">
        <v>20</v>
      </c>
      <c r="J58" s="313" t="s">
        <v>30</v>
      </c>
      <c r="K58" s="314" t="s">
        <v>31</v>
      </c>
      <c r="L58" s="187" t="s">
        <v>32</v>
      </c>
      <c r="M58" s="1720"/>
      <c r="N58" s="182" t="s">
        <v>33</v>
      </c>
      <c r="O58" s="183" t="s">
        <v>33</v>
      </c>
    </row>
    <row r="59" spans="1:15" ht="12.75">
      <c r="A59" s="848" t="s">
        <v>10</v>
      </c>
      <c r="B59" s="490">
        <v>0</v>
      </c>
      <c r="C59" s="490">
        <v>0</v>
      </c>
      <c r="D59" s="490">
        <v>0</v>
      </c>
      <c r="E59" s="490">
        <v>0</v>
      </c>
      <c r="F59" s="491">
        <v>26.2</v>
      </c>
      <c r="G59" s="491">
        <v>0</v>
      </c>
      <c r="H59" s="491">
        <v>0</v>
      </c>
      <c r="I59" s="491">
        <v>0</v>
      </c>
      <c r="J59" s="491">
        <v>0</v>
      </c>
      <c r="K59" s="491">
        <v>0</v>
      </c>
      <c r="L59" s="493">
        <v>0</v>
      </c>
      <c r="M59" s="490">
        <v>0</v>
      </c>
      <c r="N59" s="491">
        <v>0</v>
      </c>
      <c r="O59" s="867">
        <v>3.7</v>
      </c>
    </row>
    <row r="60" spans="1:15" ht="12.75">
      <c r="A60" s="189" t="s">
        <v>2</v>
      </c>
      <c r="B60" s="490">
        <v>12</v>
      </c>
      <c r="C60" s="490">
        <v>0</v>
      </c>
      <c r="D60" s="490">
        <v>0</v>
      </c>
      <c r="E60" s="491">
        <v>441</v>
      </c>
      <c r="F60" s="492">
        <v>208.2</v>
      </c>
      <c r="G60" s="491">
        <v>116.5</v>
      </c>
      <c r="H60" s="491">
        <v>0</v>
      </c>
      <c r="I60" s="491">
        <v>0</v>
      </c>
      <c r="J60" s="491">
        <v>0</v>
      </c>
      <c r="K60" s="491">
        <v>0</v>
      </c>
      <c r="L60" s="493">
        <v>0</v>
      </c>
      <c r="M60" s="490">
        <v>0</v>
      </c>
      <c r="N60" s="491">
        <v>116.5</v>
      </c>
      <c r="O60" s="867">
        <v>103</v>
      </c>
    </row>
    <row r="61" spans="1:15" ht="12.75">
      <c r="A61" s="189" t="s">
        <v>3</v>
      </c>
      <c r="B61" s="868">
        <v>50</v>
      </c>
      <c r="C61" s="490">
        <v>0</v>
      </c>
      <c r="D61" s="490">
        <v>0</v>
      </c>
      <c r="E61" s="863">
        <v>471.1</v>
      </c>
      <c r="F61" s="985">
        <v>208.2</v>
      </c>
      <c r="G61" s="863">
        <v>67.3</v>
      </c>
      <c r="H61" s="491">
        <v>0</v>
      </c>
      <c r="I61" s="491">
        <v>0</v>
      </c>
      <c r="J61" s="491">
        <v>0</v>
      </c>
      <c r="K61" s="491">
        <v>0</v>
      </c>
      <c r="L61" s="493">
        <v>0</v>
      </c>
      <c r="M61" s="868">
        <v>0</v>
      </c>
      <c r="N61" s="863">
        <v>116.5</v>
      </c>
      <c r="O61" s="869">
        <v>103</v>
      </c>
    </row>
    <row r="62" spans="1:15" ht="12.75">
      <c r="A62" s="189" t="s">
        <v>5</v>
      </c>
      <c r="B62" s="865">
        <v>203</v>
      </c>
      <c r="C62" s="490">
        <v>0</v>
      </c>
      <c r="D62" s="490">
        <v>0</v>
      </c>
      <c r="E62" s="599">
        <v>523.8</v>
      </c>
      <c r="F62" s="906">
        <v>199.4</v>
      </c>
      <c r="G62" s="599">
        <v>18.8</v>
      </c>
      <c r="H62" s="599">
        <v>70.5</v>
      </c>
      <c r="I62" s="599">
        <v>100.5</v>
      </c>
      <c r="J62" s="599">
        <v>0</v>
      </c>
      <c r="K62" s="599">
        <v>0</v>
      </c>
      <c r="L62" s="866">
        <v>64.4</v>
      </c>
      <c r="M62" s="865">
        <v>0</v>
      </c>
      <c r="N62" s="599">
        <v>122.5</v>
      </c>
      <c r="O62" s="911">
        <v>77</v>
      </c>
    </row>
    <row r="63" spans="1:15" ht="13.5" thickBot="1">
      <c r="A63" s="856" t="s">
        <v>9</v>
      </c>
      <c r="B63" s="875">
        <v>0</v>
      </c>
      <c r="C63" s="490">
        <v>0</v>
      </c>
      <c r="D63" s="490">
        <v>0</v>
      </c>
      <c r="E63" s="602">
        <v>0</v>
      </c>
      <c r="F63" s="908">
        <v>60.2</v>
      </c>
      <c r="G63" s="602">
        <v>0</v>
      </c>
      <c r="H63" s="602">
        <v>0</v>
      </c>
      <c r="I63" s="602">
        <v>0</v>
      </c>
      <c r="J63" s="602">
        <v>0</v>
      </c>
      <c r="K63" s="602">
        <v>0</v>
      </c>
      <c r="L63" s="874">
        <v>0</v>
      </c>
      <c r="M63" s="875">
        <v>0</v>
      </c>
      <c r="N63" s="602">
        <v>0</v>
      </c>
      <c r="O63" s="879">
        <v>3.7</v>
      </c>
    </row>
    <row r="64" spans="1:15" ht="13.5" thickBot="1">
      <c r="A64" s="191" t="s">
        <v>13</v>
      </c>
      <c r="B64" s="893">
        <f aca="true" t="shared" si="5" ref="B64:O64">SUM(B59:B63)</f>
        <v>265</v>
      </c>
      <c r="C64" s="897">
        <f t="shared" si="5"/>
        <v>0</v>
      </c>
      <c r="D64" s="897">
        <f t="shared" si="5"/>
        <v>0</v>
      </c>
      <c r="E64" s="897">
        <f t="shared" si="5"/>
        <v>1435.9</v>
      </c>
      <c r="F64" s="892">
        <f t="shared" si="5"/>
        <v>702.2</v>
      </c>
      <c r="G64" s="897">
        <f t="shared" si="5"/>
        <v>202.60000000000002</v>
      </c>
      <c r="H64" s="897">
        <f t="shared" si="5"/>
        <v>70.5</v>
      </c>
      <c r="I64" s="897">
        <f t="shared" si="5"/>
        <v>100.5</v>
      </c>
      <c r="J64" s="897">
        <f t="shared" si="5"/>
        <v>0</v>
      </c>
      <c r="K64" s="897">
        <f t="shared" si="5"/>
        <v>0</v>
      </c>
      <c r="L64" s="894">
        <f t="shared" si="5"/>
        <v>64.4</v>
      </c>
      <c r="M64" s="893">
        <f t="shared" si="5"/>
        <v>0</v>
      </c>
      <c r="N64" s="897">
        <f t="shared" si="5"/>
        <v>355.5</v>
      </c>
      <c r="O64" s="898">
        <f t="shared" si="5"/>
        <v>290.4</v>
      </c>
    </row>
    <row r="65" spans="1:15" ht="18">
      <c r="A65" s="8"/>
      <c r="B65" s="986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99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721" t="s">
        <v>23</v>
      </c>
      <c r="B67" s="1723" t="s">
        <v>45</v>
      </c>
      <c r="C67" s="1723"/>
      <c r="D67" s="1723"/>
      <c r="E67" s="1723"/>
      <c r="F67" s="1713" t="s">
        <v>234</v>
      </c>
      <c r="G67" s="1715" t="s">
        <v>235</v>
      </c>
      <c r="H67" s="1717" t="s">
        <v>46</v>
      </c>
      <c r="I67" s="1717"/>
      <c r="J67" s="1717"/>
      <c r="K67" s="1717"/>
      <c r="L67" s="1718"/>
      <c r="M67" s="1719" t="s">
        <v>236</v>
      </c>
      <c r="N67" s="180" t="s">
        <v>1</v>
      </c>
      <c r="O67" s="180" t="s">
        <v>37</v>
      </c>
    </row>
    <row r="68" spans="1:15" ht="20.25" thickBot="1">
      <c r="A68" s="1722"/>
      <c r="B68" s="181" t="s">
        <v>27</v>
      </c>
      <c r="C68" s="182" t="s">
        <v>28</v>
      </c>
      <c r="D68" s="182" t="s">
        <v>19</v>
      </c>
      <c r="E68" s="182" t="s">
        <v>29</v>
      </c>
      <c r="F68" s="1714"/>
      <c r="G68" s="1716"/>
      <c r="H68" s="185" t="s">
        <v>21</v>
      </c>
      <c r="I68" s="185" t="s">
        <v>20</v>
      </c>
      <c r="J68" s="313" t="s">
        <v>30</v>
      </c>
      <c r="K68" s="314" t="s">
        <v>31</v>
      </c>
      <c r="L68" s="187" t="s">
        <v>32</v>
      </c>
      <c r="M68" s="1720"/>
      <c r="N68" s="182" t="s">
        <v>33</v>
      </c>
      <c r="O68" s="183" t="s">
        <v>33</v>
      </c>
    </row>
    <row r="69" spans="1:15" ht="13.5" thickBot="1">
      <c r="A69" s="188" t="s">
        <v>2</v>
      </c>
      <c r="B69" s="490">
        <v>12</v>
      </c>
      <c r="C69" s="491">
        <v>0</v>
      </c>
      <c r="D69" s="491">
        <v>192</v>
      </c>
      <c r="E69" s="491">
        <v>0</v>
      </c>
      <c r="F69" s="492">
        <v>0</v>
      </c>
      <c r="G69" s="491">
        <v>0</v>
      </c>
      <c r="H69" s="491">
        <v>0</v>
      </c>
      <c r="I69" s="491">
        <v>0</v>
      </c>
      <c r="J69" s="491">
        <v>0</v>
      </c>
      <c r="K69" s="491">
        <v>0</v>
      </c>
      <c r="L69" s="493">
        <v>0</v>
      </c>
      <c r="M69" s="490">
        <v>0</v>
      </c>
      <c r="N69" s="491">
        <v>38</v>
      </c>
      <c r="O69" s="867">
        <v>13</v>
      </c>
    </row>
    <row r="70" spans="1:15" ht="13.5" thickBot="1">
      <c r="A70" s="191" t="s">
        <v>13</v>
      </c>
      <c r="B70" s="893">
        <f aca="true" t="shared" si="6" ref="B70:O70">SUM(B69:B69)</f>
        <v>12</v>
      </c>
      <c r="C70" s="897">
        <f t="shared" si="6"/>
        <v>0</v>
      </c>
      <c r="D70" s="897">
        <f t="shared" si="6"/>
        <v>192</v>
      </c>
      <c r="E70" s="897">
        <f t="shared" si="6"/>
        <v>0</v>
      </c>
      <c r="F70" s="892">
        <f t="shared" si="6"/>
        <v>0</v>
      </c>
      <c r="G70" s="897">
        <f t="shared" si="6"/>
        <v>0</v>
      </c>
      <c r="H70" s="897">
        <f t="shared" si="6"/>
        <v>0</v>
      </c>
      <c r="I70" s="897">
        <f t="shared" si="6"/>
        <v>0</v>
      </c>
      <c r="J70" s="897">
        <f t="shared" si="6"/>
        <v>0</v>
      </c>
      <c r="K70" s="897">
        <f t="shared" si="6"/>
        <v>0</v>
      </c>
      <c r="L70" s="894">
        <f t="shared" si="6"/>
        <v>0</v>
      </c>
      <c r="M70" s="893">
        <f t="shared" si="6"/>
        <v>0</v>
      </c>
      <c r="N70" s="897">
        <f t="shared" si="6"/>
        <v>38</v>
      </c>
      <c r="O70" s="898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100"/>
      <c r="R71" s="100"/>
    </row>
    <row r="72" spans="1:15" ht="18">
      <c r="A72" s="8"/>
      <c r="B72" s="6" t="s">
        <v>100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721" t="s">
        <v>23</v>
      </c>
      <c r="B73" s="1723" t="s">
        <v>45</v>
      </c>
      <c r="C73" s="1723"/>
      <c r="D73" s="1723"/>
      <c r="E73" s="1723"/>
      <c r="F73" s="1713" t="s">
        <v>234</v>
      </c>
      <c r="G73" s="1715" t="s">
        <v>235</v>
      </c>
      <c r="H73" s="1717" t="s">
        <v>46</v>
      </c>
      <c r="I73" s="1717"/>
      <c r="J73" s="1717"/>
      <c r="K73" s="1717"/>
      <c r="L73" s="1718"/>
      <c r="M73" s="1719" t="s">
        <v>236</v>
      </c>
      <c r="N73" s="180" t="s">
        <v>1</v>
      </c>
      <c r="O73" s="180" t="s">
        <v>37</v>
      </c>
    </row>
    <row r="74" spans="1:15" ht="20.25" thickBot="1">
      <c r="A74" s="1722"/>
      <c r="B74" s="181" t="s">
        <v>27</v>
      </c>
      <c r="C74" s="182" t="s">
        <v>28</v>
      </c>
      <c r="D74" s="182" t="s">
        <v>19</v>
      </c>
      <c r="E74" s="182" t="s">
        <v>29</v>
      </c>
      <c r="F74" s="1714"/>
      <c r="G74" s="1716"/>
      <c r="H74" s="185" t="s">
        <v>21</v>
      </c>
      <c r="I74" s="185" t="s">
        <v>20</v>
      </c>
      <c r="J74" s="313" t="s">
        <v>30</v>
      </c>
      <c r="K74" s="314" t="s">
        <v>31</v>
      </c>
      <c r="L74" s="187" t="s">
        <v>32</v>
      </c>
      <c r="M74" s="1720"/>
      <c r="N74" s="182" t="s">
        <v>33</v>
      </c>
      <c r="O74" s="183" t="s">
        <v>33</v>
      </c>
    </row>
    <row r="75" spans="1:15" ht="12.75">
      <c r="A75" s="188" t="s">
        <v>2</v>
      </c>
      <c r="B75" s="490">
        <v>4.5</v>
      </c>
      <c r="C75" s="491">
        <v>0</v>
      </c>
      <c r="D75" s="491">
        <v>0</v>
      </c>
      <c r="E75" s="491">
        <v>135</v>
      </c>
      <c r="F75" s="492">
        <v>30.8</v>
      </c>
      <c r="G75" s="491">
        <v>4.9</v>
      </c>
      <c r="H75" s="491">
        <v>0</v>
      </c>
      <c r="I75" s="491">
        <v>0</v>
      </c>
      <c r="J75" s="491">
        <v>0</v>
      </c>
      <c r="K75" s="491">
        <v>0</v>
      </c>
      <c r="L75" s="493">
        <v>30.3</v>
      </c>
      <c r="M75" s="490">
        <v>0</v>
      </c>
      <c r="N75" s="491">
        <v>39</v>
      </c>
      <c r="O75" s="867">
        <v>41</v>
      </c>
    </row>
    <row r="76" spans="1:15" ht="13.5" thickBot="1">
      <c r="A76" s="189" t="s">
        <v>3</v>
      </c>
      <c r="B76" s="868">
        <v>25.2</v>
      </c>
      <c r="C76" s="863">
        <v>0</v>
      </c>
      <c r="D76" s="863">
        <v>0</v>
      </c>
      <c r="E76" s="863">
        <v>36</v>
      </c>
      <c r="F76" s="985">
        <v>39.1</v>
      </c>
      <c r="G76" s="863">
        <v>5.9</v>
      </c>
      <c r="H76" s="863">
        <v>0</v>
      </c>
      <c r="I76" s="863">
        <v>0</v>
      </c>
      <c r="J76" s="863">
        <v>0</v>
      </c>
      <c r="K76" s="863">
        <v>0</v>
      </c>
      <c r="L76" s="887">
        <v>17</v>
      </c>
      <c r="M76" s="868">
        <v>0</v>
      </c>
      <c r="N76" s="863">
        <v>28</v>
      </c>
      <c r="O76" s="869">
        <v>26</v>
      </c>
    </row>
    <row r="77" spans="1:15" ht="13.5" thickBot="1">
      <c r="A77" s="191" t="s">
        <v>13</v>
      </c>
      <c r="B77" s="893">
        <f aca="true" t="shared" si="7" ref="B77:O77">SUM(B75:B76)</f>
        <v>29.7</v>
      </c>
      <c r="C77" s="897">
        <f t="shared" si="7"/>
        <v>0</v>
      </c>
      <c r="D77" s="897">
        <f t="shared" si="7"/>
        <v>0</v>
      </c>
      <c r="E77" s="897">
        <f t="shared" si="7"/>
        <v>171</v>
      </c>
      <c r="F77" s="892">
        <f t="shared" si="7"/>
        <v>69.9</v>
      </c>
      <c r="G77" s="897">
        <f t="shared" si="7"/>
        <v>10.8</v>
      </c>
      <c r="H77" s="897">
        <f t="shared" si="7"/>
        <v>0</v>
      </c>
      <c r="I77" s="897">
        <f t="shared" si="7"/>
        <v>0</v>
      </c>
      <c r="J77" s="897">
        <f t="shared" si="7"/>
        <v>0</v>
      </c>
      <c r="K77" s="897">
        <f t="shared" si="7"/>
        <v>0</v>
      </c>
      <c r="L77" s="894">
        <f t="shared" si="7"/>
        <v>47.3</v>
      </c>
      <c r="M77" s="893">
        <f t="shared" si="7"/>
        <v>0</v>
      </c>
      <c r="N77" s="897">
        <f t="shared" si="7"/>
        <v>67</v>
      </c>
      <c r="O77" s="898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78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721" t="s">
        <v>23</v>
      </c>
      <c r="B80" s="1723" t="s">
        <v>45</v>
      </c>
      <c r="C80" s="1723"/>
      <c r="D80" s="1723"/>
      <c r="E80" s="1723"/>
      <c r="F80" s="1713" t="s">
        <v>234</v>
      </c>
      <c r="G80" s="1715" t="s">
        <v>235</v>
      </c>
      <c r="H80" s="1717" t="s">
        <v>46</v>
      </c>
      <c r="I80" s="1717"/>
      <c r="J80" s="1717"/>
      <c r="K80" s="1717"/>
      <c r="L80" s="1718"/>
      <c r="M80" s="1719" t="s">
        <v>236</v>
      </c>
      <c r="N80" s="180" t="s">
        <v>1</v>
      </c>
      <c r="O80" s="180" t="s">
        <v>37</v>
      </c>
    </row>
    <row r="81" spans="1:15" ht="20.25" thickBot="1">
      <c r="A81" s="1722"/>
      <c r="B81" s="181" t="s">
        <v>27</v>
      </c>
      <c r="C81" s="182" t="s">
        <v>28</v>
      </c>
      <c r="D81" s="182" t="s">
        <v>19</v>
      </c>
      <c r="E81" s="182" t="s">
        <v>29</v>
      </c>
      <c r="F81" s="1714"/>
      <c r="G81" s="1716"/>
      <c r="H81" s="185" t="s">
        <v>21</v>
      </c>
      <c r="I81" s="185" t="s">
        <v>20</v>
      </c>
      <c r="J81" s="313" t="s">
        <v>30</v>
      </c>
      <c r="K81" s="314" t="s">
        <v>31</v>
      </c>
      <c r="L81" s="187" t="s">
        <v>32</v>
      </c>
      <c r="M81" s="1720"/>
      <c r="N81" s="182" t="s">
        <v>33</v>
      </c>
      <c r="O81" s="183" t="s">
        <v>33</v>
      </c>
    </row>
    <row r="82" spans="1:19" ht="13.5" thickBot="1">
      <c r="A82" s="188" t="s">
        <v>2</v>
      </c>
      <c r="B82" s="490">
        <v>0</v>
      </c>
      <c r="C82" s="491">
        <v>0</v>
      </c>
      <c r="D82" s="491">
        <v>0</v>
      </c>
      <c r="E82" s="491">
        <v>30.4</v>
      </c>
      <c r="F82" s="492">
        <v>13.5</v>
      </c>
      <c r="G82" s="491">
        <v>11.2</v>
      </c>
      <c r="H82" s="491">
        <v>0</v>
      </c>
      <c r="I82" s="491">
        <v>0</v>
      </c>
      <c r="J82" s="491">
        <v>0</v>
      </c>
      <c r="K82" s="491">
        <v>0</v>
      </c>
      <c r="L82" s="493">
        <v>0</v>
      </c>
      <c r="M82" s="490">
        <v>0</v>
      </c>
      <c r="N82" s="491">
        <v>20</v>
      </c>
      <c r="O82" s="867">
        <v>3.7</v>
      </c>
      <c r="S82" s="5"/>
    </row>
    <row r="83" spans="1:19" ht="13.5" thickBot="1">
      <c r="A83" s="191" t="s">
        <v>13</v>
      </c>
      <c r="B83" s="893">
        <f aca="true" t="shared" si="8" ref="B83:O83">SUM(B82:B82)</f>
        <v>0</v>
      </c>
      <c r="C83" s="897">
        <f t="shared" si="8"/>
        <v>0</v>
      </c>
      <c r="D83" s="897">
        <f t="shared" si="8"/>
        <v>0</v>
      </c>
      <c r="E83" s="897">
        <f t="shared" si="8"/>
        <v>30.4</v>
      </c>
      <c r="F83" s="892">
        <f t="shared" si="8"/>
        <v>13.5</v>
      </c>
      <c r="G83" s="897">
        <f t="shared" si="8"/>
        <v>11.2</v>
      </c>
      <c r="H83" s="897">
        <f t="shared" si="8"/>
        <v>0</v>
      </c>
      <c r="I83" s="897">
        <f t="shared" si="8"/>
        <v>0</v>
      </c>
      <c r="J83" s="897">
        <f t="shared" si="8"/>
        <v>0</v>
      </c>
      <c r="K83" s="897">
        <f t="shared" si="8"/>
        <v>0</v>
      </c>
      <c r="L83" s="894">
        <f t="shared" si="8"/>
        <v>0</v>
      </c>
      <c r="M83" s="893">
        <f t="shared" si="8"/>
        <v>0</v>
      </c>
      <c r="N83" s="897">
        <f t="shared" si="8"/>
        <v>20</v>
      </c>
      <c r="O83" s="898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101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721" t="s">
        <v>23</v>
      </c>
      <c r="B86" s="1723" t="s">
        <v>45</v>
      </c>
      <c r="C86" s="1723"/>
      <c r="D86" s="1723"/>
      <c r="E86" s="1723"/>
      <c r="F86" s="1713" t="s">
        <v>234</v>
      </c>
      <c r="G86" s="1715" t="s">
        <v>235</v>
      </c>
      <c r="H86" s="1717" t="s">
        <v>46</v>
      </c>
      <c r="I86" s="1717"/>
      <c r="J86" s="1717"/>
      <c r="K86" s="1717"/>
      <c r="L86" s="1718"/>
      <c r="M86" s="1719" t="s">
        <v>236</v>
      </c>
      <c r="N86" s="180" t="s">
        <v>1</v>
      </c>
      <c r="O86" s="180" t="s">
        <v>37</v>
      </c>
      <c r="Q86" s="100"/>
      <c r="R86" s="100"/>
    </row>
    <row r="87" spans="1:15" ht="20.25" thickBot="1">
      <c r="A87" s="1722"/>
      <c r="B87" s="181" t="s">
        <v>27</v>
      </c>
      <c r="C87" s="182" t="s">
        <v>28</v>
      </c>
      <c r="D87" s="182" t="s">
        <v>19</v>
      </c>
      <c r="E87" s="182" t="s">
        <v>29</v>
      </c>
      <c r="F87" s="1714"/>
      <c r="G87" s="1716"/>
      <c r="H87" s="185" t="s">
        <v>21</v>
      </c>
      <c r="I87" s="185" t="s">
        <v>20</v>
      </c>
      <c r="J87" s="313" t="s">
        <v>30</v>
      </c>
      <c r="K87" s="314" t="s">
        <v>31</v>
      </c>
      <c r="L87" s="187" t="s">
        <v>32</v>
      </c>
      <c r="M87" s="1720"/>
      <c r="N87" s="182" t="s">
        <v>33</v>
      </c>
      <c r="O87" s="183" t="s">
        <v>33</v>
      </c>
    </row>
    <row r="88" spans="1:15" ht="13.5" thickBot="1">
      <c r="A88" s="188" t="s">
        <v>2</v>
      </c>
      <c r="B88" s="490">
        <v>0</v>
      </c>
      <c r="C88" s="491">
        <v>0</v>
      </c>
      <c r="D88" s="491">
        <v>0</v>
      </c>
      <c r="E88" s="491">
        <v>140.9</v>
      </c>
      <c r="F88" s="492">
        <v>94.4</v>
      </c>
      <c r="G88" s="491">
        <v>33.9</v>
      </c>
      <c r="H88" s="491">
        <v>0</v>
      </c>
      <c r="I88" s="491">
        <v>0</v>
      </c>
      <c r="J88" s="491">
        <v>0</v>
      </c>
      <c r="K88" s="491">
        <v>0</v>
      </c>
      <c r="L88" s="493">
        <v>0</v>
      </c>
      <c r="M88" s="490">
        <v>0</v>
      </c>
      <c r="N88" s="491">
        <v>11</v>
      </c>
      <c r="O88" s="867">
        <v>15</v>
      </c>
    </row>
    <row r="89" spans="1:15" ht="13.5" thickBot="1">
      <c r="A89" s="191" t="s">
        <v>13</v>
      </c>
      <c r="B89" s="893">
        <f aca="true" t="shared" si="9" ref="B89:O89">SUM(B88:B88)</f>
        <v>0</v>
      </c>
      <c r="C89" s="897">
        <f t="shared" si="9"/>
        <v>0</v>
      </c>
      <c r="D89" s="897">
        <f t="shared" si="9"/>
        <v>0</v>
      </c>
      <c r="E89" s="897">
        <f t="shared" si="9"/>
        <v>140.9</v>
      </c>
      <c r="F89" s="892">
        <f t="shared" si="9"/>
        <v>94.4</v>
      </c>
      <c r="G89" s="897">
        <f t="shared" si="9"/>
        <v>33.9</v>
      </c>
      <c r="H89" s="897">
        <f t="shared" si="9"/>
        <v>0</v>
      </c>
      <c r="I89" s="897">
        <f t="shared" si="9"/>
        <v>0</v>
      </c>
      <c r="J89" s="897">
        <f t="shared" si="9"/>
        <v>0</v>
      </c>
      <c r="K89" s="897">
        <f t="shared" si="9"/>
        <v>0</v>
      </c>
      <c r="L89" s="894">
        <f t="shared" si="9"/>
        <v>0</v>
      </c>
      <c r="M89" s="893">
        <f t="shared" si="9"/>
        <v>0</v>
      </c>
      <c r="N89" s="897">
        <f t="shared" si="9"/>
        <v>11</v>
      </c>
      <c r="O89" s="898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76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721" t="s">
        <v>23</v>
      </c>
      <c r="B92" s="1723" t="s">
        <v>45</v>
      </c>
      <c r="C92" s="1723"/>
      <c r="D92" s="1723"/>
      <c r="E92" s="1723"/>
      <c r="F92" s="1713" t="s">
        <v>234</v>
      </c>
      <c r="G92" s="1715" t="s">
        <v>235</v>
      </c>
      <c r="H92" s="1717" t="s">
        <v>46</v>
      </c>
      <c r="I92" s="1717"/>
      <c r="J92" s="1717"/>
      <c r="K92" s="1717"/>
      <c r="L92" s="1718"/>
      <c r="M92" s="1719" t="s">
        <v>236</v>
      </c>
      <c r="N92" s="180" t="s">
        <v>1</v>
      </c>
      <c r="O92" s="180" t="s">
        <v>37</v>
      </c>
    </row>
    <row r="93" spans="1:15" ht="20.25" thickBot="1">
      <c r="A93" s="1722"/>
      <c r="B93" s="181" t="s">
        <v>27</v>
      </c>
      <c r="C93" s="182" t="s">
        <v>28</v>
      </c>
      <c r="D93" s="182" t="s">
        <v>19</v>
      </c>
      <c r="E93" s="182" t="s">
        <v>29</v>
      </c>
      <c r="F93" s="1714"/>
      <c r="G93" s="1716"/>
      <c r="H93" s="185" t="s">
        <v>21</v>
      </c>
      <c r="I93" s="185" t="s">
        <v>20</v>
      </c>
      <c r="J93" s="313" t="s">
        <v>30</v>
      </c>
      <c r="K93" s="314" t="s">
        <v>31</v>
      </c>
      <c r="L93" s="187" t="s">
        <v>32</v>
      </c>
      <c r="M93" s="1720"/>
      <c r="N93" s="182" t="s">
        <v>33</v>
      </c>
      <c r="O93" s="183" t="s">
        <v>33</v>
      </c>
    </row>
    <row r="94" spans="1:15" ht="13.5" thickBot="1">
      <c r="A94" s="188" t="s">
        <v>2</v>
      </c>
      <c r="B94" s="490">
        <v>0</v>
      </c>
      <c r="C94" s="491">
        <v>0</v>
      </c>
      <c r="D94" s="491">
        <v>0</v>
      </c>
      <c r="E94" s="491">
        <v>19.8</v>
      </c>
      <c r="F94" s="492">
        <v>60.9</v>
      </c>
      <c r="G94" s="491">
        <v>2.5</v>
      </c>
      <c r="H94" s="491">
        <v>0</v>
      </c>
      <c r="I94" s="491">
        <v>0</v>
      </c>
      <c r="J94" s="491">
        <v>0</v>
      </c>
      <c r="K94" s="491">
        <v>0</v>
      </c>
      <c r="L94" s="493">
        <v>0</v>
      </c>
      <c r="M94" s="490">
        <v>0</v>
      </c>
      <c r="N94" s="491">
        <v>5.5</v>
      </c>
      <c r="O94" s="867">
        <v>3.7</v>
      </c>
    </row>
    <row r="95" spans="1:15" ht="13.5" thickBot="1">
      <c r="A95" s="191" t="s">
        <v>13</v>
      </c>
      <c r="B95" s="893">
        <f aca="true" t="shared" si="10" ref="B95:O95">SUM(B94:B94)</f>
        <v>0</v>
      </c>
      <c r="C95" s="897">
        <f t="shared" si="10"/>
        <v>0</v>
      </c>
      <c r="D95" s="897">
        <f t="shared" si="10"/>
        <v>0</v>
      </c>
      <c r="E95" s="897">
        <f t="shared" si="10"/>
        <v>19.8</v>
      </c>
      <c r="F95" s="892">
        <f t="shared" si="10"/>
        <v>60.9</v>
      </c>
      <c r="G95" s="897">
        <f t="shared" si="10"/>
        <v>2.5</v>
      </c>
      <c r="H95" s="897">
        <f t="shared" si="10"/>
        <v>0</v>
      </c>
      <c r="I95" s="897">
        <f t="shared" si="10"/>
        <v>0</v>
      </c>
      <c r="J95" s="897">
        <f t="shared" si="10"/>
        <v>0</v>
      </c>
      <c r="K95" s="897">
        <f t="shared" si="10"/>
        <v>0</v>
      </c>
      <c r="L95" s="894">
        <f t="shared" si="10"/>
        <v>0</v>
      </c>
      <c r="M95" s="893">
        <f t="shared" si="10"/>
        <v>0</v>
      </c>
      <c r="N95" s="897">
        <f t="shared" si="10"/>
        <v>5.5</v>
      </c>
      <c r="O95" s="898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94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721" t="s">
        <v>23</v>
      </c>
      <c r="B98" s="1723" t="s">
        <v>45</v>
      </c>
      <c r="C98" s="1723"/>
      <c r="D98" s="1723"/>
      <c r="E98" s="1723"/>
      <c r="F98" s="1713" t="s">
        <v>234</v>
      </c>
      <c r="G98" s="1715" t="s">
        <v>235</v>
      </c>
      <c r="H98" s="1717" t="s">
        <v>46</v>
      </c>
      <c r="I98" s="1717"/>
      <c r="J98" s="1717"/>
      <c r="K98" s="1717"/>
      <c r="L98" s="1718"/>
      <c r="M98" s="1719" t="s">
        <v>236</v>
      </c>
      <c r="N98" s="180" t="s">
        <v>1</v>
      </c>
      <c r="O98" s="180" t="s">
        <v>37</v>
      </c>
    </row>
    <row r="99" spans="1:15" ht="20.25" thickBot="1">
      <c r="A99" s="1722"/>
      <c r="B99" s="181" t="s">
        <v>27</v>
      </c>
      <c r="C99" s="182" t="s">
        <v>28</v>
      </c>
      <c r="D99" s="182" t="s">
        <v>19</v>
      </c>
      <c r="E99" s="182" t="s">
        <v>29</v>
      </c>
      <c r="F99" s="1714"/>
      <c r="G99" s="1716"/>
      <c r="H99" s="185" t="s">
        <v>21</v>
      </c>
      <c r="I99" s="185" t="s">
        <v>20</v>
      </c>
      <c r="J99" s="313" t="s">
        <v>30</v>
      </c>
      <c r="K99" s="314" t="s">
        <v>31</v>
      </c>
      <c r="L99" s="187" t="s">
        <v>32</v>
      </c>
      <c r="M99" s="1720"/>
      <c r="N99" s="182" t="s">
        <v>33</v>
      </c>
      <c r="O99" s="183" t="s">
        <v>33</v>
      </c>
    </row>
    <row r="100" spans="1:15" ht="13.5" thickBot="1">
      <c r="A100" s="188" t="s">
        <v>2</v>
      </c>
      <c r="B100" s="490">
        <v>0</v>
      </c>
      <c r="C100" s="491">
        <v>0</v>
      </c>
      <c r="D100" s="491">
        <v>2</v>
      </c>
      <c r="E100" s="491">
        <v>0</v>
      </c>
      <c r="F100" s="492">
        <v>23.6</v>
      </c>
      <c r="G100" s="491">
        <v>5.1</v>
      </c>
      <c r="H100" s="491">
        <v>0</v>
      </c>
      <c r="I100" s="491">
        <v>0</v>
      </c>
      <c r="J100" s="491">
        <v>0</v>
      </c>
      <c r="K100" s="491">
        <v>0</v>
      </c>
      <c r="L100" s="493">
        <v>0</v>
      </c>
      <c r="M100" s="490">
        <v>0</v>
      </c>
      <c r="N100" s="491">
        <v>5.5</v>
      </c>
      <c r="O100" s="867">
        <v>3.7</v>
      </c>
    </row>
    <row r="101" spans="1:15" ht="13.5" thickBot="1">
      <c r="A101" s="191" t="s">
        <v>13</v>
      </c>
      <c r="B101" s="893">
        <f aca="true" t="shared" si="11" ref="B101:O101">SUM(B100:B100)</f>
        <v>0</v>
      </c>
      <c r="C101" s="897">
        <f t="shared" si="11"/>
        <v>0</v>
      </c>
      <c r="D101" s="897">
        <f t="shared" si="11"/>
        <v>2</v>
      </c>
      <c r="E101" s="897">
        <f t="shared" si="11"/>
        <v>0</v>
      </c>
      <c r="F101" s="892">
        <f t="shared" si="11"/>
        <v>23.6</v>
      </c>
      <c r="G101" s="897">
        <f t="shared" si="11"/>
        <v>5.1</v>
      </c>
      <c r="H101" s="897">
        <f t="shared" si="11"/>
        <v>0</v>
      </c>
      <c r="I101" s="897">
        <f t="shared" si="11"/>
        <v>0</v>
      </c>
      <c r="J101" s="897">
        <f t="shared" si="11"/>
        <v>0</v>
      </c>
      <c r="K101" s="897">
        <f t="shared" si="11"/>
        <v>0</v>
      </c>
      <c r="L101" s="894">
        <f t="shared" si="11"/>
        <v>0</v>
      </c>
      <c r="M101" s="893">
        <f t="shared" si="11"/>
        <v>0</v>
      </c>
      <c r="N101" s="897">
        <f t="shared" si="11"/>
        <v>5.5</v>
      </c>
      <c r="O101" s="898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102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721" t="s">
        <v>23</v>
      </c>
      <c r="B104" s="1723" t="s">
        <v>45</v>
      </c>
      <c r="C104" s="1723"/>
      <c r="D104" s="1723"/>
      <c r="E104" s="1723"/>
      <c r="F104" s="1713" t="s">
        <v>234</v>
      </c>
      <c r="G104" s="1715" t="s">
        <v>235</v>
      </c>
      <c r="H104" s="1717" t="s">
        <v>46</v>
      </c>
      <c r="I104" s="1717"/>
      <c r="J104" s="1717"/>
      <c r="K104" s="1717"/>
      <c r="L104" s="1718"/>
      <c r="M104" s="1719" t="s">
        <v>236</v>
      </c>
      <c r="N104" s="180" t="s">
        <v>1</v>
      </c>
      <c r="O104" s="180" t="s">
        <v>37</v>
      </c>
    </row>
    <row r="105" spans="1:15" ht="20.25" thickBot="1">
      <c r="A105" s="1722"/>
      <c r="B105" s="181" t="s">
        <v>27</v>
      </c>
      <c r="C105" s="182" t="s">
        <v>28</v>
      </c>
      <c r="D105" s="182" t="s">
        <v>19</v>
      </c>
      <c r="E105" s="182" t="s">
        <v>29</v>
      </c>
      <c r="F105" s="1714"/>
      <c r="G105" s="1716"/>
      <c r="H105" s="185" t="s">
        <v>21</v>
      </c>
      <c r="I105" s="185" t="s">
        <v>20</v>
      </c>
      <c r="J105" s="313" t="s">
        <v>30</v>
      </c>
      <c r="K105" s="314" t="s">
        <v>31</v>
      </c>
      <c r="L105" s="187" t="s">
        <v>32</v>
      </c>
      <c r="M105" s="1720"/>
      <c r="N105" s="182" t="s">
        <v>33</v>
      </c>
      <c r="O105" s="183" t="s">
        <v>33</v>
      </c>
    </row>
    <row r="106" spans="1:15" ht="12.75">
      <c r="A106" s="188" t="s">
        <v>2</v>
      </c>
      <c r="B106" s="490">
        <v>0</v>
      </c>
      <c r="C106" s="491">
        <v>796.2</v>
      </c>
      <c r="D106" s="491">
        <v>0</v>
      </c>
      <c r="E106" s="491">
        <v>0</v>
      </c>
      <c r="F106" s="492">
        <v>45.6</v>
      </c>
      <c r="G106" s="491">
        <v>32.1</v>
      </c>
      <c r="H106" s="491">
        <v>0</v>
      </c>
      <c r="I106" s="491">
        <v>0</v>
      </c>
      <c r="J106" s="491">
        <v>0</v>
      </c>
      <c r="K106" s="491">
        <v>0</v>
      </c>
      <c r="L106" s="493">
        <v>0</v>
      </c>
      <c r="M106" s="490">
        <v>0</v>
      </c>
      <c r="N106" s="491">
        <v>89</v>
      </c>
      <c r="O106" s="867">
        <v>41</v>
      </c>
    </row>
    <row r="107" spans="1:15" ht="13.5" thickBot="1">
      <c r="A107" s="189" t="s">
        <v>3</v>
      </c>
      <c r="B107" s="868">
        <v>0</v>
      </c>
      <c r="C107" s="863">
        <v>0</v>
      </c>
      <c r="D107" s="863">
        <v>187.9</v>
      </c>
      <c r="E107" s="863">
        <v>0</v>
      </c>
      <c r="F107" s="985">
        <v>12.2</v>
      </c>
      <c r="G107" s="863">
        <v>0</v>
      </c>
      <c r="H107" s="863">
        <v>0</v>
      </c>
      <c r="I107" s="863">
        <v>0</v>
      </c>
      <c r="J107" s="863">
        <v>0</v>
      </c>
      <c r="K107" s="863">
        <v>0</v>
      </c>
      <c r="L107" s="887">
        <v>0</v>
      </c>
      <c r="M107" s="868">
        <v>0</v>
      </c>
      <c r="N107" s="863">
        <v>45</v>
      </c>
      <c r="O107" s="869">
        <v>0</v>
      </c>
    </row>
    <row r="108" spans="1:15" ht="13.5" thickBot="1">
      <c r="A108" s="191" t="s">
        <v>13</v>
      </c>
      <c r="B108" s="893">
        <f aca="true" t="shared" si="12" ref="B108:O108">SUM(B106:B107)</f>
        <v>0</v>
      </c>
      <c r="C108" s="897">
        <f t="shared" si="12"/>
        <v>796.2</v>
      </c>
      <c r="D108" s="897">
        <f t="shared" si="12"/>
        <v>187.9</v>
      </c>
      <c r="E108" s="897">
        <f t="shared" si="12"/>
        <v>0</v>
      </c>
      <c r="F108" s="892">
        <f t="shared" si="12"/>
        <v>57.8</v>
      </c>
      <c r="G108" s="897">
        <f t="shared" si="12"/>
        <v>32.1</v>
      </c>
      <c r="H108" s="897">
        <f t="shared" si="12"/>
        <v>0</v>
      </c>
      <c r="I108" s="897">
        <f t="shared" si="12"/>
        <v>0</v>
      </c>
      <c r="J108" s="897">
        <f t="shared" si="12"/>
        <v>0</v>
      </c>
      <c r="K108" s="897">
        <f t="shared" si="12"/>
        <v>0</v>
      </c>
      <c r="L108" s="894">
        <f t="shared" si="12"/>
        <v>0</v>
      </c>
      <c r="M108" s="893">
        <f t="shared" si="12"/>
        <v>0</v>
      </c>
      <c r="N108" s="897">
        <f t="shared" si="12"/>
        <v>134</v>
      </c>
      <c r="O108" s="898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103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721" t="s">
        <v>23</v>
      </c>
      <c r="B111" s="1723" t="s">
        <v>45</v>
      </c>
      <c r="C111" s="1723"/>
      <c r="D111" s="1723"/>
      <c r="E111" s="1723"/>
      <c r="F111" s="1713" t="s">
        <v>234</v>
      </c>
      <c r="G111" s="1715" t="s">
        <v>235</v>
      </c>
      <c r="H111" s="1717" t="s">
        <v>46</v>
      </c>
      <c r="I111" s="1717"/>
      <c r="J111" s="1717"/>
      <c r="K111" s="1717"/>
      <c r="L111" s="1718"/>
      <c r="M111" s="1719" t="s">
        <v>236</v>
      </c>
      <c r="N111" s="180" t="s">
        <v>1</v>
      </c>
      <c r="O111" s="180" t="s">
        <v>37</v>
      </c>
    </row>
    <row r="112" spans="1:15" ht="20.25" thickBot="1">
      <c r="A112" s="1722"/>
      <c r="B112" s="181" t="s">
        <v>27</v>
      </c>
      <c r="C112" s="182" t="s">
        <v>28</v>
      </c>
      <c r="D112" s="182" t="s">
        <v>19</v>
      </c>
      <c r="E112" s="182" t="s">
        <v>29</v>
      </c>
      <c r="F112" s="1714"/>
      <c r="G112" s="1716"/>
      <c r="H112" s="185" t="s">
        <v>21</v>
      </c>
      <c r="I112" s="185" t="s">
        <v>20</v>
      </c>
      <c r="J112" s="313" t="s">
        <v>30</v>
      </c>
      <c r="K112" s="314" t="s">
        <v>31</v>
      </c>
      <c r="L112" s="187" t="s">
        <v>32</v>
      </c>
      <c r="M112" s="1720"/>
      <c r="N112" s="182" t="s">
        <v>33</v>
      </c>
      <c r="O112" s="183" t="s">
        <v>33</v>
      </c>
    </row>
    <row r="113" spans="1:15" ht="13.5" thickBot="1">
      <c r="A113" s="188" t="s">
        <v>2</v>
      </c>
      <c r="B113" s="490">
        <v>0</v>
      </c>
      <c r="C113" s="491">
        <v>0</v>
      </c>
      <c r="D113" s="491">
        <v>0</v>
      </c>
      <c r="E113" s="491">
        <v>0</v>
      </c>
      <c r="F113" s="492">
        <v>0</v>
      </c>
      <c r="G113" s="491">
        <v>0</v>
      </c>
      <c r="H113" s="491">
        <v>0</v>
      </c>
      <c r="I113" s="491">
        <v>0</v>
      </c>
      <c r="J113" s="491">
        <v>0</v>
      </c>
      <c r="K113" s="491">
        <v>0</v>
      </c>
      <c r="L113" s="493">
        <v>0</v>
      </c>
      <c r="M113" s="490">
        <v>0</v>
      </c>
      <c r="N113" s="491">
        <v>0</v>
      </c>
      <c r="O113" s="867">
        <v>0</v>
      </c>
    </row>
    <row r="114" spans="1:15" ht="13.5" thickBot="1">
      <c r="A114" s="191" t="s">
        <v>13</v>
      </c>
      <c r="B114" s="893">
        <f aca="true" t="shared" si="13" ref="B114:O114">SUM(B113:B113)</f>
        <v>0</v>
      </c>
      <c r="C114" s="897">
        <f t="shared" si="13"/>
        <v>0</v>
      </c>
      <c r="D114" s="897">
        <f t="shared" si="13"/>
        <v>0</v>
      </c>
      <c r="E114" s="897">
        <f t="shared" si="13"/>
        <v>0</v>
      </c>
      <c r="F114" s="892">
        <f t="shared" si="13"/>
        <v>0</v>
      </c>
      <c r="G114" s="897">
        <f t="shared" si="13"/>
        <v>0</v>
      </c>
      <c r="H114" s="897">
        <f t="shared" si="13"/>
        <v>0</v>
      </c>
      <c r="I114" s="897">
        <f t="shared" si="13"/>
        <v>0</v>
      </c>
      <c r="J114" s="897">
        <f t="shared" si="13"/>
        <v>0</v>
      </c>
      <c r="K114" s="897">
        <f t="shared" si="13"/>
        <v>0</v>
      </c>
      <c r="L114" s="894">
        <f t="shared" si="13"/>
        <v>0</v>
      </c>
      <c r="M114" s="893">
        <f t="shared" si="13"/>
        <v>0</v>
      </c>
      <c r="N114" s="897">
        <f t="shared" si="13"/>
        <v>0</v>
      </c>
      <c r="O114" s="898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104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721" t="s">
        <v>23</v>
      </c>
      <c r="B117" s="1723" t="s">
        <v>45</v>
      </c>
      <c r="C117" s="1723"/>
      <c r="D117" s="1723"/>
      <c r="E117" s="1723"/>
      <c r="F117" s="1713" t="s">
        <v>234</v>
      </c>
      <c r="G117" s="1715" t="s">
        <v>235</v>
      </c>
      <c r="H117" s="1717" t="s">
        <v>46</v>
      </c>
      <c r="I117" s="1717"/>
      <c r="J117" s="1717"/>
      <c r="K117" s="1717"/>
      <c r="L117" s="1718"/>
      <c r="M117" s="1719" t="s">
        <v>236</v>
      </c>
      <c r="N117" s="180" t="s">
        <v>1</v>
      </c>
      <c r="O117" s="180" t="s">
        <v>37</v>
      </c>
    </row>
    <row r="118" spans="1:15" ht="20.25" thickBot="1">
      <c r="A118" s="1722"/>
      <c r="B118" s="181" t="s">
        <v>27</v>
      </c>
      <c r="C118" s="182" t="s">
        <v>28</v>
      </c>
      <c r="D118" s="182" t="s">
        <v>19</v>
      </c>
      <c r="E118" s="182" t="s">
        <v>29</v>
      </c>
      <c r="F118" s="1714"/>
      <c r="G118" s="1716"/>
      <c r="H118" s="185" t="s">
        <v>21</v>
      </c>
      <c r="I118" s="185" t="s">
        <v>20</v>
      </c>
      <c r="J118" s="313" t="s">
        <v>30</v>
      </c>
      <c r="K118" s="314" t="s">
        <v>31</v>
      </c>
      <c r="L118" s="187" t="s">
        <v>32</v>
      </c>
      <c r="M118" s="1720"/>
      <c r="N118" s="182" t="s">
        <v>33</v>
      </c>
      <c r="O118" s="183" t="s">
        <v>33</v>
      </c>
    </row>
    <row r="119" spans="1:15" ht="13.5" thickBot="1">
      <c r="A119" s="188" t="s">
        <v>2</v>
      </c>
      <c r="B119" s="490">
        <v>0</v>
      </c>
      <c r="C119" s="491">
        <v>0</v>
      </c>
      <c r="D119" s="491">
        <v>0</v>
      </c>
      <c r="E119" s="491">
        <v>0</v>
      </c>
      <c r="F119" s="492">
        <v>34.4</v>
      </c>
      <c r="G119" s="491">
        <v>0</v>
      </c>
      <c r="H119" s="491">
        <v>0</v>
      </c>
      <c r="I119" s="491">
        <v>0</v>
      </c>
      <c r="J119" s="491">
        <v>0</v>
      </c>
      <c r="K119" s="491">
        <v>0</v>
      </c>
      <c r="L119" s="493">
        <v>18</v>
      </c>
      <c r="M119" s="490">
        <v>0</v>
      </c>
      <c r="N119" s="491">
        <v>27</v>
      </c>
      <c r="O119" s="867">
        <v>20</v>
      </c>
    </row>
    <row r="120" spans="1:15" ht="13.5" thickBot="1">
      <c r="A120" s="191" t="s">
        <v>13</v>
      </c>
      <c r="B120" s="893">
        <f aca="true" t="shared" si="14" ref="B120:O120">SUM(B119:B119)</f>
        <v>0</v>
      </c>
      <c r="C120" s="897">
        <f t="shared" si="14"/>
        <v>0</v>
      </c>
      <c r="D120" s="897">
        <f t="shared" si="14"/>
        <v>0</v>
      </c>
      <c r="E120" s="897">
        <f t="shared" si="14"/>
        <v>0</v>
      </c>
      <c r="F120" s="892">
        <f t="shared" si="14"/>
        <v>34.4</v>
      </c>
      <c r="G120" s="897">
        <f t="shared" si="14"/>
        <v>0</v>
      </c>
      <c r="H120" s="897">
        <f t="shared" si="14"/>
        <v>0</v>
      </c>
      <c r="I120" s="897">
        <f t="shared" si="14"/>
        <v>0</v>
      </c>
      <c r="J120" s="897">
        <f t="shared" si="14"/>
        <v>0</v>
      </c>
      <c r="K120" s="897">
        <f t="shared" si="14"/>
        <v>0</v>
      </c>
      <c r="L120" s="894">
        <f t="shared" si="14"/>
        <v>18</v>
      </c>
      <c r="M120" s="893">
        <f t="shared" si="14"/>
        <v>0</v>
      </c>
      <c r="N120" s="897">
        <f t="shared" si="14"/>
        <v>27</v>
      </c>
      <c r="O120" s="898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105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721" t="s">
        <v>23</v>
      </c>
      <c r="B123" s="1723" t="s">
        <v>45</v>
      </c>
      <c r="C123" s="1723"/>
      <c r="D123" s="1723"/>
      <c r="E123" s="1723"/>
      <c r="F123" s="1713" t="s">
        <v>234</v>
      </c>
      <c r="G123" s="1715" t="s">
        <v>235</v>
      </c>
      <c r="H123" s="1717" t="s">
        <v>46</v>
      </c>
      <c r="I123" s="1717"/>
      <c r="J123" s="1717"/>
      <c r="K123" s="1717"/>
      <c r="L123" s="1718"/>
      <c r="M123" s="1719" t="s">
        <v>236</v>
      </c>
      <c r="N123" s="180" t="s">
        <v>1</v>
      </c>
      <c r="O123" s="180" t="s">
        <v>37</v>
      </c>
    </row>
    <row r="124" spans="1:15" ht="20.25" thickBot="1">
      <c r="A124" s="1722"/>
      <c r="B124" s="181" t="s">
        <v>27</v>
      </c>
      <c r="C124" s="182" t="s">
        <v>28</v>
      </c>
      <c r="D124" s="182" t="s">
        <v>19</v>
      </c>
      <c r="E124" s="182" t="s">
        <v>29</v>
      </c>
      <c r="F124" s="1714"/>
      <c r="G124" s="1716"/>
      <c r="H124" s="185" t="s">
        <v>21</v>
      </c>
      <c r="I124" s="185" t="s">
        <v>20</v>
      </c>
      <c r="J124" s="313" t="s">
        <v>30</v>
      </c>
      <c r="K124" s="314" t="s">
        <v>31</v>
      </c>
      <c r="L124" s="187" t="s">
        <v>32</v>
      </c>
      <c r="M124" s="1720"/>
      <c r="N124" s="182" t="s">
        <v>33</v>
      </c>
      <c r="O124" s="183" t="s">
        <v>33</v>
      </c>
    </row>
    <row r="125" spans="1:15" ht="13.5" thickBot="1">
      <c r="A125" s="188" t="s">
        <v>2</v>
      </c>
      <c r="B125" s="490">
        <v>0</v>
      </c>
      <c r="C125" s="491">
        <v>0</v>
      </c>
      <c r="D125" s="491">
        <v>0</v>
      </c>
      <c r="E125" s="491">
        <v>53</v>
      </c>
      <c r="F125" s="492">
        <v>0</v>
      </c>
      <c r="G125" s="491">
        <v>0</v>
      </c>
      <c r="H125" s="491">
        <v>0</v>
      </c>
      <c r="I125" s="491">
        <v>0</v>
      </c>
      <c r="J125" s="491">
        <v>0</v>
      </c>
      <c r="K125" s="491">
        <v>0</v>
      </c>
      <c r="L125" s="493">
        <v>19</v>
      </c>
      <c r="M125" s="490">
        <v>0</v>
      </c>
      <c r="N125" s="491">
        <v>39</v>
      </c>
      <c r="O125" s="867">
        <v>18.5</v>
      </c>
    </row>
    <row r="126" spans="1:15" ht="13.5" thickBot="1">
      <c r="A126" s="191" t="s">
        <v>13</v>
      </c>
      <c r="B126" s="893">
        <f aca="true" t="shared" si="15" ref="B126:O126">SUM(B125:B125)</f>
        <v>0</v>
      </c>
      <c r="C126" s="897">
        <f t="shared" si="15"/>
        <v>0</v>
      </c>
      <c r="D126" s="897">
        <f t="shared" si="15"/>
        <v>0</v>
      </c>
      <c r="E126" s="897">
        <f t="shared" si="15"/>
        <v>53</v>
      </c>
      <c r="F126" s="892">
        <f t="shared" si="15"/>
        <v>0</v>
      </c>
      <c r="G126" s="897">
        <f t="shared" si="15"/>
        <v>0</v>
      </c>
      <c r="H126" s="897">
        <f t="shared" si="15"/>
        <v>0</v>
      </c>
      <c r="I126" s="897">
        <f t="shared" si="15"/>
        <v>0</v>
      </c>
      <c r="J126" s="897">
        <f t="shared" si="15"/>
        <v>0</v>
      </c>
      <c r="K126" s="897">
        <f t="shared" si="15"/>
        <v>0</v>
      </c>
      <c r="L126" s="894">
        <f t="shared" si="15"/>
        <v>19</v>
      </c>
      <c r="M126" s="893">
        <f>SUM(M125:M125)</f>
        <v>0</v>
      </c>
      <c r="N126" s="897">
        <f t="shared" si="15"/>
        <v>39</v>
      </c>
      <c r="O126" s="898">
        <f t="shared" si="15"/>
        <v>18.5</v>
      </c>
    </row>
    <row r="127" spans="1:15" ht="12.75">
      <c r="A127" s="8"/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</row>
    <row r="128" spans="1:15" ht="18">
      <c r="A128" s="8"/>
      <c r="B128" s="6" t="s">
        <v>106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721" t="s">
        <v>23</v>
      </c>
      <c r="B129" s="1723" t="s">
        <v>45</v>
      </c>
      <c r="C129" s="1723"/>
      <c r="D129" s="1723"/>
      <c r="E129" s="1723"/>
      <c r="F129" s="1713" t="s">
        <v>234</v>
      </c>
      <c r="G129" s="1715" t="s">
        <v>235</v>
      </c>
      <c r="H129" s="1717" t="s">
        <v>46</v>
      </c>
      <c r="I129" s="1717"/>
      <c r="J129" s="1717"/>
      <c r="K129" s="1717"/>
      <c r="L129" s="1718"/>
      <c r="M129" s="1719" t="s">
        <v>236</v>
      </c>
      <c r="N129" s="180" t="s">
        <v>1</v>
      </c>
      <c r="O129" s="180" t="s">
        <v>37</v>
      </c>
    </row>
    <row r="130" spans="1:15" ht="20.25" thickBot="1">
      <c r="A130" s="1722"/>
      <c r="B130" s="181" t="s">
        <v>27</v>
      </c>
      <c r="C130" s="182" t="s">
        <v>28</v>
      </c>
      <c r="D130" s="182" t="s">
        <v>19</v>
      </c>
      <c r="E130" s="182" t="s">
        <v>29</v>
      </c>
      <c r="F130" s="1714"/>
      <c r="G130" s="1716"/>
      <c r="H130" s="185" t="s">
        <v>21</v>
      </c>
      <c r="I130" s="185" t="s">
        <v>20</v>
      </c>
      <c r="J130" s="313" t="s">
        <v>30</v>
      </c>
      <c r="K130" s="314" t="s">
        <v>31</v>
      </c>
      <c r="L130" s="187" t="s">
        <v>32</v>
      </c>
      <c r="M130" s="1720"/>
      <c r="N130" s="182" t="s">
        <v>33</v>
      </c>
      <c r="O130" s="183" t="s">
        <v>33</v>
      </c>
    </row>
    <row r="131" spans="1:15" ht="13.5" thickBot="1">
      <c r="A131" s="188" t="s">
        <v>2</v>
      </c>
      <c r="B131" s="490">
        <v>0</v>
      </c>
      <c r="C131" s="491">
        <v>0</v>
      </c>
      <c r="D131" s="491">
        <v>0</v>
      </c>
      <c r="E131" s="491">
        <v>7</v>
      </c>
      <c r="F131" s="492">
        <v>0</v>
      </c>
      <c r="G131" s="491">
        <v>0</v>
      </c>
      <c r="H131" s="491">
        <v>0</v>
      </c>
      <c r="I131" s="491">
        <v>0</v>
      </c>
      <c r="J131" s="491">
        <v>0</v>
      </c>
      <c r="K131" s="491">
        <v>0</v>
      </c>
      <c r="L131" s="493">
        <v>0</v>
      </c>
      <c r="M131" s="490">
        <v>0</v>
      </c>
      <c r="N131" s="491">
        <v>5.5</v>
      </c>
      <c r="O131" s="867">
        <v>3.7</v>
      </c>
    </row>
    <row r="132" spans="1:15" ht="13.5" thickBot="1">
      <c r="A132" s="191" t="s">
        <v>13</v>
      </c>
      <c r="B132" s="893">
        <f aca="true" t="shared" si="16" ref="B132:O132">SUM(B131:B131)</f>
        <v>0</v>
      </c>
      <c r="C132" s="897">
        <f t="shared" si="16"/>
        <v>0</v>
      </c>
      <c r="D132" s="897">
        <f t="shared" si="16"/>
        <v>0</v>
      </c>
      <c r="E132" s="897">
        <f t="shared" si="16"/>
        <v>7</v>
      </c>
      <c r="F132" s="892">
        <f t="shared" si="16"/>
        <v>0</v>
      </c>
      <c r="G132" s="897">
        <f t="shared" si="16"/>
        <v>0</v>
      </c>
      <c r="H132" s="897">
        <f t="shared" si="16"/>
        <v>0</v>
      </c>
      <c r="I132" s="897">
        <f t="shared" si="16"/>
        <v>0</v>
      </c>
      <c r="J132" s="897">
        <f t="shared" si="16"/>
        <v>0</v>
      </c>
      <c r="K132" s="897">
        <f t="shared" si="16"/>
        <v>0</v>
      </c>
      <c r="L132" s="894">
        <f t="shared" si="16"/>
        <v>0</v>
      </c>
      <c r="M132" s="893">
        <f t="shared" si="16"/>
        <v>0</v>
      </c>
      <c r="N132" s="897">
        <f t="shared" si="16"/>
        <v>5.5</v>
      </c>
      <c r="O132" s="898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119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721" t="s">
        <v>23</v>
      </c>
      <c r="B135" s="1723" t="s">
        <v>45</v>
      </c>
      <c r="C135" s="1723"/>
      <c r="D135" s="1723"/>
      <c r="E135" s="1723"/>
      <c r="F135" s="1713" t="s">
        <v>234</v>
      </c>
      <c r="G135" s="1715" t="s">
        <v>235</v>
      </c>
      <c r="H135" s="1717" t="s">
        <v>46</v>
      </c>
      <c r="I135" s="1717"/>
      <c r="J135" s="1717"/>
      <c r="K135" s="1717"/>
      <c r="L135" s="1718"/>
      <c r="M135" s="1719" t="s">
        <v>236</v>
      </c>
      <c r="N135" s="180" t="s">
        <v>1</v>
      </c>
      <c r="O135" s="180" t="s">
        <v>37</v>
      </c>
    </row>
    <row r="136" spans="1:15" ht="20.25" thickBot="1">
      <c r="A136" s="1722"/>
      <c r="B136" s="181" t="s">
        <v>27</v>
      </c>
      <c r="C136" s="182" t="s">
        <v>28</v>
      </c>
      <c r="D136" s="182" t="s">
        <v>19</v>
      </c>
      <c r="E136" s="182" t="s">
        <v>29</v>
      </c>
      <c r="F136" s="1714"/>
      <c r="G136" s="1716"/>
      <c r="H136" s="185" t="s">
        <v>21</v>
      </c>
      <c r="I136" s="185" t="s">
        <v>20</v>
      </c>
      <c r="J136" s="313" t="s">
        <v>30</v>
      </c>
      <c r="K136" s="314" t="s">
        <v>31</v>
      </c>
      <c r="L136" s="187" t="s">
        <v>32</v>
      </c>
      <c r="M136" s="1720"/>
      <c r="N136" s="182" t="s">
        <v>33</v>
      </c>
      <c r="O136" s="183" t="s">
        <v>33</v>
      </c>
    </row>
    <row r="137" spans="1:15" ht="13.5" thickBot="1">
      <c r="A137" s="188" t="s">
        <v>2</v>
      </c>
      <c r="B137" s="490">
        <v>0</v>
      </c>
      <c r="C137" s="491">
        <v>0</v>
      </c>
      <c r="D137" s="491">
        <v>53</v>
      </c>
      <c r="E137" s="491">
        <v>0</v>
      </c>
      <c r="F137" s="492">
        <v>0</v>
      </c>
      <c r="G137" s="491">
        <v>0</v>
      </c>
      <c r="H137" s="491">
        <v>0</v>
      </c>
      <c r="I137" s="491">
        <v>0</v>
      </c>
      <c r="J137" s="491">
        <v>0</v>
      </c>
      <c r="K137" s="491">
        <v>0</v>
      </c>
      <c r="L137" s="493">
        <v>0</v>
      </c>
      <c r="M137" s="490">
        <v>0</v>
      </c>
      <c r="N137" s="491">
        <v>0</v>
      </c>
      <c r="O137" s="867">
        <v>0</v>
      </c>
    </row>
    <row r="138" spans="1:15" ht="13.5" thickBot="1">
      <c r="A138" s="191" t="s">
        <v>13</v>
      </c>
      <c r="B138" s="893">
        <f aca="true" t="shared" si="17" ref="B138:O138">SUM(B137:B137)</f>
        <v>0</v>
      </c>
      <c r="C138" s="897">
        <f t="shared" si="17"/>
        <v>0</v>
      </c>
      <c r="D138" s="897">
        <f t="shared" si="17"/>
        <v>53</v>
      </c>
      <c r="E138" s="897">
        <f t="shared" si="17"/>
        <v>0</v>
      </c>
      <c r="F138" s="892">
        <f t="shared" si="17"/>
        <v>0</v>
      </c>
      <c r="G138" s="897">
        <f t="shared" si="17"/>
        <v>0</v>
      </c>
      <c r="H138" s="897">
        <f t="shared" si="17"/>
        <v>0</v>
      </c>
      <c r="I138" s="897">
        <f t="shared" si="17"/>
        <v>0</v>
      </c>
      <c r="J138" s="897">
        <f t="shared" si="17"/>
        <v>0</v>
      </c>
      <c r="K138" s="897">
        <f t="shared" si="17"/>
        <v>0</v>
      </c>
      <c r="L138" s="894">
        <f t="shared" si="17"/>
        <v>0</v>
      </c>
      <c r="M138" s="893">
        <f t="shared" si="17"/>
        <v>0</v>
      </c>
      <c r="N138" s="897">
        <f t="shared" si="17"/>
        <v>0</v>
      </c>
      <c r="O138" s="898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198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721" t="s">
        <v>23</v>
      </c>
      <c r="B141" s="1723" t="s">
        <v>45</v>
      </c>
      <c r="C141" s="1723"/>
      <c r="D141" s="1723"/>
      <c r="E141" s="1723"/>
      <c r="F141" s="1713" t="s">
        <v>234</v>
      </c>
      <c r="G141" s="1715" t="s">
        <v>235</v>
      </c>
      <c r="H141" s="1717" t="s">
        <v>46</v>
      </c>
      <c r="I141" s="1717"/>
      <c r="J141" s="1717"/>
      <c r="K141" s="1717"/>
      <c r="L141" s="1718"/>
      <c r="M141" s="1719" t="s">
        <v>236</v>
      </c>
      <c r="N141" s="180" t="s">
        <v>1</v>
      </c>
      <c r="O141" s="180" t="s">
        <v>37</v>
      </c>
    </row>
    <row r="142" spans="1:15" ht="20.25" thickBot="1">
      <c r="A142" s="1722"/>
      <c r="B142" s="181" t="s">
        <v>27</v>
      </c>
      <c r="C142" s="182" t="s">
        <v>28</v>
      </c>
      <c r="D142" s="182" t="s">
        <v>19</v>
      </c>
      <c r="E142" s="182" t="s">
        <v>29</v>
      </c>
      <c r="F142" s="1714"/>
      <c r="G142" s="1716"/>
      <c r="H142" s="185" t="s">
        <v>21</v>
      </c>
      <c r="I142" s="185" t="s">
        <v>20</v>
      </c>
      <c r="J142" s="313" t="s">
        <v>30</v>
      </c>
      <c r="K142" s="314" t="s">
        <v>31</v>
      </c>
      <c r="L142" s="187" t="s">
        <v>32</v>
      </c>
      <c r="M142" s="1720"/>
      <c r="N142" s="182" t="s">
        <v>33</v>
      </c>
      <c r="O142" s="183" t="s">
        <v>33</v>
      </c>
    </row>
    <row r="143" spans="1:15" ht="13.5" thickBot="1">
      <c r="A143" s="188" t="s">
        <v>2</v>
      </c>
      <c r="B143" s="490">
        <v>0</v>
      </c>
      <c r="C143" s="491">
        <v>0</v>
      </c>
      <c r="D143" s="491">
        <v>53</v>
      </c>
      <c r="E143" s="491">
        <v>0</v>
      </c>
      <c r="F143" s="492">
        <v>0</v>
      </c>
      <c r="G143" s="491">
        <v>0</v>
      </c>
      <c r="H143" s="491">
        <v>0</v>
      </c>
      <c r="I143" s="491">
        <v>0</v>
      </c>
      <c r="J143" s="491">
        <v>0</v>
      </c>
      <c r="K143" s="491">
        <v>0</v>
      </c>
      <c r="L143" s="493">
        <v>0</v>
      </c>
      <c r="M143" s="490">
        <v>0</v>
      </c>
      <c r="N143" s="491">
        <v>0</v>
      </c>
      <c r="O143" s="867">
        <v>0</v>
      </c>
    </row>
    <row r="144" spans="1:15" ht="13.5" thickBot="1">
      <c r="A144" s="191" t="s">
        <v>13</v>
      </c>
      <c r="B144" s="893">
        <f aca="true" t="shared" si="18" ref="B144:O144">SUM(B143:B143)</f>
        <v>0</v>
      </c>
      <c r="C144" s="897">
        <f t="shared" si="18"/>
        <v>0</v>
      </c>
      <c r="D144" s="897">
        <f t="shared" si="18"/>
        <v>53</v>
      </c>
      <c r="E144" s="897">
        <f t="shared" si="18"/>
        <v>0</v>
      </c>
      <c r="F144" s="892">
        <f t="shared" si="18"/>
        <v>0</v>
      </c>
      <c r="G144" s="897">
        <f t="shared" si="18"/>
        <v>0</v>
      </c>
      <c r="H144" s="897">
        <f t="shared" si="18"/>
        <v>0</v>
      </c>
      <c r="I144" s="897">
        <f t="shared" si="18"/>
        <v>0</v>
      </c>
      <c r="J144" s="897">
        <f t="shared" si="18"/>
        <v>0</v>
      </c>
      <c r="K144" s="897">
        <f t="shared" si="18"/>
        <v>0</v>
      </c>
      <c r="L144" s="894">
        <f t="shared" si="18"/>
        <v>0</v>
      </c>
      <c r="M144" s="893">
        <f t="shared" si="18"/>
        <v>0</v>
      </c>
      <c r="N144" s="897">
        <f t="shared" si="18"/>
        <v>0</v>
      </c>
      <c r="O144" s="898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199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721" t="s">
        <v>23</v>
      </c>
      <c r="B147" s="1723" t="s">
        <v>45</v>
      </c>
      <c r="C147" s="1723"/>
      <c r="D147" s="1723"/>
      <c r="E147" s="1723"/>
      <c r="F147" s="1713" t="s">
        <v>234</v>
      </c>
      <c r="G147" s="1715" t="s">
        <v>235</v>
      </c>
      <c r="H147" s="1717" t="s">
        <v>46</v>
      </c>
      <c r="I147" s="1717"/>
      <c r="J147" s="1717"/>
      <c r="K147" s="1717"/>
      <c r="L147" s="1718"/>
      <c r="M147" s="1719" t="s">
        <v>236</v>
      </c>
      <c r="N147" s="180" t="s">
        <v>1</v>
      </c>
      <c r="O147" s="180" t="s">
        <v>37</v>
      </c>
    </row>
    <row r="148" spans="1:15" ht="20.25" thickBot="1">
      <c r="A148" s="1722"/>
      <c r="B148" s="181" t="s">
        <v>27</v>
      </c>
      <c r="C148" s="182" t="s">
        <v>28</v>
      </c>
      <c r="D148" s="182" t="s">
        <v>19</v>
      </c>
      <c r="E148" s="182" t="s">
        <v>29</v>
      </c>
      <c r="F148" s="1714"/>
      <c r="G148" s="1716"/>
      <c r="H148" s="185" t="s">
        <v>21</v>
      </c>
      <c r="I148" s="185" t="s">
        <v>20</v>
      </c>
      <c r="J148" s="313" t="s">
        <v>30</v>
      </c>
      <c r="K148" s="314" t="s">
        <v>31</v>
      </c>
      <c r="L148" s="187" t="s">
        <v>32</v>
      </c>
      <c r="M148" s="1720"/>
      <c r="N148" s="182" t="s">
        <v>33</v>
      </c>
      <c r="O148" s="183" t="s">
        <v>33</v>
      </c>
    </row>
    <row r="149" spans="1:15" ht="13.5" thickBot="1">
      <c r="A149" s="188" t="s">
        <v>2</v>
      </c>
      <c r="B149" s="490">
        <v>0</v>
      </c>
      <c r="C149" s="491">
        <v>0</v>
      </c>
      <c r="D149" s="491">
        <v>53</v>
      </c>
      <c r="E149" s="491">
        <v>0</v>
      </c>
      <c r="F149" s="492">
        <v>0</v>
      </c>
      <c r="G149" s="491">
        <v>0</v>
      </c>
      <c r="H149" s="491">
        <v>0</v>
      </c>
      <c r="I149" s="491">
        <v>0</v>
      </c>
      <c r="J149" s="491">
        <v>0</v>
      </c>
      <c r="K149" s="491">
        <v>0</v>
      </c>
      <c r="L149" s="493">
        <v>0</v>
      </c>
      <c r="M149" s="490">
        <v>0</v>
      </c>
      <c r="N149" s="491">
        <v>0</v>
      </c>
      <c r="O149" s="867">
        <v>0</v>
      </c>
    </row>
    <row r="150" spans="1:15" ht="13.5" thickBot="1">
      <c r="A150" s="191" t="s">
        <v>13</v>
      </c>
      <c r="B150" s="893">
        <f aca="true" t="shared" si="19" ref="B150:O150">SUM(B149:B149)</f>
        <v>0</v>
      </c>
      <c r="C150" s="897">
        <f t="shared" si="19"/>
        <v>0</v>
      </c>
      <c r="D150" s="897">
        <f t="shared" si="19"/>
        <v>53</v>
      </c>
      <c r="E150" s="897">
        <f t="shared" si="19"/>
        <v>0</v>
      </c>
      <c r="F150" s="892">
        <f t="shared" si="19"/>
        <v>0</v>
      </c>
      <c r="G150" s="897">
        <f t="shared" si="19"/>
        <v>0</v>
      </c>
      <c r="H150" s="897">
        <f t="shared" si="19"/>
        <v>0</v>
      </c>
      <c r="I150" s="897">
        <f t="shared" si="19"/>
        <v>0</v>
      </c>
      <c r="J150" s="897">
        <f t="shared" si="19"/>
        <v>0</v>
      </c>
      <c r="K150" s="897">
        <f t="shared" si="19"/>
        <v>0</v>
      </c>
      <c r="L150" s="894">
        <f t="shared" si="19"/>
        <v>0</v>
      </c>
      <c r="M150" s="893">
        <f t="shared" si="19"/>
        <v>0</v>
      </c>
      <c r="N150" s="897">
        <f t="shared" si="19"/>
        <v>0</v>
      </c>
      <c r="O150" s="898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107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721" t="s">
        <v>23</v>
      </c>
      <c r="B153" s="1723" t="s">
        <v>45</v>
      </c>
      <c r="C153" s="1723"/>
      <c r="D153" s="1723"/>
      <c r="E153" s="1723"/>
      <c r="F153" s="1713" t="s">
        <v>234</v>
      </c>
      <c r="G153" s="1715" t="s">
        <v>235</v>
      </c>
      <c r="H153" s="1717" t="s">
        <v>46</v>
      </c>
      <c r="I153" s="1717"/>
      <c r="J153" s="1717"/>
      <c r="K153" s="1717"/>
      <c r="L153" s="1718"/>
      <c r="M153" s="1719" t="s">
        <v>236</v>
      </c>
      <c r="N153" s="180" t="s">
        <v>1</v>
      </c>
      <c r="O153" s="180" t="s">
        <v>37</v>
      </c>
    </row>
    <row r="154" spans="1:15" ht="20.25" thickBot="1">
      <c r="A154" s="1722"/>
      <c r="B154" s="181" t="s">
        <v>27</v>
      </c>
      <c r="C154" s="182" t="s">
        <v>28</v>
      </c>
      <c r="D154" s="182" t="s">
        <v>19</v>
      </c>
      <c r="E154" s="182" t="s">
        <v>29</v>
      </c>
      <c r="F154" s="1714"/>
      <c r="G154" s="1716"/>
      <c r="H154" s="185" t="s">
        <v>21</v>
      </c>
      <c r="I154" s="185" t="s">
        <v>20</v>
      </c>
      <c r="J154" s="313" t="s">
        <v>30</v>
      </c>
      <c r="K154" s="314" t="s">
        <v>31</v>
      </c>
      <c r="L154" s="187" t="s">
        <v>32</v>
      </c>
      <c r="M154" s="1720"/>
      <c r="N154" s="182" t="s">
        <v>33</v>
      </c>
      <c r="O154" s="183" t="s">
        <v>33</v>
      </c>
    </row>
    <row r="155" spans="1:15" ht="13.5" thickBot="1">
      <c r="A155" s="188" t="s">
        <v>2</v>
      </c>
      <c r="B155" s="490">
        <v>0</v>
      </c>
      <c r="C155" s="491">
        <v>0</v>
      </c>
      <c r="D155" s="491">
        <v>17.3</v>
      </c>
      <c r="E155" s="491">
        <v>38.2</v>
      </c>
      <c r="F155" s="492">
        <v>7.1</v>
      </c>
      <c r="G155" s="491">
        <v>0</v>
      </c>
      <c r="H155" s="491">
        <v>0</v>
      </c>
      <c r="I155" s="491">
        <v>0</v>
      </c>
      <c r="J155" s="491">
        <v>0</v>
      </c>
      <c r="K155" s="491">
        <v>0</v>
      </c>
      <c r="L155" s="493">
        <v>0</v>
      </c>
      <c r="M155" s="490">
        <v>0</v>
      </c>
      <c r="N155" s="491">
        <v>0</v>
      </c>
      <c r="O155" s="867">
        <v>0</v>
      </c>
    </row>
    <row r="156" spans="1:15" ht="13.5" thickBot="1">
      <c r="A156" s="191" t="s">
        <v>13</v>
      </c>
      <c r="B156" s="893">
        <f aca="true" t="shared" si="20" ref="B156:O156">SUM(B155:B155)</f>
        <v>0</v>
      </c>
      <c r="C156" s="897">
        <f>SUM(C155:C155)</f>
        <v>0</v>
      </c>
      <c r="D156" s="897">
        <f t="shared" si="20"/>
        <v>17.3</v>
      </c>
      <c r="E156" s="897">
        <f t="shared" si="20"/>
        <v>38.2</v>
      </c>
      <c r="F156" s="892">
        <f t="shared" si="20"/>
        <v>7.1</v>
      </c>
      <c r="G156" s="897">
        <f t="shared" si="20"/>
        <v>0</v>
      </c>
      <c r="H156" s="897">
        <f t="shared" si="20"/>
        <v>0</v>
      </c>
      <c r="I156" s="897">
        <f t="shared" si="20"/>
        <v>0</v>
      </c>
      <c r="J156" s="897">
        <f t="shared" si="20"/>
        <v>0</v>
      </c>
      <c r="K156" s="897">
        <f t="shared" si="20"/>
        <v>0</v>
      </c>
      <c r="L156" s="894">
        <f t="shared" si="20"/>
        <v>0</v>
      </c>
      <c r="M156" s="893">
        <f t="shared" si="20"/>
        <v>0</v>
      </c>
      <c r="N156" s="897">
        <f t="shared" si="20"/>
        <v>0</v>
      </c>
      <c r="O156" s="898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164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626" t="s">
        <v>23</v>
      </c>
      <c r="B160" s="1640" t="s">
        <v>45</v>
      </c>
      <c r="C160" s="1640"/>
      <c r="D160" s="1640"/>
      <c r="E160" s="1640"/>
      <c r="F160" s="1631" t="s">
        <v>234</v>
      </c>
      <c r="G160" s="1634" t="s">
        <v>235</v>
      </c>
      <c r="H160" s="1636" t="s">
        <v>46</v>
      </c>
      <c r="I160" s="1636"/>
      <c r="J160" s="1636"/>
      <c r="K160" s="1636"/>
      <c r="L160" s="1637"/>
      <c r="M160" s="1607" t="s">
        <v>238</v>
      </c>
      <c r="N160" s="294" t="s">
        <v>1</v>
      </c>
      <c r="O160" s="294" t="s">
        <v>37</v>
      </c>
    </row>
    <row r="161" spans="1:15" ht="20.25" thickBot="1">
      <c r="A161" s="1625"/>
      <c r="B161" s="295" t="s">
        <v>27</v>
      </c>
      <c r="C161" s="839" t="s">
        <v>28</v>
      </c>
      <c r="D161" s="839" t="s">
        <v>19</v>
      </c>
      <c r="E161" s="839" t="s">
        <v>29</v>
      </c>
      <c r="F161" s="1628"/>
      <c r="G161" s="1630"/>
      <c r="H161" s="296" t="s">
        <v>21</v>
      </c>
      <c r="I161" s="296" t="s">
        <v>20</v>
      </c>
      <c r="J161" s="296" t="s">
        <v>30</v>
      </c>
      <c r="K161" s="296" t="s">
        <v>31</v>
      </c>
      <c r="L161" s="297" t="s">
        <v>32</v>
      </c>
      <c r="M161" s="1614"/>
      <c r="N161" s="839" t="s">
        <v>33</v>
      </c>
      <c r="O161" s="298" t="s">
        <v>33</v>
      </c>
    </row>
    <row r="162" spans="1:15" ht="13.5" thickBot="1">
      <c r="A162" s="993" t="s">
        <v>4</v>
      </c>
      <c r="B162" s="522">
        <f>B15+B25+B35+B45+B54+B64+B70+B77+B83+B89+B95+B101+B108+B114+B120+B126+B132+B138+B144+B150+B156</f>
        <v>936.4000000000001</v>
      </c>
      <c r="C162" s="522">
        <f aca="true" t="shared" si="21" ref="C162:O162">C15+C25+C35+C45+C54+C64+C70+C77+C83+C89+C95+C101+C108+C114+C120+C126+C132+C138+C144+C150+C156</f>
        <v>1195.8</v>
      </c>
      <c r="D162" s="522">
        <f t="shared" si="21"/>
        <v>673.5</v>
      </c>
      <c r="E162" s="522">
        <f t="shared" si="21"/>
        <v>6110.199999999999</v>
      </c>
      <c r="F162" s="522">
        <f t="shared" si="21"/>
        <v>3404.7000000000007</v>
      </c>
      <c r="G162" s="522">
        <f t="shared" si="21"/>
        <v>888.0000000000001</v>
      </c>
      <c r="H162" s="522">
        <f t="shared" si="21"/>
        <v>70.5</v>
      </c>
      <c r="I162" s="522">
        <f t="shared" si="21"/>
        <v>125.5</v>
      </c>
      <c r="J162" s="522">
        <f t="shared" si="21"/>
        <v>0</v>
      </c>
      <c r="K162" s="522">
        <f t="shared" si="21"/>
        <v>0</v>
      </c>
      <c r="L162" s="843">
        <f t="shared" si="21"/>
        <v>516.8</v>
      </c>
      <c r="M162" s="842">
        <f t="shared" si="21"/>
        <v>0</v>
      </c>
      <c r="N162" s="522">
        <f>N15+N25+N35+N45+N54+N64+N70+N77+N83+N89+N95+N101+N108+N114+N120+N126+N132+N138+N144+N150+N156</f>
        <v>1916.6</v>
      </c>
      <c r="O162" s="522">
        <f t="shared" si="21"/>
        <v>2005.0000000000005</v>
      </c>
    </row>
    <row r="163" spans="1:15" ht="13.5" thickBot="1">
      <c r="A163" s="994" t="s">
        <v>13</v>
      </c>
      <c r="B163" s="736">
        <f aca="true" t="shared" si="22" ref="B163:O163">SUM(B162:B162)</f>
        <v>936.4000000000001</v>
      </c>
      <c r="C163" s="737">
        <f t="shared" si="22"/>
        <v>1195.8</v>
      </c>
      <c r="D163" s="737">
        <f t="shared" si="22"/>
        <v>673.5</v>
      </c>
      <c r="E163" s="737">
        <f t="shared" si="22"/>
        <v>6110.199999999999</v>
      </c>
      <c r="F163" s="738">
        <f t="shared" si="22"/>
        <v>3404.7000000000007</v>
      </c>
      <c r="G163" s="737">
        <f t="shared" si="22"/>
        <v>888.0000000000001</v>
      </c>
      <c r="H163" s="737">
        <f t="shared" si="22"/>
        <v>70.5</v>
      </c>
      <c r="I163" s="737">
        <f t="shared" si="22"/>
        <v>125.5</v>
      </c>
      <c r="J163" s="737">
        <f t="shared" si="22"/>
        <v>0</v>
      </c>
      <c r="K163" s="737">
        <f t="shared" si="22"/>
        <v>0</v>
      </c>
      <c r="L163" s="739">
        <f t="shared" si="22"/>
        <v>516.8</v>
      </c>
      <c r="M163" s="736">
        <f t="shared" si="22"/>
        <v>0</v>
      </c>
      <c r="N163" s="737">
        <f t="shared" si="22"/>
        <v>1916.6</v>
      </c>
      <c r="O163" s="740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725" t="s">
        <v>161</v>
      </c>
      <c r="C165" s="1725"/>
      <c r="D165" s="1725"/>
      <c r="E165" s="1725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69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721" t="s">
        <v>23</v>
      </c>
      <c r="B167" s="1723" t="s">
        <v>45</v>
      </c>
      <c r="C167" s="1723"/>
      <c r="D167" s="1723"/>
      <c r="E167" s="1723"/>
      <c r="F167" s="1713" t="s">
        <v>234</v>
      </c>
      <c r="G167" s="1715" t="s">
        <v>235</v>
      </c>
      <c r="H167" s="1717" t="s">
        <v>46</v>
      </c>
      <c r="I167" s="1717"/>
      <c r="J167" s="1717"/>
      <c r="K167" s="1717"/>
      <c r="L167" s="1718"/>
      <c r="M167" s="1719" t="s">
        <v>236</v>
      </c>
      <c r="N167" s="180" t="s">
        <v>1</v>
      </c>
      <c r="O167" s="180" t="s">
        <v>37</v>
      </c>
    </row>
    <row r="168" spans="1:15" ht="20.25" thickBot="1">
      <c r="A168" s="1722"/>
      <c r="B168" s="181" t="s">
        <v>27</v>
      </c>
      <c r="C168" s="182" t="s">
        <v>28</v>
      </c>
      <c r="D168" s="182" t="s">
        <v>19</v>
      </c>
      <c r="E168" s="182" t="s">
        <v>29</v>
      </c>
      <c r="F168" s="1714"/>
      <c r="G168" s="1716"/>
      <c r="H168" s="185" t="s">
        <v>21</v>
      </c>
      <c r="I168" s="185" t="s">
        <v>20</v>
      </c>
      <c r="J168" s="313" t="s">
        <v>30</v>
      </c>
      <c r="K168" s="314" t="s">
        <v>31</v>
      </c>
      <c r="L168" s="187" t="s">
        <v>32</v>
      </c>
      <c r="M168" s="1720"/>
      <c r="N168" s="182" t="s">
        <v>33</v>
      </c>
      <c r="O168" s="183" t="s">
        <v>33</v>
      </c>
    </row>
    <row r="169" spans="1:15" ht="12.75">
      <c r="A169" s="848" t="s">
        <v>10</v>
      </c>
      <c r="B169" s="490">
        <v>0</v>
      </c>
      <c r="C169" s="490">
        <v>0</v>
      </c>
      <c r="D169" s="490">
        <v>0</v>
      </c>
      <c r="E169" s="490">
        <v>0</v>
      </c>
      <c r="F169" s="491">
        <v>20</v>
      </c>
      <c r="G169" s="491">
        <v>0</v>
      </c>
      <c r="H169" s="491">
        <v>0</v>
      </c>
      <c r="I169" s="491">
        <v>0</v>
      </c>
      <c r="J169" s="491">
        <v>0</v>
      </c>
      <c r="K169" s="491">
        <v>0</v>
      </c>
      <c r="L169" s="493">
        <v>0</v>
      </c>
      <c r="M169" s="490">
        <v>0</v>
      </c>
      <c r="N169" s="491">
        <v>0</v>
      </c>
      <c r="O169" s="867">
        <v>3.7</v>
      </c>
    </row>
    <row r="170" spans="1:15" ht="12.75">
      <c r="A170" s="189" t="s">
        <v>2</v>
      </c>
      <c r="B170" s="490">
        <v>0</v>
      </c>
      <c r="C170" s="491">
        <v>0</v>
      </c>
      <c r="D170" s="491">
        <v>419</v>
      </c>
      <c r="E170" s="491">
        <v>89.4</v>
      </c>
      <c r="F170" s="492">
        <v>235</v>
      </c>
      <c r="G170" s="491">
        <v>73.6</v>
      </c>
      <c r="H170" s="496">
        <v>0</v>
      </c>
      <c r="I170" s="496">
        <v>0</v>
      </c>
      <c r="J170" s="491">
        <v>0</v>
      </c>
      <c r="K170" s="491">
        <v>0</v>
      </c>
      <c r="L170" s="493">
        <v>156</v>
      </c>
      <c r="M170" s="490">
        <v>0</v>
      </c>
      <c r="N170" s="491">
        <v>138</v>
      </c>
      <c r="O170" s="867">
        <v>155</v>
      </c>
    </row>
    <row r="171" spans="1:15" ht="12.75">
      <c r="A171" s="189" t="s">
        <v>3</v>
      </c>
      <c r="B171" s="868">
        <v>0</v>
      </c>
      <c r="C171" s="863">
        <v>0</v>
      </c>
      <c r="D171" s="863">
        <v>143.3</v>
      </c>
      <c r="E171" s="863">
        <v>55.8</v>
      </c>
      <c r="F171" s="985">
        <v>212.6</v>
      </c>
      <c r="G171" s="863">
        <v>157.2</v>
      </c>
      <c r="H171" s="491">
        <v>157</v>
      </c>
      <c r="I171" s="491">
        <v>157</v>
      </c>
      <c r="J171" s="863">
        <v>0</v>
      </c>
      <c r="K171" s="863">
        <v>0</v>
      </c>
      <c r="L171" s="887">
        <v>0</v>
      </c>
      <c r="M171" s="868">
        <v>0</v>
      </c>
      <c r="N171" s="863">
        <v>55</v>
      </c>
      <c r="O171" s="869">
        <v>96</v>
      </c>
    </row>
    <row r="172" spans="1:15" ht="22.5">
      <c r="A172" s="907" t="s">
        <v>232</v>
      </c>
      <c r="B172" s="995">
        <v>0</v>
      </c>
      <c r="C172" s="996">
        <v>0</v>
      </c>
      <c r="D172" s="996">
        <v>0</v>
      </c>
      <c r="E172" s="996">
        <v>34.1</v>
      </c>
      <c r="F172" s="997"/>
      <c r="G172" s="996"/>
      <c r="H172" s="996">
        <v>20</v>
      </c>
      <c r="I172" s="996">
        <v>20</v>
      </c>
      <c r="J172" s="996">
        <v>0</v>
      </c>
      <c r="K172" s="996">
        <v>0</v>
      </c>
      <c r="L172" s="998">
        <v>0</v>
      </c>
      <c r="M172" s="995">
        <v>0</v>
      </c>
      <c r="N172" s="996">
        <v>28</v>
      </c>
      <c r="O172" s="999"/>
    </row>
    <row r="173" spans="1:15" ht="12.75">
      <c r="A173" s="189" t="s">
        <v>5</v>
      </c>
      <c r="B173" s="865">
        <v>0</v>
      </c>
      <c r="C173" s="599">
        <v>0</v>
      </c>
      <c r="D173" s="599">
        <v>0</v>
      </c>
      <c r="E173" s="599">
        <v>88</v>
      </c>
      <c r="F173" s="906">
        <v>212.6</v>
      </c>
      <c r="G173" s="599">
        <v>157.4</v>
      </c>
      <c r="H173" s="863">
        <v>177</v>
      </c>
      <c r="I173" s="863">
        <v>177</v>
      </c>
      <c r="J173" s="599">
        <v>0</v>
      </c>
      <c r="K173" s="599">
        <v>0</v>
      </c>
      <c r="L173" s="866">
        <v>0</v>
      </c>
      <c r="M173" s="865">
        <v>0</v>
      </c>
      <c r="N173" s="599">
        <v>83</v>
      </c>
      <c r="O173" s="911">
        <v>96</v>
      </c>
    </row>
    <row r="174" spans="1:15" ht="13.5" thickBot="1">
      <c r="A174" s="856" t="s">
        <v>9</v>
      </c>
      <c r="B174" s="873">
        <v>0</v>
      </c>
      <c r="C174" s="878">
        <v>0</v>
      </c>
      <c r="D174" s="878">
        <v>0</v>
      </c>
      <c r="E174" s="878">
        <v>0</v>
      </c>
      <c r="F174" s="1000">
        <v>62</v>
      </c>
      <c r="G174" s="878">
        <v>0</v>
      </c>
      <c r="H174" s="878">
        <v>0</v>
      </c>
      <c r="I174" s="878">
        <v>0</v>
      </c>
      <c r="J174" s="878">
        <v>0</v>
      </c>
      <c r="K174" s="878">
        <v>0</v>
      </c>
      <c r="L174" s="890">
        <v>0</v>
      </c>
      <c r="M174" s="873">
        <v>0</v>
      </c>
      <c r="N174" s="878">
        <v>0</v>
      </c>
      <c r="O174" s="974">
        <v>3.7</v>
      </c>
    </row>
    <row r="175" spans="1:15" ht="13.5" thickBot="1">
      <c r="A175" s="856" t="s">
        <v>11</v>
      </c>
      <c r="B175" s="875">
        <v>0</v>
      </c>
      <c r="C175" s="602">
        <v>0</v>
      </c>
      <c r="D175" s="602">
        <v>0</v>
      </c>
      <c r="E175" s="602">
        <v>0</v>
      </c>
      <c r="F175" s="908">
        <v>6.8</v>
      </c>
      <c r="G175" s="602">
        <v>0</v>
      </c>
      <c r="H175" s="602">
        <v>0</v>
      </c>
      <c r="I175" s="602">
        <v>0</v>
      </c>
      <c r="J175" s="602">
        <v>0</v>
      </c>
      <c r="K175" s="602">
        <v>0</v>
      </c>
      <c r="L175" s="874">
        <v>0</v>
      </c>
      <c r="M175" s="875">
        <v>0</v>
      </c>
      <c r="N175" s="602">
        <v>0</v>
      </c>
      <c r="O175" s="879">
        <v>0</v>
      </c>
    </row>
    <row r="176" spans="1:15" ht="13.5" thickBot="1">
      <c r="A176" s="191" t="s">
        <v>13</v>
      </c>
      <c r="B176" s="893">
        <f aca="true" t="shared" si="23" ref="B176:O176">SUM(B169:B175)</f>
        <v>0</v>
      </c>
      <c r="C176" s="897">
        <f t="shared" si="23"/>
        <v>0</v>
      </c>
      <c r="D176" s="897">
        <f t="shared" si="23"/>
        <v>562.3</v>
      </c>
      <c r="E176" s="897">
        <f t="shared" si="23"/>
        <v>267.29999999999995</v>
      </c>
      <c r="F176" s="892">
        <f t="shared" si="23"/>
        <v>749</v>
      </c>
      <c r="G176" s="897">
        <f t="shared" si="23"/>
        <v>388.2</v>
      </c>
      <c r="H176" s="897">
        <f t="shared" si="23"/>
        <v>354</v>
      </c>
      <c r="I176" s="897">
        <f t="shared" si="23"/>
        <v>354</v>
      </c>
      <c r="J176" s="897">
        <f t="shared" si="23"/>
        <v>0</v>
      </c>
      <c r="K176" s="897">
        <f t="shared" si="23"/>
        <v>0</v>
      </c>
      <c r="L176" s="894">
        <f t="shared" si="23"/>
        <v>156</v>
      </c>
      <c r="M176" s="893">
        <f t="shared" si="23"/>
        <v>0</v>
      </c>
      <c r="N176" s="897">
        <f t="shared" si="23"/>
        <v>304</v>
      </c>
      <c r="O176" s="898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72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721" t="s">
        <v>23</v>
      </c>
      <c r="B179" s="1723" t="s">
        <v>45</v>
      </c>
      <c r="C179" s="1723"/>
      <c r="D179" s="1723"/>
      <c r="E179" s="1723"/>
      <c r="F179" s="1713" t="s">
        <v>234</v>
      </c>
      <c r="G179" s="1715" t="s">
        <v>235</v>
      </c>
      <c r="H179" s="1717" t="s">
        <v>46</v>
      </c>
      <c r="I179" s="1717"/>
      <c r="J179" s="1717"/>
      <c r="K179" s="1717"/>
      <c r="L179" s="1718"/>
      <c r="M179" s="1719" t="s">
        <v>236</v>
      </c>
      <c r="N179" s="180" t="s">
        <v>1</v>
      </c>
      <c r="O179" s="180" t="s">
        <v>37</v>
      </c>
    </row>
    <row r="180" spans="1:15" ht="20.25" thickBot="1">
      <c r="A180" s="1722"/>
      <c r="B180" s="181" t="s">
        <v>27</v>
      </c>
      <c r="C180" s="182" t="s">
        <v>28</v>
      </c>
      <c r="D180" s="182" t="s">
        <v>19</v>
      </c>
      <c r="E180" s="182" t="s">
        <v>29</v>
      </c>
      <c r="F180" s="1714"/>
      <c r="G180" s="1716"/>
      <c r="H180" s="185" t="s">
        <v>21</v>
      </c>
      <c r="I180" s="185" t="s">
        <v>20</v>
      </c>
      <c r="J180" s="313" t="s">
        <v>30</v>
      </c>
      <c r="K180" s="314" t="s">
        <v>31</v>
      </c>
      <c r="L180" s="187" t="s">
        <v>32</v>
      </c>
      <c r="M180" s="1720"/>
      <c r="N180" s="182" t="s">
        <v>33</v>
      </c>
      <c r="O180" s="183" t="s">
        <v>33</v>
      </c>
    </row>
    <row r="181" spans="1:15" ht="12.75">
      <c r="A181" s="848" t="s">
        <v>10</v>
      </c>
      <c r="B181" s="491">
        <v>0</v>
      </c>
      <c r="C181" s="491">
        <v>0</v>
      </c>
      <c r="D181" s="491">
        <v>33.6</v>
      </c>
      <c r="E181" s="491">
        <v>0</v>
      </c>
      <c r="F181" s="491">
        <v>91.7</v>
      </c>
      <c r="G181" s="491">
        <v>0</v>
      </c>
      <c r="H181" s="491">
        <v>0</v>
      </c>
      <c r="I181" s="491">
        <v>0</v>
      </c>
      <c r="J181" s="491">
        <v>0</v>
      </c>
      <c r="K181" s="491">
        <v>0</v>
      </c>
      <c r="L181" s="493">
        <v>0</v>
      </c>
      <c r="M181" s="490">
        <v>0</v>
      </c>
      <c r="N181" s="491">
        <v>0</v>
      </c>
      <c r="O181" s="867">
        <v>0</v>
      </c>
    </row>
    <row r="182" spans="1:15" ht="12.75">
      <c r="A182" s="189" t="s">
        <v>2</v>
      </c>
      <c r="B182" s="491">
        <v>0</v>
      </c>
      <c r="C182" s="491">
        <v>0</v>
      </c>
      <c r="D182" s="491">
        <v>0</v>
      </c>
      <c r="E182" s="491">
        <v>544.2</v>
      </c>
      <c r="F182" s="492">
        <v>197.6</v>
      </c>
      <c r="G182" s="491">
        <v>100.9</v>
      </c>
      <c r="H182" s="599">
        <v>0</v>
      </c>
      <c r="I182" s="599">
        <v>0</v>
      </c>
      <c r="J182" s="491">
        <v>0</v>
      </c>
      <c r="K182" s="491">
        <v>0</v>
      </c>
      <c r="L182" s="493">
        <v>0</v>
      </c>
      <c r="M182" s="490">
        <v>0</v>
      </c>
      <c r="N182" s="491">
        <v>150</v>
      </c>
      <c r="O182" s="867">
        <v>96</v>
      </c>
    </row>
    <row r="183" spans="1:15" ht="12.75">
      <c r="A183" s="189" t="s">
        <v>3</v>
      </c>
      <c r="B183" s="863">
        <v>0</v>
      </c>
      <c r="C183" s="863">
        <v>0</v>
      </c>
      <c r="D183" s="491">
        <v>0</v>
      </c>
      <c r="E183" s="863">
        <v>62.5</v>
      </c>
      <c r="F183" s="985">
        <v>199.8</v>
      </c>
      <c r="G183" s="863">
        <v>105.1</v>
      </c>
      <c r="H183" s="1001">
        <v>42.5</v>
      </c>
      <c r="I183" s="1001">
        <v>12</v>
      </c>
      <c r="J183" s="863">
        <v>0</v>
      </c>
      <c r="K183" s="863">
        <v>0</v>
      </c>
      <c r="L183" s="887">
        <v>0</v>
      </c>
      <c r="M183" s="868">
        <v>0</v>
      </c>
      <c r="N183" s="863">
        <v>58</v>
      </c>
      <c r="O183" s="869">
        <v>88</v>
      </c>
    </row>
    <row r="184" spans="1:15" ht="12.75">
      <c r="A184" s="189" t="s">
        <v>5</v>
      </c>
      <c r="B184" s="599">
        <v>0</v>
      </c>
      <c r="C184" s="599">
        <v>0</v>
      </c>
      <c r="D184" s="491">
        <v>0</v>
      </c>
      <c r="E184" s="599">
        <v>56.4</v>
      </c>
      <c r="F184" s="906">
        <v>200.6</v>
      </c>
      <c r="G184" s="599">
        <v>106.6</v>
      </c>
      <c r="H184" s="863">
        <v>417.5</v>
      </c>
      <c r="I184" s="863">
        <v>208.5</v>
      </c>
      <c r="J184" s="599">
        <v>0</v>
      </c>
      <c r="K184" s="599">
        <v>0</v>
      </c>
      <c r="L184" s="866">
        <v>117</v>
      </c>
      <c r="M184" s="865">
        <v>0</v>
      </c>
      <c r="N184" s="599">
        <v>58</v>
      </c>
      <c r="O184" s="911">
        <v>80</v>
      </c>
    </row>
    <row r="185" spans="1:15" ht="12.75">
      <c r="A185" s="189" t="s">
        <v>9</v>
      </c>
      <c r="B185" s="878">
        <v>0</v>
      </c>
      <c r="C185" s="878">
        <v>31.5</v>
      </c>
      <c r="D185" s="491">
        <v>0</v>
      </c>
      <c r="E185" s="878">
        <v>0</v>
      </c>
      <c r="F185" s="1000">
        <v>62</v>
      </c>
      <c r="G185" s="878">
        <v>8.2</v>
      </c>
      <c r="H185" s="878">
        <v>0</v>
      </c>
      <c r="I185" s="878">
        <v>0</v>
      </c>
      <c r="J185" s="878">
        <v>0</v>
      </c>
      <c r="K185" s="878">
        <v>0</v>
      </c>
      <c r="L185" s="890">
        <v>0</v>
      </c>
      <c r="M185" s="873">
        <v>0</v>
      </c>
      <c r="N185" s="878">
        <v>0</v>
      </c>
      <c r="O185" s="974">
        <v>3.7</v>
      </c>
    </row>
    <row r="186" spans="1:15" ht="13.5" thickBot="1">
      <c r="A186" s="1002" t="s">
        <v>11</v>
      </c>
      <c r="B186" s="602">
        <v>0</v>
      </c>
      <c r="C186" s="602">
        <v>0</v>
      </c>
      <c r="D186" s="491">
        <v>0</v>
      </c>
      <c r="E186" s="602">
        <v>0</v>
      </c>
      <c r="F186" s="908">
        <v>6.8</v>
      </c>
      <c r="G186" s="602">
        <v>0</v>
      </c>
      <c r="H186" s="602">
        <v>0</v>
      </c>
      <c r="I186" s="602">
        <v>0</v>
      </c>
      <c r="J186" s="602">
        <v>0</v>
      </c>
      <c r="K186" s="602">
        <v>0</v>
      </c>
      <c r="L186" s="874">
        <v>0</v>
      </c>
      <c r="M186" s="875">
        <v>0</v>
      </c>
      <c r="N186" s="602">
        <v>0</v>
      </c>
      <c r="O186" s="879">
        <v>0</v>
      </c>
    </row>
    <row r="187" spans="1:15" ht="13.5" thickBot="1">
      <c r="A187" s="191" t="s">
        <v>13</v>
      </c>
      <c r="B187" s="893">
        <f aca="true" t="shared" si="24" ref="B187:O187">SUM(B181:B186)</f>
        <v>0</v>
      </c>
      <c r="C187" s="897">
        <f t="shared" si="24"/>
        <v>31.5</v>
      </c>
      <c r="D187" s="897">
        <f t="shared" si="24"/>
        <v>33.6</v>
      </c>
      <c r="E187" s="897">
        <f t="shared" si="24"/>
        <v>663.1</v>
      </c>
      <c r="F187" s="892">
        <f t="shared" si="24"/>
        <v>758.5</v>
      </c>
      <c r="G187" s="897">
        <f t="shared" si="24"/>
        <v>320.8</v>
      </c>
      <c r="H187" s="897">
        <f t="shared" si="24"/>
        <v>460</v>
      </c>
      <c r="I187" s="897">
        <f t="shared" si="24"/>
        <v>220.5</v>
      </c>
      <c r="J187" s="897">
        <f t="shared" si="24"/>
        <v>0</v>
      </c>
      <c r="K187" s="897">
        <f t="shared" si="24"/>
        <v>0</v>
      </c>
      <c r="L187" s="894">
        <f t="shared" si="24"/>
        <v>117</v>
      </c>
      <c r="M187" s="893">
        <f t="shared" si="24"/>
        <v>0</v>
      </c>
      <c r="N187" s="897">
        <f t="shared" si="24"/>
        <v>266</v>
      </c>
      <c r="O187" s="898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90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721" t="s">
        <v>23</v>
      </c>
      <c r="B190" s="1723" t="s">
        <v>45</v>
      </c>
      <c r="C190" s="1723"/>
      <c r="D190" s="1723"/>
      <c r="E190" s="1723"/>
      <c r="F190" s="1713" t="s">
        <v>234</v>
      </c>
      <c r="G190" s="1715" t="s">
        <v>235</v>
      </c>
      <c r="H190" s="1717" t="s">
        <v>46</v>
      </c>
      <c r="I190" s="1717"/>
      <c r="J190" s="1717"/>
      <c r="K190" s="1717"/>
      <c r="L190" s="1718"/>
      <c r="M190" s="1719" t="s">
        <v>236</v>
      </c>
      <c r="N190" s="180" t="s">
        <v>1</v>
      </c>
      <c r="O190" s="180" t="s">
        <v>37</v>
      </c>
    </row>
    <row r="191" spans="1:15" ht="20.25" thickBot="1">
      <c r="A191" s="1722"/>
      <c r="B191" s="181" t="s">
        <v>27</v>
      </c>
      <c r="C191" s="182" t="s">
        <v>28</v>
      </c>
      <c r="D191" s="182" t="s">
        <v>19</v>
      </c>
      <c r="E191" s="182" t="s">
        <v>29</v>
      </c>
      <c r="F191" s="1714"/>
      <c r="G191" s="1716"/>
      <c r="H191" s="185" t="s">
        <v>21</v>
      </c>
      <c r="I191" s="185" t="s">
        <v>20</v>
      </c>
      <c r="J191" s="313" t="s">
        <v>30</v>
      </c>
      <c r="K191" s="314" t="s">
        <v>31</v>
      </c>
      <c r="L191" s="187" t="s">
        <v>32</v>
      </c>
      <c r="M191" s="1720"/>
      <c r="N191" s="182" t="s">
        <v>33</v>
      </c>
      <c r="O191" s="183" t="s">
        <v>33</v>
      </c>
    </row>
    <row r="192" spans="1:15" ht="12.75">
      <c r="A192" s="848" t="s">
        <v>10</v>
      </c>
      <c r="B192" s="490">
        <v>0</v>
      </c>
      <c r="C192" s="490">
        <v>0</v>
      </c>
      <c r="D192" s="490">
        <v>0</v>
      </c>
      <c r="E192" s="490">
        <v>0</v>
      </c>
      <c r="F192" s="491">
        <v>20.4</v>
      </c>
      <c r="G192" s="491">
        <v>0</v>
      </c>
      <c r="H192" s="491">
        <v>0</v>
      </c>
      <c r="I192" s="491">
        <v>0</v>
      </c>
      <c r="J192" s="491">
        <v>0</v>
      </c>
      <c r="K192" s="491">
        <v>0</v>
      </c>
      <c r="L192" s="493">
        <v>0</v>
      </c>
      <c r="M192" s="490">
        <v>0</v>
      </c>
      <c r="N192" s="491">
        <v>0</v>
      </c>
      <c r="O192" s="867">
        <v>3.7</v>
      </c>
    </row>
    <row r="193" spans="1:15" ht="12.75">
      <c r="A193" s="189" t="s">
        <v>2</v>
      </c>
      <c r="B193" s="490"/>
      <c r="C193" s="491">
        <v>339.5</v>
      </c>
      <c r="D193" s="491">
        <v>30.9</v>
      </c>
      <c r="E193" s="491">
        <v>169.9</v>
      </c>
      <c r="F193" s="492">
        <v>250.2</v>
      </c>
      <c r="G193" s="491">
        <v>42.2</v>
      </c>
      <c r="H193" s="491">
        <v>0</v>
      </c>
      <c r="I193" s="491">
        <v>0</v>
      </c>
      <c r="J193" s="491">
        <v>0</v>
      </c>
      <c r="K193" s="491">
        <v>0</v>
      </c>
      <c r="L193" s="493">
        <v>0</v>
      </c>
      <c r="M193" s="490">
        <v>0</v>
      </c>
      <c r="N193" s="491">
        <v>244</v>
      </c>
      <c r="O193" s="867">
        <v>147</v>
      </c>
    </row>
    <row r="194" spans="1:15" ht="12.75">
      <c r="A194" s="189" t="s">
        <v>3</v>
      </c>
      <c r="B194" s="868">
        <v>99.2</v>
      </c>
      <c r="C194" s="863">
        <v>443.7</v>
      </c>
      <c r="D194" s="863">
        <v>21.8</v>
      </c>
      <c r="E194" s="863">
        <v>0</v>
      </c>
      <c r="F194" s="985">
        <v>248.8</v>
      </c>
      <c r="G194" s="863">
        <v>44.8</v>
      </c>
      <c r="H194" s="863">
        <v>0</v>
      </c>
      <c r="I194" s="863">
        <v>0</v>
      </c>
      <c r="J194" s="863">
        <v>0</v>
      </c>
      <c r="K194" s="863">
        <v>0</v>
      </c>
      <c r="L194" s="887">
        <v>0</v>
      </c>
      <c r="M194" s="868">
        <v>0</v>
      </c>
      <c r="N194" s="863">
        <v>244</v>
      </c>
      <c r="O194" s="869">
        <v>81</v>
      </c>
    </row>
    <row r="195" spans="1:15" ht="12.75">
      <c r="A195" s="189" t="s">
        <v>5</v>
      </c>
      <c r="B195" s="865">
        <v>0</v>
      </c>
      <c r="C195" s="865">
        <v>0</v>
      </c>
      <c r="D195" s="865">
        <v>0</v>
      </c>
      <c r="E195" s="599">
        <v>546.1</v>
      </c>
      <c r="F195" s="906">
        <v>193.5</v>
      </c>
      <c r="G195" s="599">
        <v>59.2</v>
      </c>
      <c r="H195" s="599">
        <v>0</v>
      </c>
      <c r="I195" s="599">
        <v>0</v>
      </c>
      <c r="J195" s="599">
        <v>0</v>
      </c>
      <c r="K195" s="599">
        <v>0</v>
      </c>
      <c r="L195" s="866">
        <v>0</v>
      </c>
      <c r="M195" s="865">
        <v>0</v>
      </c>
      <c r="N195" s="599">
        <v>244</v>
      </c>
      <c r="O195" s="911">
        <v>109</v>
      </c>
    </row>
    <row r="196" spans="1:15" ht="12.75">
      <c r="A196" s="189" t="s">
        <v>9</v>
      </c>
      <c r="B196" s="873">
        <v>0</v>
      </c>
      <c r="C196" s="873">
        <v>0</v>
      </c>
      <c r="D196" s="873">
        <v>0</v>
      </c>
      <c r="E196" s="878">
        <v>0</v>
      </c>
      <c r="F196" s="1000">
        <v>62</v>
      </c>
      <c r="G196" s="878">
        <v>0</v>
      </c>
      <c r="H196" s="878">
        <v>0</v>
      </c>
      <c r="I196" s="878">
        <v>0</v>
      </c>
      <c r="J196" s="878">
        <v>0</v>
      </c>
      <c r="K196" s="878">
        <v>0</v>
      </c>
      <c r="L196" s="890">
        <v>0</v>
      </c>
      <c r="M196" s="873">
        <v>0</v>
      </c>
      <c r="N196" s="878">
        <v>0</v>
      </c>
      <c r="O196" s="974">
        <v>3.7</v>
      </c>
    </row>
    <row r="197" spans="1:15" ht="13.5" thickBot="1">
      <c r="A197" s="1002" t="s">
        <v>11</v>
      </c>
      <c r="B197" s="875">
        <v>0</v>
      </c>
      <c r="C197" s="875">
        <v>0</v>
      </c>
      <c r="D197" s="875">
        <v>0</v>
      </c>
      <c r="E197" s="602">
        <v>0</v>
      </c>
      <c r="F197" s="908">
        <v>6.2</v>
      </c>
      <c r="G197" s="602">
        <v>0</v>
      </c>
      <c r="H197" s="602">
        <v>0</v>
      </c>
      <c r="I197" s="602">
        <v>0</v>
      </c>
      <c r="J197" s="602">
        <v>0</v>
      </c>
      <c r="K197" s="602">
        <v>0</v>
      </c>
      <c r="L197" s="874">
        <v>0</v>
      </c>
      <c r="M197" s="875">
        <v>0</v>
      </c>
      <c r="N197" s="602">
        <v>0</v>
      </c>
      <c r="O197" s="879">
        <v>0</v>
      </c>
    </row>
    <row r="198" spans="1:15" ht="13.5" thickBot="1">
      <c r="A198" s="191" t="s">
        <v>13</v>
      </c>
      <c r="B198" s="893">
        <f aca="true" t="shared" si="25" ref="B198:O198">SUM(B192:B197)</f>
        <v>99.2</v>
      </c>
      <c r="C198" s="897">
        <f t="shared" si="25"/>
        <v>783.2</v>
      </c>
      <c r="D198" s="897">
        <f t="shared" si="25"/>
        <v>52.7</v>
      </c>
      <c r="E198" s="897">
        <f t="shared" si="25"/>
        <v>716</v>
      </c>
      <c r="F198" s="892">
        <f t="shared" si="25"/>
        <v>781.1</v>
      </c>
      <c r="G198" s="897">
        <f t="shared" si="25"/>
        <v>146.2</v>
      </c>
      <c r="H198" s="897">
        <f t="shared" si="25"/>
        <v>0</v>
      </c>
      <c r="I198" s="897">
        <f t="shared" si="25"/>
        <v>0</v>
      </c>
      <c r="J198" s="897">
        <f t="shared" si="25"/>
        <v>0</v>
      </c>
      <c r="K198" s="897">
        <f t="shared" si="25"/>
        <v>0</v>
      </c>
      <c r="L198" s="894">
        <f t="shared" si="25"/>
        <v>0</v>
      </c>
      <c r="M198" s="893">
        <f t="shared" si="25"/>
        <v>0</v>
      </c>
      <c r="N198" s="897">
        <f t="shared" si="25"/>
        <v>732</v>
      </c>
      <c r="O198" s="898">
        <f t="shared" si="25"/>
        <v>344.4</v>
      </c>
    </row>
    <row r="199" spans="1:15" ht="12.75">
      <c r="A199" s="226"/>
      <c r="B199" s="861"/>
      <c r="C199" s="861"/>
      <c r="D199" s="861"/>
      <c r="E199" s="861"/>
      <c r="F199" s="861"/>
      <c r="G199" s="861"/>
      <c r="H199" s="861"/>
      <c r="I199" s="861"/>
      <c r="J199" s="861"/>
      <c r="K199" s="861"/>
      <c r="L199" s="861"/>
      <c r="M199" s="861"/>
      <c r="N199" s="861"/>
      <c r="O199" s="861"/>
    </row>
    <row r="200" spans="1:15" ht="18">
      <c r="A200" s="8"/>
      <c r="B200" s="6" t="s">
        <v>162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721" t="s">
        <v>23</v>
      </c>
      <c r="B201" s="1723" t="s">
        <v>45</v>
      </c>
      <c r="C201" s="1723"/>
      <c r="D201" s="1723"/>
      <c r="E201" s="1723"/>
      <c r="F201" s="1713" t="s">
        <v>234</v>
      </c>
      <c r="G201" s="1715" t="s">
        <v>235</v>
      </c>
      <c r="H201" s="1717" t="s">
        <v>46</v>
      </c>
      <c r="I201" s="1717"/>
      <c r="J201" s="1717"/>
      <c r="K201" s="1717"/>
      <c r="L201" s="1718"/>
      <c r="M201" s="1719" t="s">
        <v>236</v>
      </c>
      <c r="N201" s="180" t="s">
        <v>1</v>
      </c>
      <c r="O201" s="180" t="s">
        <v>37</v>
      </c>
    </row>
    <row r="202" spans="1:15" ht="20.25" thickBot="1">
      <c r="A202" s="1722"/>
      <c r="B202" s="181" t="s">
        <v>27</v>
      </c>
      <c r="C202" s="182" t="s">
        <v>28</v>
      </c>
      <c r="D202" s="182" t="s">
        <v>19</v>
      </c>
      <c r="E202" s="182" t="s">
        <v>29</v>
      </c>
      <c r="F202" s="1714"/>
      <c r="G202" s="1716"/>
      <c r="H202" s="185" t="s">
        <v>21</v>
      </c>
      <c r="I202" s="185" t="s">
        <v>20</v>
      </c>
      <c r="J202" s="313" t="s">
        <v>30</v>
      </c>
      <c r="K202" s="314" t="s">
        <v>31</v>
      </c>
      <c r="L202" s="187" t="s">
        <v>32</v>
      </c>
      <c r="M202" s="1720"/>
      <c r="N202" s="182" t="s">
        <v>33</v>
      </c>
      <c r="O202" s="183" t="s">
        <v>33</v>
      </c>
    </row>
    <row r="203" spans="1:15" ht="12.75">
      <c r="A203" s="848" t="s">
        <v>10</v>
      </c>
      <c r="B203" s="1003">
        <v>0</v>
      </c>
      <c r="C203" s="1004">
        <v>0</v>
      </c>
      <c r="D203" s="1004">
        <v>0</v>
      </c>
      <c r="E203" s="1004">
        <v>0</v>
      </c>
      <c r="F203" s="1004">
        <v>13</v>
      </c>
      <c r="G203" s="1005">
        <v>0</v>
      </c>
      <c r="H203" s="491">
        <v>0</v>
      </c>
      <c r="I203" s="491">
        <v>0</v>
      </c>
      <c r="J203" s="491">
        <v>0</v>
      </c>
      <c r="K203" s="491">
        <v>0</v>
      </c>
      <c r="L203" s="493">
        <v>0</v>
      </c>
      <c r="M203" s="490">
        <v>0</v>
      </c>
      <c r="N203" s="1006">
        <v>0</v>
      </c>
      <c r="O203" s="867">
        <v>3.7</v>
      </c>
    </row>
    <row r="204" spans="1:15" ht="12.75">
      <c r="A204" s="189" t="s">
        <v>2</v>
      </c>
      <c r="B204" s="1003">
        <v>0</v>
      </c>
      <c r="C204" s="1004">
        <v>0</v>
      </c>
      <c r="D204" s="1004">
        <v>0</v>
      </c>
      <c r="E204" s="490">
        <v>535.4</v>
      </c>
      <c r="F204" s="490">
        <v>205.6</v>
      </c>
      <c r="G204" s="492">
        <v>113.6</v>
      </c>
      <c r="H204" s="491">
        <v>0</v>
      </c>
      <c r="I204" s="491">
        <v>0</v>
      </c>
      <c r="J204" s="491">
        <v>0</v>
      </c>
      <c r="K204" s="491">
        <v>0</v>
      </c>
      <c r="L204" s="493">
        <v>0</v>
      </c>
      <c r="M204" s="490">
        <v>0</v>
      </c>
      <c r="N204" s="490">
        <v>112.8</v>
      </c>
      <c r="O204" s="867">
        <v>93.5</v>
      </c>
    </row>
    <row r="205" spans="1:15" ht="12.75">
      <c r="A205" s="189" t="s">
        <v>3</v>
      </c>
      <c r="B205" s="1003">
        <v>0</v>
      </c>
      <c r="C205" s="1004">
        <v>0</v>
      </c>
      <c r="D205" s="1004">
        <v>0</v>
      </c>
      <c r="E205" s="490">
        <v>567.5</v>
      </c>
      <c r="F205" s="490">
        <v>203.3</v>
      </c>
      <c r="G205" s="492">
        <v>66.2</v>
      </c>
      <c r="H205" s="863">
        <v>0</v>
      </c>
      <c r="I205" s="863">
        <v>0</v>
      </c>
      <c r="J205" s="863">
        <v>0</v>
      </c>
      <c r="K205" s="863">
        <v>0</v>
      </c>
      <c r="L205" s="887">
        <v>0</v>
      </c>
      <c r="M205" s="868">
        <v>0</v>
      </c>
      <c r="N205" s="490">
        <v>107.3</v>
      </c>
      <c r="O205" s="869">
        <v>90</v>
      </c>
    </row>
    <row r="206" spans="1:15" ht="12.75">
      <c r="A206" s="189" t="s">
        <v>5</v>
      </c>
      <c r="B206" s="1003">
        <v>8</v>
      </c>
      <c r="C206" s="1004">
        <v>0</v>
      </c>
      <c r="D206" s="1004">
        <v>0</v>
      </c>
      <c r="E206" s="1007">
        <v>578.4</v>
      </c>
      <c r="F206" s="1007">
        <v>192.4</v>
      </c>
      <c r="G206" s="1008">
        <v>58.1</v>
      </c>
      <c r="H206" s="878">
        <v>0</v>
      </c>
      <c r="I206" s="878">
        <v>0</v>
      </c>
      <c r="J206" s="878">
        <v>0</v>
      </c>
      <c r="K206" s="878">
        <v>0</v>
      </c>
      <c r="L206" s="890">
        <v>0</v>
      </c>
      <c r="M206" s="873">
        <v>0</v>
      </c>
      <c r="N206" s="1007">
        <v>107.3</v>
      </c>
      <c r="O206" s="911">
        <v>90</v>
      </c>
    </row>
    <row r="207" spans="1:15" ht="13.5" thickBot="1">
      <c r="A207" s="856" t="s">
        <v>9</v>
      </c>
      <c r="B207" s="1009">
        <v>0</v>
      </c>
      <c r="C207" s="1010">
        <v>0</v>
      </c>
      <c r="D207" s="1010">
        <v>0</v>
      </c>
      <c r="E207" s="1011">
        <v>0</v>
      </c>
      <c r="F207" s="1011">
        <v>60.2</v>
      </c>
      <c r="G207" s="1012">
        <v>0</v>
      </c>
      <c r="H207" s="602">
        <v>0</v>
      </c>
      <c r="I207" s="878">
        <v>0</v>
      </c>
      <c r="J207" s="878">
        <v>0</v>
      </c>
      <c r="K207" s="878">
        <v>0</v>
      </c>
      <c r="L207" s="890">
        <v>0</v>
      </c>
      <c r="M207" s="873">
        <v>0</v>
      </c>
      <c r="N207" s="1013">
        <v>0</v>
      </c>
      <c r="O207" s="974">
        <v>3.7</v>
      </c>
    </row>
    <row r="208" spans="1:15" ht="13.5" thickBot="1">
      <c r="A208" s="191" t="s">
        <v>13</v>
      </c>
      <c r="B208" s="893">
        <f aca="true" t="shared" si="26" ref="B208:O208">SUM(B203:B207)</f>
        <v>8</v>
      </c>
      <c r="C208" s="897">
        <f t="shared" si="26"/>
        <v>0</v>
      </c>
      <c r="D208" s="897">
        <f t="shared" si="26"/>
        <v>0</v>
      </c>
      <c r="E208" s="897">
        <f t="shared" si="26"/>
        <v>1681.3000000000002</v>
      </c>
      <c r="F208" s="892">
        <f t="shared" si="26"/>
        <v>674.5</v>
      </c>
      <c r="G208" s="897">
        <f t="shared" si="26"/>
        <v>237.9</v>
      </c>
      <c r="H208" s="897">
        <f t="shared" si="26"/>
        <v>0</v>
      </c>
      <c r="I208" s="897">
        <f t="shared" si="26"/>
        <v>0</v>
      </c>
      <c r="J208" s="897">
        <f t="shared" si="26"/>
        <v>0</v>
      </c>
      <c r="K208" s="897">
        <f t="shared" si="26"/>
        <v>0</v>
      </c>
      <c r="L208" s="894">
        <f t="shared" si="26"/>
        <v>0</v>
      </c>
      <c r="M208" s="893">
        <f t="shared" si="26"/>
        <v>0</v>
      </c>
      <c r="N208" s="897">
        <f t="shared" si="26"/>
        <v>327.4</v>
      </c>
      <c r="O208" s="898">
        <f t="shared" si="26"/>
        <v>280.9</v>
      </c>
    </row>
    <row r="209" spans="1:15" ht="12.75">
      <c r="A209" s="226"/>
      <c r="B209" s="1014"/>
      <c r="C209" s="1014"/>
      <c r="D209" s="1014"/>
      <c r="E209" s="1014"/>
      <c r="F209" s="1014"/>
      <c r="G209" s="1014"/>
      <c r="H209" s="1014"/>
      <c r="I209" s="1014"/>
      <c r="J209" s="1014"/>
      <c r="K209" s="1014"/>
      <c r="L209" s="1014"/>
      <c r="M209" s="1014"/>
      <c r="N209" s="1014"/>
      <c r="O209" s="1014"/>
    </row>
    <row r="210" spans="1:15" ht="18">
      <c r="A210" s="8"/>
      <c r="B210" s="6" t="s">
        <v>87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721" t="s">
        <v>23</v>
      </c>
      <c r="B211" s="1723" t="s">
        <v>45</v>
      </c>
      <c r="C211" s="1723"/>
      <c r="D211" s="1723"/>
      <c r="E211" s="1723"/>
      <c r="F211" s="1713" t="s">
        <v>234</v>
      </c>
      <c r="G211" s="1715" t="s">
        <v>235</v>
      </c>
      <c r="H211" s="1717" t="s">
        <v>46</v>
      </c>
      <c r="I211" s="1717"/>
      <c r="J211" s="1717"/>
      <c r="K211" s="1717"/>
      <c r="L211" s="1718"/>
      <c r="M211" s="1719" t="s">
        <v>236</v>
      </c>
      <c r="N211" s="180" t="s">
        <v>1</v>
      </c>
      <c r="O211" s="180" t="s">
        <v>37</v>
      </c>
    </row>
    <row r="212" spans="1:15" ht="20.25" thickBot="1">
      <c r="A212" s="1722"/>
      <c r="B212" s="181" t="s">
        <v>27</v>
      </c>
      <c r="C212" s="182" t="s">
        <v>28</v>
      </c>
      <c r="D212" s="182" t="s">
        <v>19</v>
      </c>
      <c r="E212" s="182" t="s">
        <v>29</v>
      </c>
      <c r="F212" s="1714"/>
      <c r="G212" s="1716"/>
      <c r="H212" s="185" t="s">
        <v>21</v>
      </c>
      <c r="I212" s="185" t="s">
        <v>20</v>
      </c>
      <c r="J212" s="313" t="s">
        <v>30</v>
      </c>
      <c r="K212" s="314" t="s">
        <v>31</v>
      </c>
      <c r="L212" s="187" t="s">
        <v>32</v>
      </c>
      <c r="M212" s="1720"/>
      <c r="N212" s="182" t="s">
        <v>33</v>
      </c>
      <c r="O212" s="183" t="s">
        <v>33</v>
      </c>
    </row>
    <row r="213" spans="1:15" ht="12.75">
      <c r="A213" s="848" t="s">
        <v>10</v>
      </c>
      <c r="B213" s="490">
        <v>0</v>
      </c>
      <c r="C213" s="491">
        <v>0</v>
      </c>
      <c r="D213" s="491">
        <v>24.3</v>
      </c>
      <c r="E213" s="491">
        <v>0</v>
      </c>
      <c r="F213" s="491">
        <v>14.3</v>
      </c>
      <c r="G213" s="491">
        <v>0</v>
      </c>
      <c r="H213" s="491">
        <v>0</v>
      </c>
      <c r="I213" s="491">
        <v>0</v>
      </c>
      <c r="J213" s="491">
        <v>0</v>
      </c>
      <c r="K213" s="491">
        <v>0</v>
      </c>
      <c r="L213" s="493">
        <v>0</v>
      </c>
      <c r="M213" s="490">
        <v>0</v>
      </c>
      <c r="N213" s="491">
        <v>0</v>
      </c>
      <c r="O213" s="867">
        <v>11</v>
      </c>
    </row>
    <row r="214" spans="1:15" ht="12.75">
      <c r="A214" s="189" t="s">
        <v>2</v>
      </c>
      <c r="B214" s="490">
        <v>0</v>
      </c>
      <c r="C214" s="491">
        <v>0</v>
      </c>
      <c r="D214" s="491">
        <v>219.4</v>
      </c>
      <c r="E214" s="491">
        <v>0</v>
      </c>
      <c r="F214" s="492">
        <v>58.6</v>
      </c>
      <c r="G214" s="491">
        <v>11.5</v>
      </c>
      <c r="H214" s="491">
        <v>0</v>
      </c>
      <c r="I214" s="491">
        <v>0</v>
      </c>
      <c r="J214" s="491">
        <v>0</v>
      </c>
      <c r="K214" s="491">
        <v>0</v>
      </c>
      <c r="L214" s="493">
        <v>0</v>
      </c>
      <c r="M214" s="490">
        <v>0</v>
      </c>
      <c r="N214" s="491">
        <v>41</v>
      </c>
      <c r="O214" s="867">
        <v>22</v>
      </c>
    </row>
    <row r="215" spans="1:15" ht="12.75">
      <c r="A215" s="189" t="s">
        <v>3</v>
      </c>
      <c r="B215" s="868">
        <v>0</v>
      </c>
      <c r="C215" s="863">
        <v>0</v>
      </c>
      <c r="D215" s="863">
        <v>51.7</v>
      </c>
      <c r="E215" s="863">
        <v>0</v>
      </c>
      <c r="F215" s="985">
        <v>61.5</v>
      </c>
      <c r="G215" s="863">
        <v>22.1</v>
      </c>
      <c r="H215" s="863">
        <v>0</v>
      </c>
      <c r="I215" s="863">
        <v>0</v>
      </c>
      <c r="J215" s="863">
        <v>0</v>
      </c>
      <c r="K215" s="863">
        <v>0</v>
      </c>
      <c r="L215" s="887">
        <v>0</v>
      </c>
      <c r="M215" s="868">
        <v>0</v>
      </c>
      <c r="N215" s="863">
        <v>39</v>
      </c>
      <c r="O215" s="869">
        <v>36.8</v>
      </c>
    </row>
    <row r="216" spans="1:15" ht="13.5" thickBot="1">
      <c r="A216" s="856" t="s">
        <v>9</v>
      </c>
      <c r="B216" s="873">
        <v>0</v>
      </c>
      <c r="C216" s="602">
        <v>0</v>
      </c>
      <c r="D216" s="878">
        <v>0</v>
      </c>
      <c r="E216" s="878">
        <v>0</v>
      </c>
      <c r="F216" s="1000">
        <v>25.7</v>
      </c>
      <c r="G216" s="878">
        <v>0</v>
      </c>
      <c r="H216" s="878">
        <v>0</v>
      </c>
      <c r="I216" s="878">
        <v>0</v>
      </c>
      <c r="J216" s="878">
        <v>0</v>
      </c>
      <c r="K216" s="878">
        <v>0</v>
      </c>
      <c r="L216" s="890">
        <v>0</v>
      </c>
      <c r="M216" s="873">
        <v>0</v>
      </c>
      <c r="N216" s="878">
        <v>0</v>
      </c>
      <c r="O216" s="974">
        <v>3.7</v>
      </c>
    </row>
    <row r="217" spans="1:15" ht="13.5" thickBot="1">
      <c r="A217" s="191" t="s">
        <v>13</v>
      </c>
      <c r="B217" s="893">
        <f aca="true" t="shared" si="27" ref="B217:O217">SUM(B213:B216)</f>
        <v>0</v>
      </c>
      <c r="C217" s="897">
        <f t="shared" si="27"/>
        <v>0</v>
      </c>
      <c r="D217" s="897">
        <f t="shared" si="27"/>
        <v>295.40000000000003</v>
      </c>
      <c r="E217" s="897">
        <f t="shared" si="27"/>
        <v>0</v>
      </c>
      <c r="F217" s="892">
        <f t="shared" si="27"/>
        <v>160.1</v>
      </c>
      <c r="G217" s="897">
        <f t="shared" si="27"/>
        <v>33.6</v>
      </c>
      <c r="H217" s="897">
        <f t="shared" si="27"/>
        <v>0</v>
      </c>
      <c r="I217" s="897">
        <f t="shared" si="27"/>
        <v>0</v>
      </c>
      <c r="J217" s="897">
        <f t="shared" si="27"/>
        <v>0</v>
      </c>
      <c r="K217" s="897">
        <f t="shared" si="27"/>
        <v>0</v>
      </c>
      <c r="L217" s="894">
        <f t="shared" si="27"/>
        <v>0</v>
      </c>
      <c r="M217" s="893">
        <f t="shared" si="27"/>
        <v>0</v>
      </c>
      <c r="N217" s="897">
        <f t="shared" si="27"/>
        <v>80</v>
      </c>
      <c r="O217" s="898">
        <f t="shared" si="27"/>
        <v>73.5</v>
      </c>
    </row>
    <row r="218" spans="1:15" ht="12.75">
      <c r="A218" s="8"/>
      <c r="B218" s="496"/>
      <c r="C218" s="496"/>
      <c r="D218" s="496"/>
      <c r="E218" s="496"/>
      <c r="F218" s="496"/>
      <c r="G218" s="496"/>
      <c r="H218" s="496"/>
      <c r="I218" s="496"/>
      <c r="J218" s="496"/>
      <c r="K218" s="496"/>
      <c r="L218" s="496"/>
      <c r="M218" s="496"/>
      <c r="N218" s="496"/>
      <c r="O218" s="496"/>
    </row>
    <row r="219" spans="1:15" ht="18">
      <c r="A219" s="8"/>
      <c r="B219" s="6" t="s">
        <v>108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721" t="s">
        <v>23</v>
      </c>
      <c r="B220" s="1723" t="s">
        <v>45</v>
      </c>
      <c r="C220" s="1723"/>
      <c r="D220" s="1723"/>
      <c r="E220" s="1723"/>
      <c r="F220" s="1713" t="s">
        <v>234</v>
      </c>
      <c r="G220" s="1715" t="s">
        <v>235</v>
      </c>
      <c r="H220" s="1717" t="s">
        <v>46</v>
      </c>
      <c r="I220" s="1717"/>
      <c r="J220" s="1717"/>
      <c r="K220" s="1717"/>
      <c r="L220" s="1718"/>
      <c r="M220" s="1719" t="s">
        <v>236</v>
      </c>
      <c r="N220" s="180" t="s">
        <v>1</v>
      </c>
      <c r="O220" s="180" t="s">
        <v>37</v>
      </c>
    </row>
    <row r="221" spans="1:15" ht="20.25" thickBot="1">
      <c r="A221" s="1722"/>
      <c r="B221" s="181" t="s">
        <v>27</v>
      </c>
      <c r="C221" s="182" t="s">
        <v>28</v>
      </c>
      <c r="D221" s="182" t="s">
        <v>19</v>
      </c>
      <c r="E221" s="182" t="s">
        <v>29</v>
      </c>
      <c r="F221" s="1714"/>
      <c r="G221" s="1716"/>
      <c r="H221" s="185" t="s">
        <v>21</v>
      </c>
      <c r="I221" s="185" t="s">
        <v>20</v>
      </c>
      <c r="J221" s="313" t="s">
        <v>30</v>
      </c>
      <c r="K221" s="314" t="s">
        <v>31</v>
      </c>
      <c r="L221" s="187" t="s">
        <v>32</v>
      </c>
      <c r="M221" s="1720"/>
      <c r="N221" s="182" t="s">
        <v>33</v>
      </c>
      <c r="O221" s="183" t="s">
        <v>33</v>
      </c>
    </row>
    <row r="222" spans="1:15" ht="13.5" thickBot="1">
      <c r="A222" s="188" t="s">
        <v>2</v>
      </c>
      <c r="B222" s="490">
        <v>0</v>
      </c>
      <c r="C222" s="491">
        <v>0</v>
      </c>
      <c r="D222" s="491">
        <v>0</v>
      </c>
      <c r="E222" s="491">
        <v>22.1</v>
      </c>
      <c r="F222" s="492">
        <v>143.8</v>
      </c>
      <c r="G222" s="491">
        <v>32.8</v>
      </c>
      <c r="H222" s="491">
        <v>0</v>
      </c>
      <c r="I222" s="491">
        <v>0</v>
      </c>
      <c r="J222" s="491">
        <v>0</v>
      </c>
      <c r="K222" s="491">
        <v>0</v>
      </c>
      <c r="L222" s="493">
        <v>0</v>
      </c>
      <c r="M222" s="490">
        <v>0</v>
      </c>
      <c r="N222" s="491">
        <v>27</v>
      </c>
      <c r="O222" s="867">
        <v>30</v>
      </c>
    </row>
    <row r="223" spans="1:15" ht="13.5" thickBot="1">
      <c r="A223" s="191" t="s">
        <v>13</v>
      </c>
      <c r="B223" s="893">
        <f aca="true" t="shared" si="28" ref="B223:O223">SUM(B222:B222)</f>
        <v>0</v>
      </c>
      <c r="C223" s="897">
        <f t="shared" si="28"/>
        <v>0</v>
      </c>
      <c r="D223" s="897">
        <f t="shared" si="28"/>
        <v>0</v>
      </c>
      <c r="E223" s="897">
        <f t="shared" si="28"/>
        <v>22.1</v>
      </c>
      <c r="F223" s="892">
        <f t="shared" si="28"/>
        <v>143.8</v>
      </c>
      <c r="G223" s="897">
        <f t="shared" si="28"/>
        <v>32.8</v>
      </c>
      <c r="H223" s="897">
        <f t="shared" si="28"/>
        <v>0</v>
      </c>
      <c r="I223" s="897">
        <f t="shared" si="28"/>
        <v>0</v>
      </c>
      <c r="J223" s="897">
        <f t="shared" si="28"/>
        <v>0</v>
      </c>
      <c r="K223" s="897">
        <f t="shared" si="28"/>
        <v>0</v>
      </c>
      <c r="L223" s="894">
        <f t="shared" si="28"/>
        <v>0</v>
      </c>
      <c r="M223" s="893">
        <f t="shared" si="28"/>
        <v>0</v>
      </c>
      <c r="N223" s="893">
        <f t="shared" si="28"/>
        <v>27</v>
      </c>
      <c r="O223" s="898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88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721" t="s">
        <v>23</v>
      </c>
      <c r="B226" s="1723" t="s">
        <v>45</v>
      </c>
      <c r="C226" s="1723"/>
      <c r="D226" s="1723"/>
      <c r="E226" s="1723"/>
      <c r="F226" s="1713" t="s">
        <v>234</v>
      </c>
      <c r="G226" s="1715" t="s">
        <v>235</v>
      </c>
      <c r="H226" s="1717" t="s">
        <v>46</v>
      </c>
      <c r="I226" s="1717"/>
      <c r="J226" s="1717"/>
      <c r="K226" s="1717"/>
      <c r="L226" s="1718"/>
      <c r="M226" s="1719" t="s">
        <v>236</v>
      </c>
      <c r="N226" s="180" t="s">
        <v>1</v>
      </c>
      <c r="O226" s="180" t="s">
        <v>37</v>
      </c>
    </row>
    <row r="227" spans="1:15" ht="20.25" thickBot="1">
      <c r="A227" s="1722"/>
      <c r="B227" s="181" t="s">
        <v>27</v>
      </c>
      <c r="C227" s="182" t="s">
        <v>28</v>
      </c>
      <c r="D227" s="182" t="s">
        <v>19</v>
      </c>
      <c r="E227" s="182" t="s">
        <v>29</v>
      </c>
      <c r="F227" s="1714"/>
      <c r="G227" s="1716"/>
      <c r="H227" s="185" t="s">
        <v>21</v>
      </c>
      <c r="I227" s="185" t="s">
        <v>20</v>
      </c>
      <c r="J227" s="313" t="s">
        <v>30</v>
      </c>
      <c r="K227" s="314" t="s">
        <v>31</v>
      </c>
      <c r="L227" s="187" t="s">
        <v>32</v>
      </c>
      <c r="M227" s="1720"/>
      <c r="N227" s="182" t="s">
        <v>33</v>
      </c>
      <c r="O227" s="183" t="s">
        <v>33</v>
      </c>
    </row>
    <row r="228" spans="1:15" ht="12.75">
      <c r="A228" s="188" t="s">
        <v>2</v>
      </c>
      <c r="B228" s="490">
        <v>0</v>
      </c>
      <c r="C228" s="491">
        <v>763.5</v>
      </c>
      <c r="D228" s="491">
        <v>0</v>
      </c>
      <c r="E228" s="491">
        <v>0</v>
      </c>
      <c r="F228" s="492">
        <v>74.2</v>
      </c>
      <c r="G228" s="491">
        <v>27.2</v>
      </c>
      <c r="H228" s="491">
        <v>0</v>
      </c>
      <c r="I228" s="491">
        <v>0</v>
      </c>
      <c r="J228" s="491">
        <v>0</v>
      </c>
      <c r="K228" s="491">
        <v>0</v>
      </c>
      <c r="L228" s="493">
        <v>0</v>
      </c>
      <c r="M228" s="490">
        <v>0</v>
      </c>
      <c r="N228" s="491">
        <v>27</v>
      </c>
      <c r="O228" s="867">
        <v>30</v>
      </c>
    </row>
    <row r="229" spans="1:15" ht="13.5" thickBot="1">
      <c r="A229" s="189" t="s">
        <v>3</v>
      </c>
      <c r="B229" s="868">
        <v>0</v>
      </c>
      <c r="C229" s="863">
        <v>0</v>
      </c>
      <c r="D229" s="863">
        <v>0</v>
      </c>
      <c r="E229" s="863">
        <v>169.5</v>
      </c>
      <c r="F229" s="985">
        <v>27.6</v>
      </c>
      <c r="G229" s="863">
        <v>0</v>
      </c>
      <c r="H229" s="863">
        <v>0</v>
      </c>
      <c r="I229" s="863">
        <v>0</v>
      </c>
      <c r="J229" s="863">
        <v>0</v>
      </c>
      <c r="K229" s="863">
        <v>0</v>
      </c>
      <c r="L229" s="887">
        <v>0</v>
      </c>
      <c r="M229" s="868">
        <v>0</v>
      </c>
      <c r="N229" s="863">
        <v>139</v>
      </c>
      <c r="O229" s="869">
        <v>60</v>
      </c>
    </row>
    <row r="230" spans="1:15" ht="13.5" thickBot="1">
      <c r="A230" s="191" t="s">
        <v>13</v>
      </c>
      <c r="B230" s="893">
        <f aca="true" t="shared" si="29" ref="B230:O230">SUM(B228:B229)</f>
        <v>0</v>
      </c>
      <c r="C230" s="897">
        <f t="shared" si="29"/>
        <v>763.5</v>
      </c>
      <c r="D230" s="897">
        <f t="shared" si="29"/>
        <v>0</v>
      </c>
      <c r="E230" s="897">
        <f t="shared" si="29"/>
        <v>169.5</v>
      </c>
      <c r="F230" s="892">
        <f t="shared" si="29"/>
        <v>101.80000000000001</v>
      </c>
      <c r="G230" s="897">
        <f t="shared" si="29"/>
        <v>27.2</v>
      </c>
      <c r="H230" s="897">
        <f t="shared" si="29"/>
        <v>0</v>
      </c>
      <c r="I230" s="897">
        <f t="shared" si="29"/>
        <v>0</v>
      </c>
      <c r="J230" s="897">
        <f t="shared" si="29"/>
        <v>0</v>
      </c>
      <c r="K230" s="897">
        <f t="shared" si="29"/>
        <v>0</v>
      </c>
      <c r="L230" s="894">
        <f t="shared" si="29"/>
        <v>0</v>
      </c>
      <c r="M230" s="893">
        <f t="shared" si="29"/>
        <v>0</v>
      </c>
      <c r="N230" s="897">
        <f t="shared" si="29"/>
        <v>166</v>
      </c>
      <c r="O230" s="898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165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626" t="s">
        <v>23</v>
      </c>
      <c r="B234" s="1640" t="s">
        <v>45</v>
      </c>
      <c r="C234" s="1640"/>
      <c r="D234" s="1640"/>
      <c r="E234" s="1640"/>
      <c r="F234" s="1631" t="s">
        <v>234</v>
      </c>
      <c r="G234" s="1634" t="s">
        <v>235</v>
      </c>
      <c r="H234" s="1636" t="s">
        <v>46</v>
      </c>
      <c r="I234" s="1636"/>
      <c r="J234" s="1636"/>
      <c r="K234" s="1636"/>
      <c r="L234" s="1637"/>
      <c r="M234" s="1607" t="s">
        <v>238</v>
      </c>
      <c r="N234" s="294" t="s">
        <v>1</v>
      </c>
      <c r="O234" s="294" t="s">
        <v>37</v>
      </c>
    </row>
    <row r="235" spans="1:15" ht="20.25" thickBot="1">
      <c r="A235" s="1625"/>
      <c r="B235" s="295" t="s">
        <v>27</v>
      </c>
      <c r="C235" s="839" t="s">
        <v>28</v>
      </c>
      <c r="D235" s="839" t="s">
        <v>19</v>
      </c>
      <c r="E235" s="839" t="s">
        <v>29</v>
      </c>
      <c r="F235" s="1628"/>
      <c r="G235" s="1630"/>
      <c r="H235" s="296" t="s">
        <v>21</v>
      </c>
      <c r="I235" s="296" t="s">
        <v>20</v>
      </c>
      <c r="J235" s="296" t="s">
        <v>30</v>
      </c>
      <c r="K235" s="296" t="s">
        <v>31</v>
      </c>
      <c r="L235" s="297" t="s">
        <v>32</v>
      </c>
      <c r="M235" s="1614"/>
      <c r="N235" s="839" t="s">
        <v>33</v>
      </c>
      <c r="O235" s="298" t="s">
        <v>33</v>
      </c>
    </row>
    <row r="236" spans="1:15" ht="13.5" thickBot="1">
      <c r="A236" s="993" t="s">
        <v>4</v>
      </c>
      <c r="B236" s="522">
        <f>B176+B187+B198+B208+B217+B223+B230</f>
        <v>107.2</v>
      </c>
      <c r="C236" s="522">
        <f aca="true" t="shared" si="30" ref="C236:O236">C176+C187+C198+C208+C217+C223+C230</f>
        <v>1578.2</v>
      </c>
      <c r="D236" s="522">
        <f t="shared" si="30"/>
        <v>944</v>
      </c>
      <c r="E236" s="522">
        <f t="shared" si="30"/>
        <v>3519.3</v>
      </c>
      <c r="F236" s="522">
        <f t="shared" si="30"/>
        <v>3368.8</v>
      </c>
      <c r="G236" s="522">
        <f t="shared" si="30"/>
        <v>1186.7</v>
      </c>
      <c r="H236" s="522">
        <f t="shared" si="30"/>
        <v>814</v>
      </c>
      <c r="I236" s="522">
        <f t="shared" si="30"/>
        <v>574.5</v>
      </c>
      <c r="J236" s="522">
        <f t="shared" si="30"/>
        <v>0</v>
      </c>
      <c r="K236" s="522">
        <f t="shared" si="30"/>
        <v>0</v>
      </c>
      <c r="L236" s="841">
        <f t="shared" si="30"/>
        <v>273</v>
      </c>
      <c r="M236" s="842">
        <f t="shared" si="30"/>
        <v>0</v>
      </c>
      <c r="N236" s="522">
        <f t="shared" si="30"/>
        <v>1902.4</v>
      </c>
      <c r="O236" s="522">
        <f t="shared" si="30"/>
        <v>1440.8999999999999</v>
      </c>
    </row>
    <row r="237" spans="1:15" ht="13.5" thickBot="1">
      <c r="A237" s="994" t="s">
        <v>13</v>
      </c>
      <c r="B237" s="736">
        <f aca="true" t="shared" si="31" ref="B237:O237">SUM(B236:B236)</f>
        <v>107.2</v>
      </c>
      <c r="C237" s="737">
        <f t="shared" si="31"/>
        <v>1578.2</v>
      </c>
      <c r="D237" s="737">
        <f t="shared" si="31"/>
        <v>944</v>
      </c>
      <c r="E237" s="737">
        <f t="shared" si="31"/>
        <v>3519.3</v>
      </c>
      <c r="F237" s="738">
        <f t="shared" si="31"/>
        <v>3368.8</v>
      </c>
      <c r="G237" s="737">
        <f t="shared" si="31"/>
        <v>1186.7</v>
      </c>
      <c r="H237" s="737">
        <f t="shared" si="31"/>
        <v>814</v>
      </c>
      <c r="I237" s="737">
        <f t="shared" si="31"/>
        <v>574.5</v>
      </c>
      <c r="J237" s="737">
        <f t="shared" si="31"/>
        <v>0</v>
      </c>
      <c r="K237" s="737">
        <f t="shared" si="31"/>
        <v>0</v>
      </c>
      <c r="L237" s="739">
        <f t="shared" si="31"/>
        <v>273</v>
      </c>
      <c r="M237" s="736">
        <f t="shared" si="31"/>
        <v>0</v>
      </c>
      <c r="N237" s="737">
        <f t="shared" si="31"/>
        <v>1902.4</v>
      </c>
      <c r="O237" s="740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724" t="s">
        <v>96</v>
      </c>
      <c r="C239" s="1724"/>
      <c r="D239" s="1724"/>
      <c r="E239" s="1724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311" t="s">
        <v>81</v>
      </c>
      <c r="C240" s="910"/>
      <c r="D240" s="910"/>
      <c r="E240" s="910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721" t="s">
        <v>23</v>
      </c>
      <c r="B241" s="1723" t="s">
        <v>45</v>
      </c>
      <c r="C241" s="1723"/>
      <c r="D241" s="1723"/>
      <c r="E241" s="1723"/>
      <c r="F241" s="1713" t="s">
        <v>234</v>
      </c>
      <c r="G241" s="1715" t="s">
        <v>235</v>
      </c>
      <c r="H241" s="1717" t="s">
        <v>46</v>
      </c>
      <c r="I241" s="1717"/>
      <c r="J241" s="1717"/>
      <c r="K241" s="1717"/>
      <c r="L241" s="1718"/>
      <c r="M241" s="1719" t="s">
        <v>236</v>
      </c>
      <c r="N241" s="180" t="s">
        <v>1</v>
      </c>
      <c r="O241" s="180" t="s">
        <v>37</v>
      </c>
    </row>
    <row r="242" spans="1:15" ht="20.25" thickBot="1">
      <c r="A242" s="1722"/>
      <c r="B242" s="181" t="s">
        <v>27</v>
      </c>
      <c r="C242" s="182" t="s">
        <v>28</v>
      </c>
      <c r="D242" s="182" t="s">
        <v>19</v>
      </c>
      <c r="E242" s="182" t="s">
        <v>29</v>
      </c>
      <c r="F242" s="1714"/>
      <c r="G242" s="1716"/>
      <c r="H242" s="185" t="s">
        <v>21</v>
      </c>
      <c r="I242" s="185" t="s">
        <v>20</v>
      </c>
      <c r="J242" s="313" t="s">
        <v>30</v>
      </c>
      <c r="K242" s="314" t="s">
        <v>31</v>
      </c>
      <c r="L242" s="187" t="s">
        <v>32</v>
      </c>
      <c r="M242" s="1720"/>
      <c r="N242" s="182" t="s">
        <v>33</v>
      </c>
      <c r="O242" s="183" t="s">
        <v>33</v>
      </c>
    </row>
    <row r="243" spans="1:15" ht="13.5" thickBot="1">
      <c r="A243" s="1015" t="s">
        <v>10</v>
      </c>
      <c r="B243" s="490">
        <v>0</v>
      </c>
      <c r="C243" s="491"/>
      <c r="D243" s="491">
        <v>129.9</v>
      </c>
      <c r="E243" s="491">
        <v>0</v>
      </c>
      <c r="F243" s="491">
        <v>18.9</v>
      </c>
      <c r="G243" s="491">
        <v>4.7</v>
      </c>
      <c r="H243" s="491">
        <v>0</v>
      </c>
      <c r="I243" s="491">
        <v>0</v>
      </c>
      <c r="J243" s="491">
        <v>0</v>
      </c>
      <c r="K243" s="491">
        <v>0</v>
      </c>
      <c r="L243" s="493">
        <v>0</v>
      </c>
      <c r="M243" s="490">
        <v>0</v>
      </c>
      <c r="N243" s="491">
        <v>22</v>
      </c>
      <c r="O243" s="867">
        <v>25</v>
      </c>
    </row>
    <row r="244" spans="1:15" ht="12.75">
      <c r="A244" s="188" t="s">
        <v>2</v>
      </c>
      <c r="B244" s="490">
        <v>0</v>
      </c>
      <c r="C244" s="491">
        <v>56</v>
      </c>
      <c r="D244" s="491">
        <v>0</v>
      </c>
      <c r="E244" s="491">
        <v>70.7</v>
      </c>
      <c r="F244" s="492">
        <v>31.3</v>
      </c>
      <c r="G244" s="491">
        <v>4.4</v>
      </c>
      <c r="H244" s="491">
        <v>0</v>
      </c>
      <c r="I244" s="491">
        <v>0</v>
      </c>
      <c r="J244" s="491">
        <v>0</v>
      </c>
      <c r="K244" s="491">
        <v>0</v>
      </c>
      <c r="L244" s="493">
        <v>0</v>
      </c>
      <c r="M244" s="490">
        <v>0</v>
      </c>
      <c r="N244" s="491">
        <v>45</v>
      </c>
      <c r="O244" s="867">
        <v>40</v>
      </c>
    </row>
    <row r="245" spans="1:15" ht="12.75">
      <c r="A245" s="189" t="s">
        <v>3</v>
      </c>
      <c r="B245" s="868">
        <v>71.5</v>
      </c>
      <c r="C245" s="863">
        <v>0</v>
      </c>
      <c r="D245" s="863">
        <v>0</v>
      </c>
      <c r="E245" s="863">
        <v>52.4</v>
      </c>
      <c r="F245" s="985">
        <v>28.2</v>
      </c>
      <c r="G245" s="863">
        <v>4.4</v>
      </c>
      <c r="H245" s="863">
        <v>48</v>
      </c>
      <c r="I245" s="863">
        <v>70.5</v>
      </c>
      <c r="J245" s="863">
        <v>0</v>
      </c>
      <c r="K245" s="863">
        <v>0</v>
      </c>
      <c r="L245" s="887">
        <v>0</v>
      </c>
      <c r="M245" s="868">
        <v>0</v>
      </c>
      <c r="N245" s="863">
        <v>67</v>
      </c>
      <c r="O245" s="869">
        <v>30</v>
      </c>
    </row>
    <row r="246" spans="1:15" ht="13.5" thickBot="1">
      <c r="A246" s="856" t="s">
        <v>9</v>
      </c>
      <c r="B246" s="875">
        <v>0</v>
      </c>
      <c r="C246" s="602">
        <v>80.6</v>
      </c>
      <c r="D246" s="602">
        <v>0</v>
      </c>
      <c r="E246" s="602">
        <v>0</v>
      </c>
      <c r="F246" s="908">
        <v>30.6</v>
      </c>
      <c r="G246" s="602">
        <v>0</v>
      </c>
      <c r="H246" s="602">
        <v>0</v>
      </c>
      <c r="I246" s="602">
        <v>0</v>
      </c>
      <c r="J246" s="602">
        <v>0</v>
      </c>
      <c r="K246" s="602">
        <v>0</v>
      </c>
      <c r="L246" s="874">
        <v>0</v>
      </c>
      <c r="M246" s="875">
        <v>0</v>
      </c>
      <c r="N246" s="602">
        <v>15</v>
      </c>
      <c r="O246" s="879">
        <v>33</v>
      </c>
    </row>
    <row r="247" spans="1:15" ht="13.5" thickBot="1">
      <c r="A247" s="191" t="s">
        <v>13</v>
      </c>
      <c r="B247" s="893">
        <f aca="true" t="shared" si="32" ref="B247:O247">SUM(B243:B246)</f>
        <v>71.5</v>
      </c>
      <c r="C247" s="897">
        <f t="shared" si="32"/>
        <v>136.6</v>
      </c>
      <c r="D247" s="897">
        <f t="shared" si="32"/>
        <v>129.9</v>
      </c>
      <c r="E247" s="897">
        <f t="shared" si="32"/>
        <v>123.1</v>
      </c>
      <c r="F247" s="892">
        <f t="shared" si="32"/>
        <v>109</v>
      </c>
      <c r="G247" s="897">
        <f t="shared" si="32"/>
        <v>13.500000000000002</v>
      </c>
      <c r="H247" s="897">
        <f t="shared" si="32"/>
        <v>48</v>
      </c>
      <c r="I247" s="897">
        <f t="shared" si="32"/>
        <v>70.5</v>
      </c>
      <c r="J247" s="897">
        <f t="shared" si="32"/>
        <v>0</v>
      </c>
      <c r="K247" s="897">
        <f t="shared" si="32"/>
        <v>0</v>
      </c>
      <c r="L247" s="894">
        <f t="shared" si="32"/>
        <v>0</v>
      </c>
      <c r="M247" s="893">
        <f t="shared" si="32"/>
        <v>0</v>
      </c>
      <c r="N247" s="897">
        <f t="shared" si="32"/>
        <v>149</v>
      </c>
      <c r="O247" s="898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626" t="s">
        <v>23</v>
      </c>
      <c r="B251" s="1640" t="s">
        <v>45</v>
      </c>
      <c r="C251" s="1640"/>
      <c r="D251" s="1640"/>
      <c r="E251" s="1640"/>
      <c r="F251" s="1631" t="s">
        <v>234</v>
      </c>
      <c r="G251" s="1634" t="s">
        <v>235</v>
      </c>
      <c r="H251" s="1636" t="s">
        <v>46</v>
      </c>
      <c r="I251" s="1636"/>
      <c r="J251" s="1636"/>
      <c r="K251" s="1636"/>
      <c r="L251" s="1637"/>
      <c r="M251" s="1607" t="s">
        <v>238</v>
      </c>
      <c r="N251" s="294" t="s">
        <v>1</v>
      </c>
      <c r="O251" s="294" t="s">
        <v>37</v>
      </c>
    </row>
    <row r="252" spans="1:15" ht="20.25" thickBot="1">
      <c r="A252" s="1625"/>
      <c r="B252" s="295" t="s">
        <v>27</v>
      </c>
      <c r="C252" s="839" t="s">
        <v>28</v>
      </c>
      <c r="D252" s="839" t="s">
        <v>19</v>
      </c>
      <c r="E252" s="839" t="s">
        <v>29</v>
      </c>
      <c r="F252" s="1628"/>
      <c r="G252" s="1630"/>
      <c r="H252" s="296" t="s">
        <v>21</v>
      </c>
      <c r="I252" s="296" t="s">
        <v>20</v>
      </c>
      <c r="J252" s="296" t="s">
        <v>30</v>
      </c>
      <c r="K252" s="296" t="s">
        <v>31</v>
      </c>
      <c r="L252" s="297" t="s">
        <v>32</v>
      </c>
      <c r="M252" s="1614"/>
      <c r="N252" s="839" t="s">
        <v>33</v>
      </c>
      <c r="O252" s="298" t="s">
        <v>33</v>
      </c>
    </row>
    <row r="253" spans="1:15" ht="13.5" thickBot="1">
      <c r="A253" s="1016" t="s">
        <v>4</v>
      </c>
      <c r="B253" s="522">
        <f aca="true" t="shared" si="33" ref="B253:O253">B163+B237+B247</f>
        <v>1115.1000000000001</v>
      </c>
      <c r="C253" s="522">
        <f t="shared" si="33"/>
        <v>2910.6</v>
      </c>
      <c r="D253" s="522">
        <f t="shared" si="33"/>
        <v>1747.4</v>
      </c>
      <c r="E253" s="522">
        <f t="shared" si="33"/>
        <v>9752.6</v>
      </c>
      <c r="F253" s="522">
        <f t="shared" si="33"/>
        <v>6882.500000000001</v>
      </c>
      <c r="G253" s="522">
        <f t="shared" si="33"/>
        <v>2088.2000000000003</v>
      </c>
      <c r="H253" s="522">
        <f t="shared" si="33"/>
        <v>932.5</v>
      </c>
      <c r="I253" s="522">
        <f t="shared" si="33"/>
        <v>770.5</v>
      </c>
      <c r="J253" s="522">
        <f t="shared" si="33"/>
        <v>0</v>
      </c>
      <c r="K253" s="522">
        <f t="shared" si="33"/>
        <v>0</v>
      </c>
      <c r="L253" s="523">
        <f t="shared" si="33"/>
        <v>789.8</v>
      </c>
      <c r="M253" s="522">
        <f t="shared" si="33"/>
        <v>0</v>
      </c>
      <c r="N253" s="522">
        <f t="shared" si="33"/>
        <v>3968</v>
      </c>
      <c r="O253" s="522">
        <f t="shared" si="33"/>
        <v>3573.9000000000005</v>
      </c>
    </row>
    <row r="254" spans="1:15" ht="13.5" thickBot="1">
      <c r="A254" s="1017" t="s">
        <v>13</v>
      </c>
      <c r="B254" s="489">
        <f>SUM(B253:B253)</f>
        <v>1115.1000000000001</v>
      </c>
      <c r="C254" s="489">
        <f aca="true" t="shared" si="34" ref="C254:O254">SUM(C253:C253)</f>
        <v>2910.6</v>
      </c>
      <c r="D254" s="489">
        <f t="shared" si="34"/>
        <v>1747.4</v>
      </c>
      <c r="E254" s="489">
        <f t="shared" si="34"/>
        <v>9752.6</v>
      </c>
      <c r="F254" s="489">
        <f t="shared" si="34"/>
        <v>6882.500000000001</v>
      </c>
      <c r="G254" s="489">
        <f t="shared" si="34"/>
        <v>2088.2000000000003</v>
      </c>
      <c r="H254" s="489">
        <f t="shared" si="34"/>
        <v>932.5</v>
      </c>
      <c r="I254" s="489">
        <f t="shared" si="34"/>
        <v>770.5</v>
      </c>
      <c r="J254" s="489">
        <f t="shared" si="34"/>
        <v>0</v>
      </c>
      <c r="K254" s="489">
        <f t="shared" si="34"/>
        <v>0</v>
      </c>
      <c r="L254" s="743">
        <f t="shared" si="34"/>
        <v>789.8</v>
      </c>
      <c r="M254" s="489">
        <f t="shared" si="34"/>
        <v>0</v>
      </c>
      <c r="N254" s="489">
        <f t="shared" si="34"/>
        <v>3968</v>
      </c>
      <c r="O254" s="489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154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626" t="s">
        <v>23</v>
      </c>
      <c r="B260" s="1640" t="s">
        <v>45</v>
      </c>
      <c r="C260" s="1640"/>
      <c r="D260" s="1640"/>
      <c r="E260" s="1640"/>
      <c r="F260" s="1631" t="s">
        <v>234</v>
      </c>
      <c r="G260" s="1634" t="s">
        <v>235</v>
      </c>
      <c r="H260" s="1636" t="s">
        <v>46</v>
      </c>
      <c r="I260" s="1636"/>
      <c r="J260" s="1636"/>
      <c r="K260" s="1636"/>
      <c r="L260" s="1637"/>
      <c r="M260" s="1607" t="s">
        <v>236</v>
      </c>
      <c r="N260" s="1018" t="s">
        <v>36</v>
      </c>
      <c r="O260" s="838" t="s">
        <v>26</v>
      </c>
    </row>
    <row r="261" spans="1:15" ht="20.25" thickBot="1">
      <c r="A261" s="1649"/>
      <c r="B261" s="295" t="s">
        <v>27</v>
      </c>
      <c r="C261" s="839" t="s">
        <v>28</v>
      </c>
      <c r="D261" s="839" t="s">
        <v>19</v>
      </c>
      <c r="E261" s="839" t="s">
        <v>29</v>
      </c>
      <c r="F261" s="1628"/>
      <c r="G261" s="1630"/>
      <c r="H261" s="296" t="s">
        <v>21</v>
      </c>
      <c r="I261" s="296" t="s">
        <v>20</v>
      </c>
      <c r="J261" s="1019" t="s">
        <v>30</v>
      </c>
      <c r="K261" s="1020" t="s">
        <v>31</v>
      </c>
      <c r="L261" s="297" t="s">
        <v>32</v>
      </c>
      <c r="M261" s="1608"/>
      <c r="N261" s="839" t="s">
        <v>33</v>
      </c>
      <c r="O261" s="298" t="s">
        <v>33</v>
      </c>
    </row>
    <row r="262" spans="1:15" ht="12.75">
      <c r="A262" s="965" t="s">
        <v>61</v>
      </c>
      <c r="B262" s="522">
        <f>B15+B35+B54-B52+B70+B77+B120+B156+B176-B172+B198+B247</f>
        <v>690.4000000000001</v>
      </c>
      <c r="C262" s="522">
        <f aca="true" t="shared" si="35" ref="C262:O262">C15+C35+C54-C52+C70+C77+C120+C156+C176-C172+C198+C247</f>
        <v>1258.3999999999999</v>
      </c>
      <c r="D262" s="522">
        <f t="shared" si="35"/>
        <v>1002.6999999999999</v>
      </c>
      <c r="E262" s="522">
        <f t="shared" si="35"/>
        <v>2459.6</v>
      </c>
      <c r="F262" s="522">
        <f>F15+F35+F54-F52+F70+F77+F120+F156+F176-F172+F198+F247</f>
        <v>2687.5</v>
      </c>
      <c r="G262" s="522">
        <f t="shared" si="35"/>
        <v>680.5999999999999</v>
      </c>
      <c r="H262" s="522">
        <f t="shared" si="35"/>
        <v>382</v>
      </c>
      <c r="I262" s="522">
        <f t="shared" si="35"/>
        <v>429.5</v>
      </c>
      <c r="J262" s="522">
        <f t="shared" si="35"/>
        <v>0</v>
      </c>
      <c r="K262" s="522">
        <f t="shared" si="35"/>
        <v>0</v>
      </c>
      <c r="L262" s="523">
        <f>L15+L35+L54-L52+L70+L77+L120+L156+L176-L172+L198+L247</f>
        <v>581.7</v>
      </c>
      <c r="M262" s="522">
        <f t="shared" si="35"/>
        <v>0</v>
      </c>
      <c r="N262" s="522">
        <f t="shared" si="35"/>
        <v>1791.3</v>
      </c>
      <c r="O262" s="522">
        <f t="shared" si="35"/>
        <v>1477.6</v>
      </c>
    </row>
    <row r="263" spans="1:15" ht="12.75">
      <c r="A263" s="966" t="s">
        <v>62</v>
      </c>
      <c r="B263" s="511">
        <f>B25+B45+B64+B126+B187+B208+B217</f>
        <v>369.7</v>
      </c>
      <c r="C263" s="511">
        <f aca="true" t="shared" si="36" ref="C263:O263">C25+C45+C64+C126+C187+C208+C217</f>
        <v>92.5</v>
      </c>
      <c r="D263" s="511">
        <f t="shared" si="36"/>
        <v>395.80000000000007</v>
      </c>
      <c r="E263" s="511">
        <f t="shared" si="36"/>
        <v>6841.3</v>
      </c>
      <c r="F263" s="511">
        <f t="shared" si="36"/>
        <v>3688</v>
      </c>
      <c r="G263" s="511">
        <f t="shared" si="36"/>
        <v>1252.6</v>
      </c>
      <c r="H263" s="511">
        <f t="shared" si="36"/>
        <v>530.5</v>
      </c>
      <c r="I263" s="511">
        <f t="shared" si="36"/>
        <v>321</v>
      </c>
      <c r="J263" s="511">
        <f t="shared" si="36"/>
        <v>0</v>
      </c>
      <c r="K263" s="511">
        <f t="shared" si="36"/>
        <v>0</v>
      </c>
      <c r="L263" s="512">
        <f t="shared" si="36"/>
        <v>208.10000000000002</v>
      </c>
      <c r="M263" s="511">
        <f t="shared" si="36"/>
        <v>0</v>
      </c>
      <c r="N263" s="511">
        <f t="shared" si="36"/>
        <v>1760.9</v>
      </c>
      <c r="O263" s="511">
        <f t="shared" si="36"/>
        <v>1887.1</v>
      </c>
    </row>
    <row r="264" spans="1:15" ht="12.75">
      <c r="A264" s="966" t="s">
        <v>63</v>
      </c>
      <c r="B264" s="511">
        <f>B108+B230</f>
        <v>0</v>
      </c>
      <c r="C264" s="511">
        <f aca="true" t="shared" si="37" ref="C264:O264">C108+C230</f>
        <v>1559.7</v>
      </c>
      <c r="D264" s="511">
        <f t="shared" si="37"/>
        <v>187.9</v>
      </c>
      <c r="E264" s="511">
        <f t="shared" si="37"/>
        <v>169.5</v>
      </c>
      <c r="F264" s="511">
        <f t="shared" si="37"/>
        <v>159.60000000000002</v>
      </c>
      <c r="G264" s="511">
        <f t="shared" si="37"/>
        <v>59.3</v>
      </c>
      <c r="H264" s="511">
        <f t="shared" si="37"/>
        <v>0</v>
      </c>
      <c r="I264" s="511">
        <f t="shared" si="37"/>
        <v>0</v>
      </c>
      <c r="J264" s="511">
        <f t="shared" si="37"/>
        <v>0</v>
      </c>
      <c r="K264" s="511">
        <f t="shared" si="37"/>
        <v>0</v>
      </c>
      <c r="L264" s="512">
        <f t="shared" si="37"/>
        <v>0</v>
      </c>
      <c r="M264" s="511">
        <f t="shared" si="37"/>
        <v>0</v>
      </c>
      <c r="N264" s="511">
        <f t="shared" si="37"/>
        <v>300</v>
      </c>
      <c r="O264" s="511">
        <f t="shared" si="37"/>
        <v>131</v>
      </c>
    </row>
    <row r="265" spans="1:15" ht="13.5" thickBot="1">
      <c r="A265" s="966" t="s">
        <v>64</v>
      </c>
      <c r="B265" s="513">
        <f>B83+B89+B95+B101+B114+B132+B223+B150+B144+B138</f>
        <v>0</v>
      </c>
      <c r="C265" s="513">
        <f aca="true" t="shared" si="38" ref="C265:O265">C83+C89+C95+C101+C114+C132+C223+C150+C144+C138</f>
        <v>0</v>
      </c>
      <c r="D265" s="513">
        <f>D83+D89+D95+D101+D114+D132+D223+D150+D144+D138</f>
        <v>161</v>
      </c>
      <c r="E265" s="513">
        <f t="shared" si="38"/>
        <v>220.20000000000002</v>
      </c>
      <c r="F265" s="513">
        <f t="shared" si="38"/>
        <v>336.20000000000005</v>
      </c>
      <c r="G265" s="513">
        <f t="shared" si="38"/>
        <v>85.5</v>
      </c>
      <c r="H265" s="513">
        <f t="shared" si="38"/>
        <v>0</v>
      </c>
      <c r="I265" s="513">
        <f t="shared" si="38"/>
        <v>0</v>
      </c>
      <c r="J265" s="513">
        <f t="shared" si="38"/>
        <v>0</v>
      </c>
      <c r="K265" s="513">
        <f t="shared" si="38"/>
        <v>0</v>
      </c>
      <c r="L265" s="514">
        <f t="shared" si="38"/>
        <v>0</v>
      </c>
      <c r="M265" s="513">
        <f t="shared" si="38"/>
        <v>0</v>
      </c>
      <c r="N265" s="513">
        <f t="shared" si="38"/>
        <v>74.5</v>
      </c>
      <c r="O265" s="513">
        <f t="shared" si="38"/>
        <v>59.8</v>
      </c>
    </row>
    <row r="266" spans="1:15" ht="13.5" thickBot="1">
      <c r="A266" s="967" t="s">
        <v>13</v>
      </c>
      <c r="B266" s="736">
        <f aca="true" t="shared" si="39" ref="B266:O266">SUM(B262:B265)</f>
        <v>1060.1000000000001</v>
      </c>
      <c r="C266" s="737">
        <f t="shared" si="39"/>
        <v>2910.6</v>
      </c>
      <c r="D266" s="737">
        <f t="shared" si="39"/>
        <v>1747.4</v>
      </c>
      <c r="E266" s="737">
        <f t="shared" si="39"/>
        <v>9690.6</v>
      </c>
      <c r="F266" s="738">
        <f t="shared" si="39"/>
        <v>6871.3</v>
      </c>
      <c r="G266" s="737">
        <f t="shared" si="39"/>
        <v>2078</v>
      </c>
      <c r="H266" s="737">
        <f t="shared" si="39"/>
        <v>912.5</v>
      </c>
      <c r="I266" s="737">
        <f t="shared" si="39"/>
        <v>750.5</v>
      </c>
      <c r="J266" s="737">
        <f t="shared" si="39"/>
        <v>0</v>
      </c>
      <c r="K266" s="737">
        <f t="shared" si="39"/>
        <v>0</v>
      </c>
      <c r="L266" s="968">
        <f t="shared" si="39"/>
        <v>789.8000000000001</v>
      </c>
      <c r="M266" s="736">
        <f t="shared" si="39"/>
        <v>0</v>
      </c>
      <c r="N266" s="737">
        <f t="shared" si="39"/>
        <v>3926.7</v>
      </c>
      <c r="O266" s="740">
        <f t="shared" si="39"/>
        <v>3555.5</v>
      </c>
    </row>
    <row r="267" spans="1:15" ht="22.5">
      <c r="A267" s="969" t="s">
        <v>230</v>
      </c>
      <c r="B267" s="519">
        <f>B52+B172</f>
        <v>55</v>
      </c>
      <c r="C267" s="519">
        <f aca="true" t="shared" si="40" ref="C267:O267">C52+C172</f>
        <v>0</v>
      </c>
      <c r="D267" s="519">
        <f t="shared" si="40"/>
        <v>0</v>
      </c>
      <c r="E267" s="519">
        <f t="shared" si="40"/>
        <v>62</v>
      </c>
      <c r="F267" s="519">
        <f t="shared" si="40"/>
        <v>11.2</v>
      </c>
      <c r="G267" s="519">
        <f t="shared" si="40"/>
        <v>10.2</v>
      </c>
      <c r="H267" s="519">
        <f t="shared" si="40"/>
        <v>20</v>
      </c>
      <c r="I267" s="519">
        <f t="shared" si="40"/>
        <v>20</v>
      </c>
      <c r="J267" s="519">
        <f t="shared" si="40"/>
        <v>0</v>
      </c>
      <c r="K267" s="519">
        <f t="shared" si="40"/>
        <v>0</v>
      </c>
      <c r="L267" s="520">
        <f t="shared" si="40"/>
        <v>0</v>
      </c>
      <c r="M267" s="521">
        <f t="shared" si="40"/>
        <v>0</v>
      </c>
      <c r="N267" s="519">
        <f t="shared" si="40"/>
        <v>41.3</v>
      </c>
      <c r="O267" s="519">
        <f t="shared" si="40"/>
        <v>18.4</v>
      </c>
    </row>
    <row r="268" spans="1:15" ht="12.75">
      <c r="A268" s="971" t="s">
        <v>13</v>
      </c>
      <c r="B268" s="519">
        <f>B266+B267</f>
        <v>1115.1000000000001</v>
      </c>
      <c r="C268" s="519">
        <f aca="true" t="shared" si="41" ref="C268:O268">C266+C267</f>
        <v>2910.6</v>
      </c>
      <c r="D268" s="519">
        <f t="shared" si="41"/>
        <v>1747.4</v>
      </c>
      <c r="E268" s="519">
        <f t="shared" si="41"/>
        <v>9752.6</v>
      </c>
      <c r="F268" s="519">
        <f t="shared" si="41"/>
        <v>6882.5</v>
      </c>
      <c r="G268" s="519">
        <f t="shared" si="41"/>
        <v>2088.2</v>
      </c>
      <c r="H268" s="519">
        <f t="shared" si="41"/>
        <v>932.5</v>
      </c>
      <c r="I268" s="519">
        <f t="shared" si="41"/>
        <v>770.5</v>
      </c>
      <c r="J268" s="519">
        <f t="shared" si="41"/>
        <v>0</v>
      </c>
      <c r="K268" s="519">
        <f t="shared" si="41"/>
        <v>0</v>
      </c>
      <c r="L268" s="520">
        <f t="shared" si="41"/>
        <v>789.8000000000001</v>
      </c>
      <c r="M268" s="521">
        <f t="shared" si="41"/>
        <v>0</v>
      </c>
      <c r="N268" s="519">
        <f t="shared" si="41"/>
        <v>3968</v>
      </c>
      <c r="O268" s="519">
        <f t="shared" si="41"/>
        <v>3573.9</v>
      </c>
    </row>
    <row r="269" spans="1:15" ht="12.75">
      <c r="A269" s="8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1:15" ht="12.75">
      <c r="A270" s="8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1:15" ht="12.75">
      <c r="A271" s="8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965" t="s">
        <v>61</v>
      </c>
      <c r="C273" s="111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966" t="s">
        <v>62</v>
      </c>
      <c r="C274" s="111">
        <f>B263+C263+D263+E263+F263+G263</f>
        <v>12639.9</v>
      </c>
      <c r="D274" s="8"/>
      <c r="E274" s="6" t="s">
        <v>15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966" t="s">
        <v>63</v>
      </c>
      <c r="C275" s="111">
        <f>B264+C264+D264+E264+F264+G264</f>
        <v>2136.0000000000005</v>
      </c>
      <c r="D275" s="8"/>
      <c r="E275" s="8" t="s">
        <v>38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966" t="s">
        <v>64</v>
      </c>
      <c r="C276" s="111">
        <f>B265+C265+D265+E265+F265+G265</f>
        <v>802.9000000000001</v>
      </c>
      <c r="D276" s="8"/>
      <c r="E276" s="8" t="s">
        <v>40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1021" t="s">
        <v>13</v>
      </c>
      <c r="C277" s="111">
        <f>SUM(C273:C276)</f>
        <v>24358</v>
      </c>
      <c r="D277" s="8"/>
      <c r="E277" s="8" t="s">
        <v>39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91" t="s">
        <v>231</v>
      </c>
      <c r="C278" s="290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111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Q3:R3"/>
    <mergeCell ref="Q5:Q6"/>
    <mergeCell ref="Q11:R11"/>
    <mergeCell ref="A4:J4"/>
    <mergeCell ref="A2:J2"/>
    <mergeCell ref="A3:J3"/>
    <mergeCell ref="Q16:R16"/>
    <mergeCell ref="Q17:R17"/>
    <mergeCell ref="Q19:Q20"/>
    <mergeCell ref="M8:M9"/>
    <mergeCell ref="M18:M19"/>
    <mergeCell ref="B6:E6"/>
    <mergeCell ref="F8:F9"/>
    <mergeCell ref="H8:L8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38:G39"/>
    <mergeCell ref="G28:G29"/>
    <mergeCell ref="H18:L18"/>
    <mergeCell ref="H28:L28"/>
    <mergeCell ref="H38:L38"/>
    <mergeCell ref="G8:G9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A160:A161"/>
    <mergeCell ref="B160:E160"/>
    <mergeCell ref="F167:F168"/>
    <mergeCell ref="G167:G168"/>
    <mergeCell ref="F160:F161"/>
    <mergeCell ref="G160:G161"/>
    <mergeCell ref="B165:E165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41:A242"/>
    <mergeCell ref="B241:E241"/>
    <mergeCell ref="A251:A252"/>
    <mergeCell ref="B251:E251"/>
    <mergeCell ref="B239:E239"/>
    <mergeCell ref="H251:L251"/>
    <mergeCell ref="M251:M252"/>
    <mergeCell ref="F251:F252"/>
    <mergeCell ref="G251:G252"/>
    <mergeCell ref="F241:F242"/>
    <mergeCell ref="G241:G242"/>
    <mergeCell ref="H241:L241"/>
    <mergeCell ref="M241:M242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1" operator="equal" stopIfTrue="1">
      <formula>0</formula>
    </cfRule>
  </conditionalFormatting>
  <conditionalFormatting sqref="M260:M261">
    <cfRule type="cellIs" priority="16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20" customWidth="1"/>
  </cols>
  <sheetData>
    <row r="1" ht="15">
      <c r="K1" s="207"/>
    </row>
    <row r="2" spans="1:14" ht="18">
      <c r="A2" s="1831" t="s">
        <v>149</v>
      </c>
      <c r="B2" s="1831"/>
      <c r="C2" s="1831"/>
      <c r="D2" s="1831"/>
      <c r="E2" s="1831"/>
      <c r="F2" s="1831"/>
      <c r="G2" s="1831"/>
      <c r="H2" s="1831"/>
      <c r="I2" s="1831"/>
      <c r="J2" s="1831"/>
      <c r="K2" s="2"/>
      <c r="L2" s="2"/>
      <c r="M2" s="5"/>
      <c r="N2" s="5"/>
    </row>
    <row r="3" spans="1:14" ht="18">
      <c r="A3" s="1740" t="s">
        <v>67</v>
      </c>
      <c r="B3" s="1740"/>
      <c r="C3" s="1740"/>
      <c r="D3" s="1740"/>
      <c r="E3" s="1740"/>
      <c r="F3" s="1740"/>
      <c r="G3" s="1740"/>
      <c r="H3" s="1740"/>
      <c r="I3" s="1740"/>
      <c r="J3" s="1740"/>
      <c r="K3" s="5"/>
      <c r="L3" s="5"/>
      <c r="M3" s="5"/>
      <c r="N3" s="5"/>
    </row>
    <row r="4" spans="1:14" ht="15">
      <c r="A4" s="1738" t="s">
        <v>228</v>
      </c>
      <c r="B4" s="1738"/>
      <c r="C4" s="1738"/>
      <c r="D4" s="1738"/>
      <c r="E4" s="1738"/>
      <c r="F4" s="1738"/>
      <c r="G4" s="1738"/>
      <c r="H4" s="1738"/>
      <c r="I4" s="1738"/>
      <c r="J4" s="1738"/>
      <c r="K4" s="5"/>
      <c r="L4" s="5"/>
      <c r="M4" s="5"/>
      <c r="N4" s="5"/>
    </row>
    <row r="5" spans="1:14" ht="1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5"/>
      <c r="L5" s="5"/>
      <c r="M5" s="5"/>
      <c r="N5" s="5"/>
    </row>
    <row r="6" spans="1:14" ht="15.75">
      <c r="A6" s="16"/>
      <c r="B6" s="4" t="s">
        <v>110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228"/>
      <c r="B7" s="6" t="s">
        <v>69</v>
      </c>
      <c r="C7" s="228"/>
      <c r="D7" s="1829"/>
      <c r="E7" s="1829"/>
      <c r="F7" s="1829"/>
      <c r="G7" s="1829"/>
      <c r="H7" s="1829"/>
      <c r="I7" s="1829"/>
      <c r="J7" s="1829"/>
      <c r="K7" s="1829"/>
      <c r="L7" s="1829"/>
      <c r="M7" s="1829"/>
      <c r="N7" s="1829"/>
      <c r="O7" s="1829"/>
      <c r="Q7" s="101" t="s">
        <v>48</v>
      </c>
    </row>
    <row r="8" spans="1:15" ht="26.25" customHeight="1" thickBot="1">
      <c r="A8" s="1815" t="s">
        <v>23</v>
      </c>
      <c r="B8" s="1819" t="s">
        <v>34</v>
      </c>
      <c r="C8" s="1819"/>
      <c r="D8" s="1819"/>
      <c r="E8" s="1819"/>
      <c r="F8" s="1713" t="s">
        <v>234</v>
      </c>
      <c r="G8" s="1715" t="s">
        <v>235</v>
      </c>
      <c r="H8" s="1717" t="s">
        <v>46</v>
      </c>
      <c r="I8" s="1717"/>
      <c r="J8" s="1717"/>
      <c r="K8" s="1717"/>
      <c r="L8" s="1718"/>
      <c r="M8" s="1719" t="s">
        <v>240</v>
      </c>
      <c r="N8" s="229" t="s">
        <v>1</v>
      </c>
      <c r="O8" s="1022" t="s">
        <v>37</v>
      </c>
    </row>
    <row r="9" spans="1:21" ht="20.25" thickBot="1">
      <c r="A9" s="1816"/>
      <c r="B9" s="230" t="s">
        <v>27</v>
      </c>
      <c r="C9" s="231" t="s">
        <v>28</v>
      </c>
      <c r="D9" s="231" t="s">
        <v>19</v>
      </c>
      <c r="E9" s="231" t="s">
        <v>29</v>
      </c>
      <c r="F9" s="1714"/>
      <c r="G9" s="1716"/>
      <c r="H9" s="185" t="s">
        <v>21</v>
      </c>
      <c r="I9" s="185" t="s">
        <v>20</v>
      </c>
      <c r="J9" s="313" t="s">
        <v>30</v>
      </c>
      <c r="K9" s="314" t="s">
        <v>31</v>
      </c>
      <c r="L9" s="187" t="s">
        <v>32</v>
      </c>
      <c r="M9" s="1720"/>
      <c r="N9" s="231" t="s">
        <v>33</v>
      </c>
      <c r="O9" s="232" t="s">
        <v>33</v>
      </c>
      <c r="Q9" s="1729" t="s">
        <v>49</v>
      </c>
      <c r="R9" s="1778" t="s">
        <v>134</v>
      </c>
      <c r="S9" s="1779"/>
      <c r="T9" s="1772" t="s">
        <v>60</v>
      </c>
      <c r="U9" s="1773"/>
    </row>
    <row r="10" spans="1:21" ht="13.5" thickBot="1">
      <c r="A10" s="233" t="s">
        <v>10</v>
      </c>
      <c r="B10" s="699">
        <v>0</v>
      </c>
      <c r="C10" s="700">
        <v>0</v>
      </c>
      <c r="D10" s="701">
        <v>345.28</v>
      </c>
      <c r="E10" s="701">
        <v>0</v>
      </c>
      <c r="F10" s="700">
        <v>121.51</v>
      </c>
      <c r="G10" s="700">
        <v>12.46</v>
      </c>
      <c r="H10" s="700">
        <v>0</v>
      </c>
      <c r="I10" s="700">
        <v>0</v>
      </c>
      <c r="J10" s="700">
        <v>0</v>
      </c>
      <c r="K10" s="700">
        <v>0</v>
      </c>
      <c r="L10" s="702">
        <v>0</v>
      </c>
      <c r="M10" s="699">
        <v>191.18</v>
      </c>
      <c r="N10" s="700">
        <v>15.36</v>
      </c>
      <c r="O10" s="703">
        <v>59.22</v>
      </c>
      <c r="Q10" s="1730"/>
      <c r="R10" s="1780"/>
      <c r="S10" s="1781"/>
      <c r="T10" s="1774" t="s">
        <v>33</v>
      </c>
      <c r="U10" s="1775"/>
    </row>
    <row r="11" spans="1:21" ht="12.75">
      <c r="A11" s="234" t="s">
        <v>8</v>
      </c>
      <c r="B11" s="699">
        <v>0</v>
      </c>
      <c r="C11" s="700">
        <v>0</v>
      </c>
      <c r="D11" s="701">
        <v>0</v>
      </c>
      <c r="E11" s="701">
        <v>467.51</v>
      </c>
      <c r="F11" s="700">
        <v>199.79</v>
      </c>
      <c r="G11" s="700">
        <v>90.42</v>
      </c>
      <c r="H11" s="700">
        <v>0</v>
      </c>
      <c r="I11" s="700">
        <v>0</v>
      </c>
      <c r="J11" s="700">
        <v>0</v>
      </c>
      <c r="K11" s="700">
        <v>0</v>
      </c>
      <c r="L11" s="680">
        <f>N11/2*0.886</f>
        <v>78.66794</v>
      </c>
      <c r="M11" s="699">
        <v>428.24</v>
      </c>
      <c r="N11" s="700">
        <v>177.58</v>
      </c>
      <c r="O11" s="703">
        <v>132</v>
      </c>
      <c r="Q11" s="93">
        <v>12</v>
      </c>
      <c r="R11" s="1776" t="s">
        <v>135</v>
      </c>
      <c r="S11" s="1776"/>
      <c r="T11" s="1782">
        <v>2526</v>
      </c>
      <c r="U11" s="1783"/>
    </row>
    <row r="12" spans="1:21" ht="12.75">
      <c r="A12" s="234" t="s">
        <v>3</v>
      </c>
      <c r="B12" s="699">
        <v>6</v>
      </c>
      <c r="C12" s="704">
        <v>332.95</v>
      </c>
      <c r="D12" s="701">
        <v>0</v>
      </c>
      <c r="E12" s="701">
        <v>253.87</v>
      </c>
      <c r="F12" s="705">
        <v>197.85</v>
      </c>
      <c r="G12" s="704">
        <v>42.38</v>
      </c>
      <c r="H12" s="700">
        <v>0</v>
      </c>
      <c r="I12" s="700">
        <v>0</v>
      </c>
      <c r="J12" s="700">
        <v>0</v>
      </c>
      <c r="K12" s="700">
        <v>0</v>
      </c>
      <c r="L12" s="680">
        <f>N12/2*0.886</f>
        <v>102.51906</v>
      </c>
      <c r="M12" s="699">
        <v>330.31</v>
      </c>
      <c r="N12" s="704">
        <v>231.42</v>
      </c>
      <c r="O12" s="706">
        <v>180.46</v>
      </c>
      <c r="Q12" s="93">
        <v>1</v>
      </c>
      <c r="R12" s="1776" t="s">
        <v>136</v>
      </c>
      <c r="S12" s="1776"/>
      <c r="T12" s="1763">
        <v>2169</v>
      </c>
      <c r="U12" s="1763"/>
    </row>
    <row r="13" spans="1:21" ht="12.75">
      <c r="A13" s="234" t="s">
        <v>5</v>
      </c>
      <c r="B13" s="699">
        <v>0</v>
      </c>
      <c r="C13" s="707">
        <v>31.5</v>
      </c>
      <c r="D13" s="701">
        <v>672.9</v>
      </c>
      <c r="E13" s="701">
        <v>70.5</v>
      </c>
      <c r="F13" s="708">
        <v>196.5</v>
      </c>
      <c r="G13" s="700">
        <v>28</v>
      </c>
      <c r="H13" s="700">
        <v>0</v>
      </c>
      <c r="I13" s="700">
        <v>0</v>
      </c>
      <c r="J13" s="700">
        <v>0</v>
      </c>
      <c r="K13" s="700">
        <v>0</v>
      </c>
      <c r="L13" s="680">
        <f>N13/2*0.886</f>
        <v>97.80554000000001</v>
      </c>
      <c r="M13" s="709">
        <v>256.16</v>
      </c>
      <c r="N13" s="707">
        <v>220.78</v>
      </c>
      <c r="O13" s="710">
        <v>187.3</v>
      </c>
      <c r="Q13" s="90">
        <v>2</v>
      </c>
      <c r="R13" s="1777"/>
      <c r="S13" s="1777"/>
      <c r="T13" s="1770">
        <v>2030</v>
      </c>
      <c r="U13" s="1770"/>
    </row>
    <row r="14" spans="1:21" ht="13.5" thickBot="1">
      <c r="A14" s="234" t="s">
        <v>9</v>
      </c>
      <c r="B14" s="699">
        <v>0</v>
      </c>
      <c r="C14" s="711">
        <v>0</v>
      </c>
      <c r="D14" s="712">
        <v>35</v>
      </c>
      <c r="E14" s="712">
        <v>75</v>
      </c>
      <c r="F14" s="713">
        <v>134.3</v>
      </c>
      <c r="G14" s="711">
        <v>0</v>
      </c>
      <c r="H14" s="700">
        <v>0</v>
      </c>
      <c r="I14" s="700">
        <v>0</v>
      </c>
      <c r="J14" s="700">
        <v>0</v>
      </c>
      <c r="K14" s="700">
        <v>0</v>
      </c>
      <c r="L14" s="714">
        <v>0</v>
      </c>
      <c r="M14" s="715">
        <v>74.29</v>
      </c>
      <c r="N14" s="711">
        <v>0</v>
      </c>
      <c r="O14" s="716">
        <v>0</v>
      </c>
      <c r="Q14" s="90">
        <v>3</v>
      </c>
      <c r="R14" s="1777"/>
      <c r="S14" s="1777"/>
      <c r="T14" s="1770">
        <v>2030</v>
      </c>
      <c r="U14" s="1770"/>
    </row>
    <row r="15" spans="1:21" ht="13.5" thickBot="1">
      <c r="A15" s="235" t="s">
        <v>13</v>
      </c>
      <c r="B15" s="717">
        <f>SUM(B10:B14)</f>
        <v>6</v>
      </c>
      <c r="C15" s="717">
        <f aca="true" t="shared" si="0" ref="C15:O15">SUM(C10:C14)</f>
        <v>364.45</v>
      </c>
      <c r="D15" s="717">
        <f t="shared" si="0"/>
        <v>1053.1799999999998</v>
      </c>
      <c r="E15" s="717">
        <f t="shared" si="0"/>
        <v>866.88</v>
      </c>
      <c r="F15" s="717">
        <f t="shared" si="0"/>
        <v>849.95</v>
      </c>
      <c r="G15" s="717">
        <f t="shared" si="0"/>
        <v>173.26</v>
      </c>
      <c r="H15" s="717">
        <f t="shared" si="0"/>
        <v>0</v>
      </c>
      <c r="I15" s="717">
        <f t="shared" si="0"/>
        <v>0</v>
      </c>
      <c r="J15" s="717">
        <f t="shared" si="0"/>
        <v>0</v>
      </c>
      <c r="K15" s="717">
        <f t="shared" si="0"/>
        <v>0</v>
      </c>
      <c r="L15" s="718">
        <f t="shared" si="0"/>
        <v>278.99254</v>
      </c>
      <c r="M15" s="717">
        <f t="shared" si="0"/>
        <v>1280.18</v>
      </c>
      <c r="N15" s="717">
        <f t="shared" si="0"/>
        <v>645.14</v>
      </c>
      <c r="O15" s="719">
        <f t="shared" si="0"/>
        <v>558.98</v>
      </c>
      <c r="Q15" s="105">
        <v>5</v>
      </c>
      <c r="R15" s="1741" t="s">
        <v>137</v>
      </c>
      <c r="S15" s="1742"/>
      <c r="T15" s="1763">
        <v>2300</v>
      </c>
      <c r="U15" s="1763"/>
    </row>
    <row r="16" spans="1:21" ht="13.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1744" t="s">
        <v>13</v>
      </c>
      <c r="R16" s="1745"/>
      <c r="S16" s="1746"/>
      <c r="T16" s="1747">
        <f>SUM(T11:U15)</f>
        <v>11055</v>
      </c>
      <c r="U16" s="1748"/>
    </row>
    <row r="17" spans="1:15" ht="12.75">
      <c r="A17" s="236"/>
      <c r="B17" s="237" t="s">
        <v>70</v>
      </c>
      <c r="C17" s="236"/>
      <c r="D17" s="1830"/>
      <c r="E17" s="1830"/>
      <c r="F17" s="1830"/>
      <c r="G17" s="1830"/>
      <c r="H17" s="1830"/>
      <c r="I17" s="1830"/>
      <c r="J17" s="1830"/>
      <c r="K17" s="1830"/>
      <c r="L17" s="1830"/>
      <c r="M17" s="1830"/>
      <c r="N17" s="1830"/>
      <c r="O17" s="1830"/>
    </row>
    <row r="18" spans="1:15" ht="29.25" customHeight="1">
      <c r="A18" s="1817" t="s">
        <v>23</v>
      </c>
      <c r="B18" s="1813" t="s">
        <v>34</v>
      </c>
      <c r="C18" s="1813"/>
      <c r="D18" s="1813"/>
      <c r="E18" s="1813"/>
      <c r="F18" s="1713" t="s">
        <v>234</v>
      </c>
      <c r="G18" s="1715" t="s">
        <v>235</v>
      </c>
      <c r="H18" s="1717" t="s">
        <v>46</v>
      </c>
      <c r="I18" s="1717"/>
      <c r="J18" s="1717"/>
      <c r="K18" s="1717"/>
      <c r="L18" s="1718"/>
      <c r="M18" s="1719" t="s">
        <v>240</v>
      </c>
      <c r="N18" s="147" t="s">
        <v>1</v>
      </c>
      <c r="O18" s="1023" t="s">
        <v>37</v>
      </c>
    </row>
    <row r="19" spans="1:21" ht="20.25" thickBot="1">
      <c r="A19" s="1818"/>
      <c r="B19" s="148" t="s">
        <v>27</v>
      </c>
      <c r="C19" s="149" t="s">
        <v>28</v>
      </c>
      <c r="D19" s="149" t="s">
        <v>19</v>
      </c>
      <c r="E19" s="149" t="s">
        <v>29</v>
      </c>
      <c r="F19" s="1714"/>
      <c r="G19" s="1716"/>
      <c r="H19" s="185" t="s">
        <v>21</v>
      </c>
      <c r="I19" s="185" t="s">
        <v>20</v>
      </c>
      <c r="J19" s="313" t="s">
        <v>30</v>
      </c>
      <c r="K19" s="314" t="s">
        <v>31</v>
      </c>
      <c r="L19" s="187" t="s">
        <v>32</v>
      </c>
      <c r="M19" s="1720"/>
      <c r="N19" s="149" t="s">
        <v>33</v>
      </c>
      <c r="O19" s="150" t="s">
        <v>33</v>
      </c>
      <c r="Q19" s="1771" t="s">
        <v>225</v>
      </c>
      <c r="R19" s="1771"/>
      <c r="S19" s="1771"/>
      <c r="T19" s="1771"/>
      <c r="U19" s="1771"/>
    </row>
    <row r="20" spans="1:20" ht="15.75">
      <c r="A20" s="238" t="s">
        <v>10</v>
      </c>
      <c r="B20" s="678">
        <v>0</v>
      </c>
      <c r="C20" s="679">
        <v>0</v>
      </c>
      <c r="D20" s="679">
        <v>0</v>
      </c>
      <c r="E20" s="679">
        <v>112.42</v>
      </c>
      <c r="F20" s="679">
        <v>175.49</v>
      </c>
      <c r="G20" s="679">
        <v>2.38</v>
      </c>
      <c r="H20" s="679">
        <v>0</v>
      </c>
      <c r="I20" s="679">
        <v>0</v>
      </c>
      <c r="J20" s="679">
        <v>0</v>
      </c>
      <c r="K20" s="679">
        <v>0</v>
      </c>
      <c r="L20" s="680">
        <v>0</v>
      </c>
      <c r="M20" s="678">
        <v>253.44</v>
      </c>
      <c r="N20" s="679">
        <v>0</v>
      </c>
      <c r="O20" s="681">
        <v>118.92</v>
      </c>
      <c r="Q20" s="101" t="s">
        <v>51</v>
      </c>
      <c r="R20" s="276"/>
      <c r="S20" s="276"/>
      <c r="T20" s="277"/>
    </row>
    <row r="21" spans="1:19" ht="13.5" thickBot="1">
      <c r="A21" s="239" t="s">
        <v>8</v>
      </c>
      <c r="B21" s="678">
        <v>0</v>
      </c>
      <c r="C21" s="679">
        <v>0</v>
      </c>
      <c r="D21" s="679">
        <v>0</v>
      </c>
      <c r="E21" s="674">
        <v>365.95</v>
      </c>
      <c r="F21" s="682">
        <v>199.98</v>
      </c>
      <c r="G21" s="679">
        <v>127.08</v>
      </c>
      <c r="H21" s="679">
        <v>0</v>
      </c>
      <c r="I21" s="679">
        <v>0</v>
      </c>
      <c r="J21" s="679">
        <v>0</v>
      </c>
      <c r="K21" s="679">
        <v>0</v>
      </c>
      <c r="L21" s="680">
        <f>N21/2*0.886</f>
        <v>70.7028</v>
      </c>
      <c r="M21" s="678">
        <v>400.53</v>
      </c>
      <c r="N21" s="679">
        <v>159.6</v>
      </c>
      <c r="O21" s="681">
        <v>223.74</v>
      </c>
      <c r="Q21" s="91"/>
      <c r="S21" s="91"/>
    </row>
    <row r="22" spans="1:21" ht="13.5" thickBot="1">
      <c r="A22" s="239" t="s">
        <v>3</v>
      </c>
      <c r="B22" s="678">
        <v>26</v>
      </c>
      <c r="C22" s="679">
        <v>0</v>
      </c>
      <c r="D22" s="674">
        <v>0</v>
      </c>
      <c r="E22" s="684">
        <v>471.38</v>
      </c>
      <c r="F22" s="675">
        <v>203.49</v>
      </c>
      <c r="G22" s="674">
        <v>128.23</v>
      </c>
      <c r="H22" s="679">
        <v>0</v>
      </c>
      <c r="I22" s="679">
        <v>0</v>
      </c>
      <c r="J22" s="679">
        <v>0</v>
      </c>
      <c r="K22" s="679">
        <v>0</v>
      </c>
      <c r="L22" s="680">
        <f>N22/2*0.886</f>
        <v>100.1623</v>
      </c>
      <c r="M22" s="673">
        <v>539.18</v>
      </c>
      <c r="N22" s="674">
        <v>226.1</v>
      </c>
      <c r="O22" s="677">
        <v>214.6</v>
      </c>
      <c r="Q22" s="1729" t="s">
        <v>49</v>
      </c>
      <c r="R22" s="1772" t="s">
        <v>58</v>
      </c>
      <c r="S22" s="1773"/>
      <c r="T22" s="1772" t="s">
        <v>52</v>
      </c>
      <c r="U22" s="1773"/>
    </row>
    <row r="23" spans="1:21" ht="13.5" thickBot="1">
      <c r="A23" s="239" t="s">
        <v>5</v>
      </c>
      <c r="B23" s="678">
        <v>0</v>
      </c>
      <c r="C23" s="679">
        <v>0</v>
      </c>
      <c r="D23" s="684">
        <v>0</v>
      </c>
      <c r="E23" s="684">
        <v>491.7</v>
      </c>
      <c r="F23" s="685">
        <v>189.5</v>
      </c>
      <c r="G23" s="684">
        <v>120.78</v>
      </c>
      <c r="H23" s="679">
        <v>0</v>
      </c>
      <c r="I23" s="679">
        <v>0</v>
      </c>
      <c r="J23" s="679">
        <v>0</v>
      </c>
      <c r="K23" s="679">
        <v>0</v>
      </c>
      <c r="L23" s="680">
        <f>N23/2*0.886</f>
        <v>95.44878</v>
      </c>
      <c r="M23" s="683">
        <v>450.88</v>
      </c>
      <c r="N23" s="684">
        <v>215.46</v>
      </c>
      <c r="O23" s="686">
        <v>172.32</v>
      </c>
      <c r="Q23" s="1730"/>
      <c r="R23" s="1774" t="s">
        <v>59</v>
      </c>
      <c r="S23" s="1775"/>
      <c r="T23" s="1774" t="s">
        <v>53</v>
      </c>
      <c r="U23" s="1775"/>
    </row>
    <row r="24" spans="1:21" ht="13.5" thickBot="1">
      <c r="A24" s="239" t="s">
        <v>9</v>
      </c>
      <c r="B24" s="678">
        <v>0</v>
      </c>
      <c r="C24" s="679">
        <v>0</v>
      </c>
      <c r="D24" s="688">
        <v>0</v>
      </c>
      <c r="E24" s="688">
        <v>0</v>
      </c>
      <c r="F24" s="689">
        <v>45.54</v>
      </c>
      <c r="G24" s="688">
        <v>0</v>
      </c>
      <c r="H24" s="679">
        <v>0</v>
      </c>
      <c r="I24" s="679">
        <v>0</v>
      </c>
      <c r="J24" s="679">
        <v>0</v>
      </c>
      <c r="K24" s="679">
        <v>0</v>
      </c>
      <c r="L24" s="680">
        <v>0</v>
      </c>
      <c r="M24" s="687">
        <v>35.2</v>
      </c>
      <c r="N24" s="688">
        <v>0</v>
      </c>
      <c r="O24" s="691">
        <v>0</v>
      </c>
      <c r="Q24" s="93">
        <v>1</v>
      </c>
      <c r="R24" s="1749" t="s">
        <v>135</v>
      </c>
      <c r="S24" s="1750"/>
      <c r="T24" s="1763">
        <v>151</v>
      </c>
      <c r="U24" s="1763"/>
    </row>
    <row r="25" spans="1:21" ht="13.5" thickBot="1">
      <c r="A25" s="151" t="s">
        <v>13</v>
      </c>
      <c r="B25" s="720">
        <f aca="true" t="shared" si="1" ref="B25:O25">SUM(B20:B24)</f>
        <v>26</v>
      </c>
      <c r="C25" s="720">
        <f t="shared" si="1"/>
        <v>0</v>
      </c>
      <c r="D25" s="720">
        <f t="shared" si="1"/>
        <v>0</v>
      </c>
      <c r="E25" s="720">
        <f t="shared" si="1"/>
        <v>1441.45</v>
      </c>
      <c r="F25" s="720">
        <f t="shared" si="1"/>
        <v>814</v>
      </c>
      <c r="G25" s="720">
        <f t="shared" si="1"/>
        <v>378.47</v>
      </c>
      <c r="H25" s="720">
        <f t="shared" si="1"/>
        <v>0</v>
      </c>
      <c r="I25" s="720">
        <f t="shared" si="1"/>
        <v>0</v>
      </c>
      <c r="J25" s="720">
        <f t="shared" si="1"/>
        <v>0</v>
      </c>
      <c r="K25" s="720">
        <f t="shared" si="1"/>
        <v>0</v>
      </c>
      <c r="L25" s="721">
        <f t="shared" si="1"/>
        <v>266.31388</v>
      </c>
      <c r="M25" s="720">
        <f t="shared" si="1"/>
        <v>1679.2300000000002</v>
      </c>
      <c r="N25" s="720">
        <f t="shared" si="1"/>
        <v>601.16</v>
      </c>
      <c r="O25" s="722">
        <f t="shared" si="1"/>
        <v>729.5799999999999</v>
      </c>
      <c r="Q25" s="90">
        <v>2</v>
      </c>
      <c r="R25" s="1741"/>
      <c r="S25" s="1742"/>
      <c r="T25" s="1770">
        <v>167</v>
      </c>
      <c r="U25" s="1770"/>
    </row>
    <row r="26" spans="17:21" ht="12.75">
      <c r="Q26" s="90">
        <v>3</v>
      </c>
      <c r="R26" s="1741"/>
      <c r="S26" s="1742"/>
      <c r="T26" s="1770">
        <v>161</v>
      </c>
      <c r="U26" s="1770"/>
    </row>
    <row r="27" spans="1:21" ht="12.75">
      <c r="A27" s="228"/>
      <c r="B27" s="6" t="s">
        <v>111</v>
      </c>
      <c r="C27" s="228"/>
      <c r="D27" s="1829"/>
      <c r="E27" s="1829"/>
      <c r="F27" s="1829"/>
      <c r="G27" s="1829"/>
      <c r="H27" s="1829"/>
      <c r="I27" s="1829"/>
      <c r="J27" s="1829"/>
      <c r="K27" s="1829"/>
      <c r="L27" s="1829"/>
      <c r="M27" s="1829"/>
      <c r="N27" s="1829"/>
      <c r="O27" s="1829"/>
      <c r="Q27" s="93">
        <v>4</v>
      </c>
      <c r="R27" s="1741"/>
      <c r="S27" s="1742"/>
      <c r="T27" s="1763">
        <v>162</v>
      </c>
      <c r="U27" s="1763"/>
    </row>
    <row r="28" spans="1:21" ht="29.25" customHeight="1">
      <c r="A28" s="1817" t="s">
        <v>23</v>
      </c>
      <c r="B28" s="1813" t="s">
        <v>34</v>
      </c>
      <c r="C28" s="1813"/>
      <c r="D28" s="1813"/>
      <c r="E28" s="1813"/>
      <c r="F28" s="1713" t="s">
        <v>234</v>
      </c>
      <c r="G28" s="1715" t="s">
        <v>235</v>
      </c>
      <c r="H28" s="1717" t="s">
        <v>46</v>
      </c>
      <c r="I28" s="1717"/>
      <c r="J28" s="1717"/>
      <c r="K28" s="1717"/>
      <c r="L28" s="1718"/>
      <c r="M28" s="1719" t="s">
        <v>240</v>
      </c>
      <c r="N28" s="147" t="s">
        <v>1</v>
      </c>
      <c r="O28" s="1023" t="s">
        <v>37</v>
      </c>
      <c r="Q28" s="90">
        <v>5</v>
      </c>
      <c r="R28" s="1741"/>
      <c r="S28" s="1742"/>
      <c r="T28" s="1770">
        <v>112</v>
      </c>
      <c r="U28" s="1770"/>
    </row>
    <row r="29" spans="1:21" ht="20.25" thickBot="1">
      <c r="A29" s="1818"/>
      <c r="B29" s="148" t="s">
        <v>27</v>
      </c>
      <c r="C29" s="149" t="s">
        <v>28</v>
      </c>
      <c r="D29" s="149" t="s">
        <v>19</v>
      </c>
      <c r="E29" s="149" t="s">
        <v>29</v>
      </c>
      <c r="F29" s="1714"/>
      <c r="G29" s="1716"/>
      <c r="H29" s="185" t="s">
        <v>21</v>
      </c>
      <c r="I29" s="185" t="s">
        <v>20</v>
      </c>
      <c r="J29" s="313" t="s">
        <v>30</v>
      </c>
      <c r="K29" s="314" t="s">
        <v>31</v>
      </c>
      <c r="L29" s="187" t="s">
        <v>32</v>
      </c>
      <c r="M29" s="1720"/>
      <c r="N29" s="149" t="s">
        <v>33</v>
      </c>
      <c r="O29" s="150" t="s">
        <v>33</v>
      </c>
      <c r="Q29" s="90">
        <v>6</v>
      </c>
      <c r="R29" s="1741"/>
      <c r="S29" s="1742"/>
      <c r="T29" s="1770">
        <v>115</v>
      </c>
      <c r="U29" s="1770"/>
    </row>
    <row r="30" spans="1:21" ht="12.75">
      <c r="A30" s="238" t="s">
        <v>10</v>
      </c>
      <c r="B30" s="678">
        <v>0</v>
      </c>
      <c r="C30" s="679">
        <v>0</v>
      </c>
      <c r="D30" s="679">
        <v>84.32</v>
      </c>
      <c r="E30" s="679">
        <v>0</v>
      </c>
      <c r="F30" s="679">
        <v>186.48</v>
      </c>
      <c r="G30" s="679">
        <v>0</v>
      </c>
      <c r="H30" s="679">
        <v>0</v>
      </c>
      <c r="I30" s="679">
        <v>0</v>
      </c>
      <c r="J30" s="679">
        <v>0</v>
      </c>
      <c r="K30" s="679">
        <v>0</v>
      </c>
      <c r="L30" s="680">
        <v>0</v>
      </c>
      <c r="M30" s="678">
        <v>213</v>
      </c>
      <c r="N30" s="679">
        <v>2.06</v>
      </c>
      <c r="O30" s="681">
        <v>57</v>
      </c>
      <c r="Q30" s="90">
        <v>7</v>
      </c>
      <c r="R30" s="1741"/>
      <c r="S30" s="1742"/>
      <c r="T30" s="1770">
        <v>178</v>
      </c>
      <c r="U30" s="1770"/>
    </row>
    <row r="31" spans="1:21" ht="12.75">
      <c r="A31" s="239" t="s">
        <v>8</v>
      </c>
      <c r="B31" s="678">
        <v>0</v>
      </c>
      <c r="C31" s="679">
        <v>0</v>
      </c>
      <c r="D31" s="679">
        <v>36.96</v>
      </c>
      <c r="E31" s="679">
        <v>515.34</v>
      </c>
      <c r="F31" s="682">
        <v>209.86</v>
      </c>
      <c r="G31" s="679">
        <v>99.2</v>
      </c>
      <c r="H31" s="679">
        <v>0</v>
      </c>
      <c r="I31" s="679">
        <v>0</v>
      </c>
      <c r="J31" s="679">
        <v>0</v>
      </c>
      <c r="K31" s="679">
        <v>0</v>
      </c>
      <c r="L31" s="680">
        <f>N31/2*0.886</f>
        <v>109.75768</v>
      </c>
      <c r="M31" s="678">
        <v>635.22</v>
      </c>
      <c r="N31" s="679">
        <v>247.76</v>
      </c>
      <c r="O31" s="681">
        <v>157.84</v>
      </c>
      <c r="Q31" s="90">
        <v>8</v>
      </c>
      <c r="R31" s="1741"/>
      <c r="S31" s="1742"/>
      <c r="T31" s="1770">
        <v>144</v>
      </c>
      <c r="U31" s="1770"/>
    </row>
    <row r="32" spans="1:21" ht="12.75">
      <c r="A32" s="239" t="s">
        <v>3</v>
      </c>
      <c r="B32" s="678">
        <v>0</v>
      </c>
      <c r="C32" s="679">
        <v>0</v>
      </c>
      <c r="D32" s="679">
        <v>37.86</v>
      </c>
      <c r="E32" s="674">
        <v>531.42</v>
      </c>
      <c r="F32" s="675">
        <v>214.18</v>
      </c>
      <c r="G32" s="674">
        <v>98.91</v>
      </c>
      <c r="H32" s="679">
        <v>0</v>
      </c>
      <c r="I32" s="679">
        <v>0</v>
      </c>
      <c r="J32" s="679">
        <v>0</v>
      </c>
      <c r="K32" s="679">
        <v>0</v>
      </c>
      <c r="L32" s="680">
        <f>N32/2*0.886</f>
        <v>110.26270000000001</v>
      </c>
      <c r="M32" s="673">
        <v>644.47</v>
      </c>
      <c r="N32" s="674">
        <v>248.9</v>
      </c>
      <c r="O32" s="677">
        <v>155.12</v>
      </c>
      <c r="Q32" s="104">
        <v>9</v>
      </c>
      <c r="R32" s="1741"/>
      <c r="S32" s="1742"/>
      <c r="T32" s="1770">
        <v>135</v>
      </c>
      <c r="U32" s="1770"/>
    </row>
    <row r="33" spans="1:21" ht="13.5" thickBot="1">
      <c r="A33" s="239" t="s">
        <v>5</v>
      </c>
      <c r="B33" s="678">
        <v>0</v>
      </c>
      <c r="C33" s="679">
        <v>0</v>
      </c>
      <c r="D33" s="679">
        <v>37.99</v>
      </c>
      <c r="E33" s="684">
        <v>548.79</v>
      </c>
      <c r="F33" s="685">
        <v>202.44</v>
      </c>
      <c r="G33" s="684">
        <v>103.97</v>
      </c>
      <c r="H33" s="679">
        <v>0</v>
      </c>
      <c r="I33" s="679">
        <v>0</v>
      </c>
      <c r="J33" s="679">
        <v>0</v>
      </c>
      <c r="K33" s="679">
        <v>0</v>
      </c>
      <c r="L33" s="680">
        <f>N33/2*0.886</f>
        <v>114.4712</v>
      </c>
      <c r="M33" s="683">
        <v>638.71</v>
      </c>
      <c r="N33" s="684">
        <v>258.4</v>
      </c>
      <c r="O33" s="686">
        <v>183.12</v>
      </c>
      <c r="Q33" s="106">
        <v>10</v>
      </c>
      <c r="R33" s="1753"/>
      <c r="S33" s="1754"/>
      <c r="T33" s="1762">
        <v>173</v>
      </c>
      <c r="U33" s="1762"/>
    </row>
    <row r="34" spans="1:21" ht="13.5" thickBot="1">
      <c r="A34" s="239" t="s">
        <v>9</v>
      </c>
      <c r="B34" s="678">
        <v>0</v>
      </c>
      <c r="C34" s="679">
        <v>0</v>
      </c>
      <c r="D34" s="679">
        <v>0</v>
      </c>
      <c r="E34" s="688">
        <v>0</v>
      </c>
      <c r="F34" s="689">
        <v>57.1</v>
      </c>
      <c r="G34" s="688">
        <v>0</v>
      </c>
      <c r="H34" s="679">
        <v>0</v>
      </c>
      <c r="I34" s="679">
        <v>0</v>
      </c>
      <c r="J34" s="679">
        <v>0</v>
      </c>
      <c r="K34" s="679">
        <v>0</v>
      </c>
      <c r="L34" s="680">
        <v>0</v>
      </c>
      <c r="M34" s="687">
        <v>80.83</v>
      </c>
      <c r="N34" s="688">
        <v>0</v>
      </c>
      <c r="O34" s="691">
        <v>0</v>
      </c>
      <c r="Q34" s="105">
        <v>1</v>
      </c>
      <c r="R34" s="1749" t="s">
        <v>138</v>
      </c>
      <c r="S34" s="1750"/>
      <c r="T34" s="1763">
        <v>76</v>
      </c>
      <c r="U34" s="1763"/>
    </row>
    <row r="35" spans="1:21" ht="13.5" thickBot="1">
      <c r="A35" s="151" t="s">
        <v>13</v>
      </c>
      <c r="B35" s="694">
        <f aca="true" t="shared" si="2" ref="B35:O35">SUM(B30:B34)</f>
        <v>0</v>
      </c>
      <c r="C35" s="694">
        <f t="shared" si="2"/>
        <v>0</v>
      </c>
      <c r="D35" s="694">
        <f t="shared" si="2"/>
        <v>197.13</v>
      </c>
      <c r="E35" s="694">
        <f t="shared" si="2"/>
        <v>1595.55</v>
      </c>
      <c r="F35" s="694">
        <f t="shared" si="2"/>
        <v>870.0600000000001</v>
      </c>
      <c r="G35" s="694">
        <f t="shared" si="2"/>
        <v>302.08000000000004</v>
      </c>
      <c r="H35" s="694">
        <f t="shared" si="2"/>
        <v>0</v>
      </c>
      <c r="I35" s="694">
        <f t="shared" si="2"/>
        <v>0</v>
      </c>
      <c r="J35" s="694">
        <f t="shared" si="2"/>
        <v>0</v>
      </c>
      <c r="K35" s="694">
        <f t="shared" si="2"/>
        <v>0</v>
      </c>
      <c r="L35" s="696">
        <f t="shared" si="2"/>
        <v>334.49158</v>
      </c>
      <c r="M35" s="694">
        <f t="shared" si="2"/>
        <v>2212.23</v>
      </c>
      <c r="N35" s="694">
        <f t="shared" si="2"/>
        <v>757.12</v>
      </c>
      <c r="O35" s="697">
        <f t="shared" si="2"/>
        <v>553.08</v>
      </c>
      <c r="Q35" s="106">
        <v>11</v>
      </c>
      <c r="R35" s="1753"/>
      <c r="S35" s="1754"/>
      <c r="T35" s="1761">
        <v>128</v>
      </c>
      <c r="U35" s="1761"/>
    </row>
    <row r="36" spans="17:21" ht="12.75">
      <c r="Q36" s="109">
        <v>1</v>
      </c>
      <c r="R36" s="1749" t="s">
        <v>136</v>
      </c>
      <c r="S36" s="1750"/>
      <c r="T36" s="1755">
        <v>354</v>
      </c>
      <c r="U36" s="1756"/>
    </row>
    <row r="37" spans="1:21" ht="18">
      <c r="A37" s="228"/>
      <c r="B37" s="6" t="s">
        <v>112</v>
      </c>
      <c r="C37" s="228"/>
      <c r="D37" s="228"/>
      <c r="E37" s="228"/>
      <c r="F37" s="228"/>
      <c r="G37" s="228"/>
      <c r="H37" s="228"/>
      <c r="I37" s="8"/>
      <c r="J37" s="1"/>
      <c r="K37" s="15"/>
      <c r="L37" s="15"/>
      <c r="M37" s="15"/>
      <c r="Q37" s="96">
        <v>2</v>
      </c>
      <c r="R37" s="1741"/>
      <c r="S37" s="1742"/>
      <c r="T37" s="1764">
        <v>364</v>
      </c>
      <c r="U37" s="1765"/>
    </row>
    <row r="38" spans="1:21" ht="29.25" customHeight="1">
      <c r="A38" s="1784" t="s">
        <v>23</v>
      </c>
      <c r="B38" s="1787" t="s">
        <v>34</v>
      </c>
      <c r="C38" s="1787"/>
      <c r="D38" s="1787"/>
      <c r="E38" s="1787"/>
      <c r="F38" s="1713" t="s">
        <v>234</v>
      </c>
      <c r="G38" s="1715" t="s">
        <v>235</v>
      </c>
      <c r="H38" s="1717" t="s">
        <v>46</v>
      </c>
      <c r="I38" s="1717"/>
      <c r="J38" s="1717"/>
      <c r="K38" s="1717"/>
      <c r="L38" s="1718"/>
      <c r="M38" s="1719" t="s">
        <v>240</v>
      </c>
      <c r="N38" s="72" t="s">
        <v>1</v>
      </c>
      <c r="O38" s="84" t="s">
        <v>37</v>
      </c>
      <c r="Q38" s="103">
        <v>3</v>
      </c>
      <c r="R38" s="1741"/>
      <c r="S38" s="1742"/>
      <c r="T38" s="1757">
        <v>364</v>
      </c>
      <c r="U38" s="1758"/>
    </row>
    <row r="39" spans="1:21" ht="20.25" thickBot="1">
      <c r="A39" s="1785"/>
      <c r="B39" s="56" t="s">
        <v>27</v>
      </c>
      <c r="C39" s="50" t="s">
        <v>28</v>
      </c>
      <c r="D39" s="50" t="s">
        <v>19</v>
      </c>
      <c r="E39" s="50" t="s">
        <v>29</v>
      </c>
      <c r="F39" s="1714"/>
      <c r="G39" s="1716"/>
      <c r="H39" s="185" t="s">
        <v>21</v>
      </c>
      <c r="I39" s="185" t="s">
        <v>20</v>
      </c>
      <c r="J39" s="313" t="s">
        <v>30</v>
      </c>
      <c r="K39" s="314" t="s">
        <v>31</v>
      </c>
      <c r="L39" s="187" t="s">
        <v>32</v>
      </c>
      <c r="M39" s="1720"/>
      <c r="N39" s="50" t="s">
        <v>33</v>
      </c>
      <c r="O39" s="58" t="s">
        <v>33</v>
      </c>
      <c r="Q39" s="96">
        <v>13</v>
      </c>
      <c r="R39" s="1741"/>
      <c r="S39" s="1742"/>
      <c r="T39" s="1766">
        <v>26</v>
      </c>
      <c r="U39" s="1767"/>
    </row>
    <row r="40" spans="1:21" ht="13.5" thickBot="1">
      <c r="A40" s="240" t="s">
        <v>10</v>
      </c>
      <c r="B40" s="535">
        <v>0</v>
      </c>
      <c r="C40" s="536">
        <v>0</v>
      </c>
      <c r="D40" s="536">
        <v>98</v>
      </c>
      <c r="E40" s="536">
        <v>0</v>
      </c>
      <c r="F40" s="536">
        <v>187</v>
      </c>
      <c r="G40" s="536">
        <v>0</v>
      </c>
      <c r="H40" s="536">
        <v>0</v>
      </c>
      <c r="I40" s="536">
        <v>0</v>
      </c>
      <c r="J40" s="536">
        <v>0</v>
      </c>
      <c r="K40" s="536">
        <v>0</v>
      </c>
      <c r="L40" s="550">
        <v>0</v>
      </c>
      <c r="M40" s="678">
        <v>104.2</v>
      </c>
      <c r="N40" s="679">
        <v>0</v>
      </c>
      <c r="O40" s="681">
        <v>52.4</v>
      </c>
      <c r="Q40" s="106">
        <v>39</v>
      </c>
      <c r="R40" s="1753"/>
      <c r="S40" s="1754"/>
      <c r="T40" s="1768">
        <v>48</v>
      </c>
      <c r="U40" s="1769"/>
    </row>
    <row r="41" spans="1:21" ht="13.5" thickBot="1">
      <c r="A41" s="241" t="s">
        <v>8</v>
      </c>
      <c r="B41" s="535">
        <v>22.8</v>
      </c>
      <c r="C41" s="536">
        <v>0</v>
      </c>
      <c r="D41" s="536">
        <v>0</v>
      </c>
      <c r="E41" s="536">
        <v>350.8</v>
      </c>
      <c r="F41" s="537">
        <v>233.3</v>
      </c>
      <c r="G41" s="536">
        <v>127.1</v>
      </c>
      <c r="H41" s="536">
        <v>160</v>
      </c>
      <c r="I41" s="536">
        <v>150</v>
      </c>
      <c r="J41" s="536">
        <v>0</v>
      </c>
      <c r="K41" s="536">
        <v>0</v>
      </c>
      <c r="L41" s="550">
        <v>40.3</v>
      </c>
      <c r="M41" s="678">
        <v>551</v>
      </c>
      <c r="N41" s="679">
        <v>237.12</v>
      </c>
      <c r="O41" s="681">
        <v>160.86</v>
      </c>
      <c r="Q41" s="108">
        <v>1</v>
      </c>
      <c r="R41" s="1749" t="s">
        <v>139</v>
      </c>
      <c r="S41" s="1750"/>
      <c r="T41" s="1751">
        <v>70</v>
      </c>
      <c r="U41" s="1752"/>
    </row>
    <row r="42" spans="1:21" ht="12.75">
      <c r="A42" s="241" t="s">
        <v>3</v>
      </c>
      <c r="B42" s="620">
        <v>51.5</v>
      </c>
      <c r="C42" s="621">
        <v>0</v>
      </c>
      <c r="D42" s="621">
        <v>0</v>
      </c>
      <c r="E42" s="621">
        <v>535.4</v>
      </c>
      <c r="F42" s="622">
        <v>235.9</v>
      </c>
      <c r="G42" s="621">
        <v>61.5</v>
      </c>
      <c r="H42" s="621">
        <v>120</v>
      </c>
      <c r="I42" s="621">
        <v>112.5</v>
      </c>
      <c r="J42" s="621">
        <v>0</v>
      </c>
      <c r="K42" s="621">
        <v>0</v>
      </c>
      <c r="L42" s="624">
        <v>90.4</v>
      </c>
      <c r="M42" s="673">
        <v>604</v>
      </c>
      <c r="N42" s="674">
        <v>247.76</v>
      </c>
      <c r="O42" s="677">
        <v>147.42</v>
      </c>
      <c r="Q42" s="103">
        <v>1</v>
      </c>
      <c r="R42" s="1749" t="s">
        <v>137</v>
      </c>
      <c r="S42" s="1750"/>
      <c r="T42" s="1755">
        <v>30</v>
      </c>
      <c r="U42" s="1756"/>
    </row>
    <row r="43" spans="1:21" ht="12.75">
      <c r="A43" s="241" t="s">
        <v>5</v>
      </c>
      <c r="B43" s="617">
        <v>25.7</v>
      </c>
      <c r="C43" s="615">
        <v>0</v>
      </c>
      <c r="D43" s="615">
        <v>0</v>
      </c>
      <c r="E43" s="615">
        <v>451</v>
      </c>
      <c r="F43" s="641">
        <v>235.9</v>
      </c>
      <c r="G43" s="615">
        <v>61.5</v>
      </c>
      <c r="H43" s="615">
        <v>26</v>
      </c>
      <c r="I43" s="615">
        <v>70</v>
      </c>
      <c r="J43" s="615">
        <v>0</v>
      </c>
      <c r="K43" s="615">
        <v>0</v>
      </c>
      <c r="L43" s="616">
        <v>29.3</v>
      </c>
      <c r="M43" s="683">
        <v>568</v>
      </c>
      <c r="N43" s="684">
        <v>242.44</v>
      </c>
      <c r="O43" s="686">
        <v>143.64</v>
      </c>
      <c r="Q43" s="104">
        <v>3</v>
      </c>
      <c r="R43" s="1741"/>
      <c r="S43" s="1742"/>
      <c r="T43" s="1757">
        <v>53</v>
      </c>
      <c r="U43" s="1758"/>
    </row>
    <row r="44" spans="1:21" ht="13.5" thickBot="1">
      <c r="A44" s="241" t="s">
        <v>9</v>
      </c>
      <c r="B44" s="610">
        <v>0</v>
      </c>
      <c r="C44" s="554">
        <v>0</v>
      </c>
      <c r="D44" s="554">
        <v>0</v>
      </c>
      <c r="E44" s="554">
        <v>0</v>
      </c>
      <c r="F44" s="611">
        <v>193.8</v>
      </c>
      <c r="G44" s="554">
        <v>0</v>
      </c>
      <c r="H44" s="554">
        <v>0</v>
      </c>
      <c r="I44" s="554">
        <v>0</v>
      </c>
      <c r="J44" s="554">
        <v>0</v>
      </c>
      <c r="K44" s="554">
        <v>0</v>
      </c>
      <c r="L44" s="612">
        <v>0</v>
      </c>
      <c r="M44" s="687">
        <v>45.6</v>
      </c>
      <c r="N44" s="688">
        <v>0</v>
      </c>
      <c r="O44" s="691">
        <v>0</v>
      </c>
      <c r="Q44" s="104">
        <v>11</v>
      </c>
      <c r="R44" s="1741"/>
      <c r="S44" s="1742"/>
      <c r="T44" s="1759">
        <v>88</v>
      </c>
      <c r="U44" s="1760"/>
    </row>
    <row r="45" spans="1:21" ht="13.5" thickBot="1">
      <c r="A45" s="57" t="s">
        <v>13</v>
      </c>
      <c r="B45" s="565">
        <f aca="true" t="shared" si="3" ref="B45:O45">SUM(B40:B44)</f>
        <v>100</v>
      </c>
      <c r="C45" s="565">
        <f t="shared" si="3"/>
        <v>0</v>
      </c>
      <c r="D45" s="565">
        <f t="shared" si="3"/>
        <v>98</v>
      </c>
      <c r="E45" s="565">
        <f t="shared" si="3"/>
        <v>1337.2</v>
      </c>
      <c r="F45" s="565">
        <f t="shared" si="3"/>
        <v>1085.9</v>
      </c>
      <c r="G45" s="565">
        <f t="shared" si="3"/>
        <v>250.1</v>
      </c>
      <c r="H45" s="565">
        <f t="shared" si="3"/>
        <v>306</v>
      </c>
      <c r="I45" s="565">
        <f t="shared" si="3"/>
        <v>332.5</v>
      </c>
      <c r="J45" s="565">
        <f t="shared" si="3"/>
        <v>0</v>
      </c>
      <c r="K45" s="565">
        <f t="shared" si="3"/>
        <v>0</v>
      </c>
      <c r="L45" s="693">
        <f t="shared" si="3"/>
        <v>160</v>
      </c>
      <c r="M45" s="565">
        <f t="shared" si="3"/>
        <v>1872.8</v>
      </c>
      <c r="N45" s="565">
        <f t="shared" si="3"/>
        <v>727.3199999999999</v>
      </c>
      <c r="O45" s="698">
        <f t="shared" si="3"/>
        <v>504.32</v>
      </c>
      <c r="Q45" s="104">
        <v>23</v>
      </c>
      <c r="R45" s="1741"/>
      <c r="S45" s="1742"/>
      <c r="T45" s="1757">
        <v>100</v>
      </c>
      <c r="U45" s="1758"/>
    </row>
    <row r="46" spans="17:21" ht="13.5" thickBot="1">
      <c r="Q46" s="107">
        <v>64</v>
      </c>
      <c r="R46" s="1753"/>
      <c r="S46" s="1754"/>
      <c r="T46" s="1761">
        <v>235</v>
      </c>
      <c r="U46" s="1761"/>
    </row>
    <row r="47" spans="1:21" ht="18.75" thickBot="1">
      <c r="A47" s="228"/>
      <c r="B47" s="6" t="s">
        <v>87</v>
      </c>
      <c r="C47" s="228"/>
      <c r="D47" s="228"/>
      <c r="E47" s="228"/>
      <c r="F47" s="228"/>
      <c r="G47" s="228"/>
      <c r="H47" s="228"/>
      <c r="I47" s="8"/>
      <c r="J47" s="1"/>
      <c r="K47" s="15"/>
      <c r="L47" s="15"/>
      <c r="M47" s="15"/>
      <c r="Q47" s="105">
        <v>2</v>
      </c>
      <c r="R47" s="1741" t="s">
        <v>140</v>
      </c>
      <c r="S47" s="1742"/>
      <c r="T47" s="1743">
        <v>100</v>
      </c>
      <c r="U47" s="1743"/>
    </row>
    <row r="48" spans="1:21" ht="29.25" customHeight="1" thickBot="1">
      <c r="A48" s="1784" t="s">
        <v>23</v>
      </c>
      <c r="B48" s="1787" t="s">
        <v>34</v>
      </c>
      <c r="C48" s="1787"/>
      <c r="D48" s="1787"/>
      <c r="E48" s="1787"/>
      <c r="F48" s="1713" t="s">
        <v>234</v>
      </c>
      <c r="G48" s="1715" t="s">
        <v>235</v>
      </c>
      <c r="H48" s="1717" t="s">
        <v>46</v>
      </c>
      <c r="I48" s="1717"/>
      <c r="J48" s="1717"/>
      <c r="K48" s="1717"/>
      <c r="L48" s="1718"/>
      <c r="M48" s="1719" t="s">
        <v>240</v>
      </c>
      <c r="N48" s="72" t="s">
        <v>1</v>
      </c>
      <c r="O48" s="84" t="s">
        <v>37</v>
      </c>
      <c r="Q48" s="1744" t="s">
        <v>13</v>
      </c>
      <c r="R48" s="1745"/>
      <c r="S48" s="1746"/>
      <c r="T48" s="1747">
        <f>SUM(T24:U47)</f>
        <v>3534</v>
      </c>
      <c r="U48" s="1748"/>
    </row>
    <row r="49" spans="1:15" ht="20.25" thickBot="1">
      <c r="A49" s="1785"/>
      <c r="B49" s="56" t="s">
        <v>27</v>
      </c>
      <c r="C49" s="50" t="s">
        <v>28</v>
      </c>
      <c r="D49" s="50" t="s">
        <v>19</v>
      </c>
      <c r="E49" s="50" t="s">
        <v>29</v>
      </c>
      <c r="F49" s="1714"/>
      <c r="G49" s="1716"/>
      <c r="H49" s="185" t="s">
        <v>21</v>
      </c>
      <c r="I49" s="185" t="s">
        <v>20</v>
      </c>
      <c r="J49" s="313" t="s">
        <v>30</v>
      </c>
      <c r="K49" s="314" t="s">
        <v>31</v>
      </c>
      <c r="L49" s="187" t="s">
        <v>32</v>
      </c>
      <c r="M49" s="1720"/>
      <c r="N49" s="50" t="s">
        <v>33</v>
      </c>
      <c r="O49" s="58" t="s">
        <v>33</v>
      </c>
    </row>
    <row r="50" spans="1:15" ht="12.75">
      <c r="A50" s="240" t="s">
        <v>10</v>
      </c>
      <c r="B50" s="535">
        <v>0</v>
      </c>
      <c r="C50" s="536">
        <v>0</v>
      </c>
      <c r="D50" s="536">
        <v>0</v>
      </c>
      <c r="E50" s="536">
        <v>0</v>
      </c>
      <c r="F50" s="536">
        <v>83.7</v>
      </c>
      <c r="G50" s="536">
        <v>0</v>
      </c>
      <c r="H50" s="536">
        <v>0</v>
      </c>
      <c r="I50" s="536">
        <v>0</v>
      </c>
      <c r="J50" s="536">
        <v>0</v>
      </c>
      <c r="K50" s="536">
        <v>0</v>
      </c>
      <c r="L50" s="550">
        <v>0</v>
      </c>
      <c r="M50" s="535">
        <v>206.6</v>
      </c>
      <c r="N50" s="536">
        <v>0</v>
      </c>
      <c r="O50" s="361">
        <v>40.1</v>
      </c>
    </row>
    <row r="51" spans="1:15" ht="12.75">
      <c r="A51" s="241" t="s">
        <v>8</v>
      </c>
      <c r="B51" s="535">
        <v>0</v>
      </c>
      <c r="C51" s="536">
        <v>0</v>
      </c>
      <c r="D51" s="536">
        <v>144.3</v>
      </c>
      <c r="E51" s="536">
        <v>0</v>
      </c>
      <c r="F51" s="537">
        <v>141.3</v>
      </c>
      <c r="G51" s="536">
        <v>14.1</v>
      </c>
      <c r="H51" s="536">
        <v>0</v>
      </c>
      <c r="I51" s="536">
        <v>0</v>
      </c>
      <c r="J51" s="536">
        <v>0</v>
      </c>
      <c r="K51" s="536">
        <v>0</v>
      </c>
      <c r="L51" s="550">
        <v>20</v>
      </c>
      <c r="M51" s="535">
        <v>289</v>
      </c>
      <c r="N51" s="536">
        <v>74</v>
      </c>
      <c r="O51" s="361">
        <v>50.3</v>
      </c>
    </row>
    <row r="52" spans="1:15" ht="12.75">
      <c r="A52" s="241" t="s">
        <v>3</v>
      </c>
      <c r="B52" s="535">
        <v>0</v>
      </c>
      <c r="C52" s="536">
        <v>0</v>
      </c>
      <c r="D52" s="621">
        <v>341.2</v>
      </c>
      <c r="E52" s="621">
        <v>0</v>
      </c>
      <c r="F52" s="622">
        <v>76.7</v>
      </c>
      <c r="G52" s="621">
        <v>18.3</v>
      </c>
      <c r="H52" s="621">
        <v>0</v>
      </c>
      <c r="I52" s="621">
        <v>0</v>
      </c>
      <c r="J52" s="536">
        <v>0</v>
      </c>
      <c r="K52" s="536">
        <v>0</v>
      </c>
      <c r="L52" s="550">
        <v>0</v>
      </c>
      <c r="M52" s="620">
        <v>359.5</v>
      </c>
      <c r="N52" s="621">
        <v>118</v>
      </c>
      <c r="O52" s="362">
        <v>25.9</v>
      </c>
    </row>
    <row r="53" spans="1:15" ht="12.75">
      <c r="A53" s="241" t="s">
        <v>5</v>
      </c>
      <c r="B53" s="535">
        <v>0</v>
      </c>
      <c r="C53" s="536">
        <v>0</v>
      </c>
      <c r="D53" s="615">
        <v>173.3</v>
      </c>
      <c r="E53" s="615">
        <v>0</v>
      </c>
      <c r="F53" s="641">
        <v>131.5</v>
      </c>
      <c r="G53" s="615">
        <v>17.5</v>
      </c>
      <c r="H53" s="615">
        <v>0</v>
      </c>
      <c r="I53" s="615">
        <v>0</v>
      </c>
      <c r="J53" s="536">
        <v>0</v>
      </c>
      <c r="K53" s="536">
        <v>0</v>
      </c>
      <c r="L53" s="550">
        <v>0</v>
      </c>
      <c r="M53" s="617">
        <v>315.4</v>
      </c>
      <c r="N53" s="615">
        <v>23</v>
      </c>
      <c r="O53" s="363">
        <v>44.4</v>
      </c>
    </row>
    <row r="54" spans="1:15" ht="13.5" thickBot="1">
      <c r="A54" s="241" t="s">
        <v>9</v>
      </c>
      <c r="B54" s="535">
        <v>0</v>
      </c>
      <c r="C54" s="536">
        <v>0</v>
      </c>
      <c r="D54" s="554">
        <v>0</v>
      </c>
      <c r="E54" s="554">
        <v>0</v>
      </c>
      <c r="F54" s="611">
        <v>0</v>
      </c>
      <c r="G54" s="554">
        <v>0</v>
      </c>
      <c r="H54" s="554">
        <v>0</v>
      </c>
      <c r="I54" s="554">
        <v>0</v>
      </c>
      <c r="J54" s="536">
        <v>0</v>
      </c>
      <c r="K54" s="536">
        <v>0</v>
      </c>
      <c r="L54" s="550">
        <v>0</v>
      </c>
      <c r="M54" s="610">
        <v>0</v>
      </c>
      <c r="N54" s="554">
        <v>0</v>
      </c>
      <c r="O54" s="364">
        <v>0</v>
      </c>
    </row>
    <row r="55" spans="1:15" ht="13.5" thickBot="1">
      <c r="A55" s="57" t="s">
        <v>13</v>
      </c>
      <c r="B55" s="565">
        <f aca="true" t="shared" si="4" ref="B55:O55">SUM(B50:B54)</f>
        <v>0</v>
      </c>
      <c r="C55" s="565">
        <f t="shared" si="4"/>
        <v>0</v>
      </c>
      <c r="D55" s="565">
        <f t="shared" si="4"/>
        <v>658.8</v>
      </c>
      <c r="E55" s="565">
        <f t="shared" si="4"/>
        <v>0</v>
      </c>
      <c r="F55" s="565">
        <f t="shared" si="4"/>
        <v>433.2</v>
      </c>
      <c r="G55" s="565">
        <f t="shared" si="4"/>
        <v>49.9</v>
      </c>
      <c r="H55" s="565">
        <f t="shared" si="4"/>
        <v>0</v>
      </c>
      <c r="I55" s="565">
        <f t="shared" si="4"/>
        <v>0</v>
      </c>
      <c r="J55" s="565">
        <f t="shared" si="4"/>
        <v>0</v>
      </c>
      <c r="K55" s="565">
        <f t="shared" si="4"/>
        <v>0</v>
      </c>
      <c r="L55" s="693">
        <f t="shared" si="4"/>
        <v>20</v>
      </c>
      <c r="M55" s="565">
        <f t="shared" si="4"/>
        <v>1170.5</v>
      </c>
      <c r="N55" s="565">
        <f t="shared" si="4"/>
        <v>215</v>
      </c>
      <c r="O55" s="52">
        <f t="shared" si="4"/>
        <v>160.70000000000002</v>
      </c>
    </row>
    <row r="56" ht="12.75"/>
    <row r="57" spans="1:13" ht="18">
      <c r="A57" s="228"/>
      <c r="B57" s="6" t="s">
        <v>113</v>
      </c>
      <c r="C57" s="228"/>
      <c r="D57" s="228"/>
      <c r="E57" s="228"/>
      <c r="F57" s="228"/>
      <c r="G57" s="228"/>
      <c r="H57" s="228"/>
      <c r="I57" s="8"/>
      <c r="J57" s="1"/>
      <c r="K57" s="15"/>
      <c r="L57" s="15"/>
      <c r="M57" s="15"/>
    </row>
    <row r="58" spans="1:15" ht="29.25" customHeight="1">
      <c r="A58" s="1784" t="s">
        <v>23</v>
      </c>
      <c r="B58" s="1787" t="s">
        <v>34</v>
      </c>
      <c r="C58" s="1787"/>
      <c r="D58" s="1787"/>
      <c r="E58" s="1787"/>
      <c r="F58" s="1713" t="s">
        <v>234</v>
      </c>
      <c r="G58" s="1715" t="s">
        <v>235</v>
      </c>
      <c r="H58" s="1717" t="s">
        <v>46</v>
      </c>
      <c r="I58" s="1717"/>
      <c r="J58" s="1717"/>
      <c r="K58" s="1717"/>
      <c r="L58" s="1718"/>
      <c r="M58" s="1719" t="s">
        <v>240</v>
      </c>
      <c r="N58" s="72" t="s">
        <v>1</v>
      </c>
      <c r="O58" s="84" t="s">
        <v>37</v>
      </c>
    </row>
    <row r="59" spans="1:15" ht="20.25" thickBot="1">
      <c r="A59" s="1785"/>
      <c r="B59" s="56" t="s">
        <v>27</v>
      </c>
      <c r="C59" s="50" t="s">
        <v>28</v>
      </c>
      <c r="D59" s="50" t="s">
        <v>19</v>
      </c>
      <c r="E59" s="50" t="s">
        <v>29</v>
      </c>
      <c r="F59" s="1714"/>
      <c r="G59" s="1716"/>
      <c r="H59" s="185" t="s">
        <v>21</v>
      </c>
      <c r="I59" s="185" t="s">
        <v>20</v>
      </c>
      <c r="J59" s="313" t="s">
        <v>30</v>
      </c>
      <c r="K59" s="314" t="s">
        <v>31</v>
      </c>
      <c r="L59" s="187" t="s">
        <v>32</v>
      </c>
      <c r="M59" s="1720"/>
      <c r="N59" s="50" t="s">
        <v>33</v>
      </c>
      <c r="O59" s="58" t="s">
        <v>33</v>
      </c>
    </row>
    <row r="60" spans="1:15" ht="12.75">
      <c r="A60" s="240" t="s">
        <v>10</v>
      </c>
      <c r="B60" s="535">
        <v>0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536">
        <v>0</v>
      </c>
      <c r="J60" s="536">
        <v>0</v>
      </c>
      <c r="K60" s="536">
        <v>0</v>
      </c>
      <c r="L60" s="550">
        <v>0</v>
      </c>
      <c r="M60" s="535">
        <v>0</v>
      </c>
      <c r="N60" s="536">
        <v>0</v>
      </c>
      <c r="O60" s="540">
        <v>0</v>
      </c>
    </row>
    <row r="61" spans="1:15" ht="12.75">
      <c r="A61" s="241" t="s">
        <v>8</v>
      </c>
      <c r="B61" s="535">
        <v>0</v>
      </c>
      <c r="C61" s="536">
        <v>0</v>
      </c>
      <c r="D61" s="536">
        <v>342.8</v>
      </c>
      <c r="E61" s="536">
        <v>0</v>
      </c>
      <c r="F61" s="537">
        <v>76</v>
      </c>
      <c r="G61" s="536">
        <v>17.8</v>
      </c>
      <c r="H61" s="536">
        <v>0</v>
      </c>
      <c r="I61" s="536">
        <v>0</v>
      </c>
      <c r="J61" s="536">
        <v>0</v>
      </c>
      <c r="K61" s="536">
        <v>0</v>
      </c>
      <c r="L61" s="550">
        <v>0</v>
      </c>
      <c r="M61" s="535">
        <v>438</v>
      </c>
      <c r="N61" s="536">
        <v>110</v>
      </c>
      <c r="O61" s="540">
        <v>72</v>
      </c>
    </row>
    <row r="62" spans="1:15" ht="12.75">
      <c r="A62" s="241" t="s">
        <v>3</v>
      </c>
      <c r="B62" s="620">
        <v>0</v>
      </c>
      <c r="C62" s="621">
        <v>0</v>
      </c>
      <c r="D62" s="621">
        <v>428.3</v>
      </c>
      <c r="E62" s="621">
        <v>0</v>
      </c>
      <c r="F62" s="622">
        <v>68.7</v>
      </c>
      <c r="G62" s="621">
        <v>17.8</v>
      </c>
      <c r="H62" s="621">
        <v>0</v>
      </c>
      <c r="I62" s="621">
        <v>0</v>
      </c>
      <c r="J62" s="536">
        <v>0</v>
      </c>
      <c r="K62" s="536">
        <v>0</v>
      </c>
      <c r="L62" s="550">
        <v>10</v>
      </c>
      <c r="M62" s="620">
        <v>313.3</v>
      </c>
      <c r="N62" s="621">
        <v>110</v>
      </c>
      <c r="O62" s="625">
        <v>25.7</v>
      </c>
    </row>
    <row r="63" spans="1:15" ht="12.75">
      <c r="A63" s="241" t="s">
        <v>5</v>
      </c>
      <c r="B63" s="617">
        <v>12</v>
      </c>
      <c r="C63" s="615">
        <v>0</v>
      </c>
      <c r="D63" s="615">
        <v>40.8</v>
      </c>
      <c r="E63" s="615">
        <v>162.2</v>
      </c>
      <c r="F63" s="641">
        <v>131.4</v>
      </c>
      <c r="G63" s="615">
        <v>38</v>
      </c>
      <c r="H63" s="615">
        <v>0</v>
      </c>
      <c r="I63" s="615">
        <v>0</v>
      </c>
      <c r="J63" s="536">
        <v>0</v>
      </c>
      <c r="K63" s="536">
        <v>0</v>
      </c>
      <c r="L63" s="550">
        <v>0</v>
      </c>
      <c r="M63" s="617">
        <v>441.3</v>
      </c>
      <c r="N63" s="615">
        <v>32</v>
      </c>
      <c r="O63" s="618">
        <v>39.6</v>
      </c>
    </row>
    <row r="64" spans="1:15" ht="13.5" thickBot="1">
      <c r="A64" s="241" t="s">
        <v>9</v>
      </c>
      <c r="B64" s="610">
        <v>0</v>
      </c>
      <c r="C64" s="554">
        <v>0</v>
      </c>
      <c r="D64" s="554">
        <v>0</v>
      </c>
      <c r="E64" s="554">
        <v>0</v>
      </c>
      <c r="F64" s="611">
        <v>0</v>
      </c>
      <c r="G64" s="554">
        <v>0</v>
      </c>
      <c r="H64" s="554">
        <v>0</v>
      </c>
      <c r="I64" s="554">
        <v>0</v>
      </c>
      <c r="J64" s="536">
        <v>0</v>
      </c>
      <c r="K64" s="536">
        <v>0</v>
      </c>
      <c r="L64" s="550">
        <v>0</v>
      </c>
      <c r="M64" s="610">
        <v>0</v>
      </c>
      <c r="N64" s="554">
        <v>0</v>
      </c>
      <c r="O64" s="613">
        <v>0</v>
      </c>
    </row>
    <row r="65" spans="1:15" ht="13.5" thickBot="1">
      <c r="A65" s="57" t="s">
        <v>13</v>
      </c>
      <c r="B65" s="565">
        <f>SUM(B60:B64)</f>
        <v>12</v>
      </c>
      <c r="C65" s="565">
        <f aca="true" t="shared" si="5" ref="C65:O65">SUM(C60:C64)</f>
        <v>0</v>
      </c>
      <c r="D65" s="565">
        <f t="shared" si="5"/>
        <v>811.9</v>
      </c>
      <c r="E65" s="565">
        <f t="shared" si="5"/>
        <v>162.2</v>
      </c>
      <c r="F65" s="565">
        <f t="shared" si="5"/>
        <v>276.1</v>
      </c>
      <c r="G65" s="565">
        <f t="shared" si="5"/>
        <v>73.6</v>
      </c>
      <c r="H65" s="565">
        <f t="shared" si="5"/>
        <v>0</v>
      </c>
      <c r="I65" s="565">
        <f t="shared" si="5"/>
        <v>0</v>
      </c>
      <c r="J65" s="565">
        <f t="shared" si="5"/>
        <v>0</v>
      </c>
      <c r="K65" s="565">
        <f t="shared" si="5"/>
        <v>0</v>
      </c>
      <c r="L65" s="693">
        <f t="shared" si="5"/>
        <v>10</v>
      </c>
      <c r="M65" s="565">
        <f t="shared" si="5"/>
        <v>1192.6</v>
      </c>
      <c r="N65" s="565">
        <f t="shared" si="5"/>
        <v>252</v>
      </c>
      <c r="O65" s="698">
        <f t="shared" si="5"/>
        <v>137.3</v>
      </c>
    </row>
    <row r="66" ht="12.75"/>
    <row r="67" spans="1:13" ht="18">
      <c r="A67" s="228"/>
      <c r="B67" s="6" t="s">
        <v>114</v>
      </c>
      <c r="C67" s="228"/>
      <c r="D67" s="228"/>
      <c r="E67" s="228"/>
      <c r="F67" s="228"/>
      <c r="G67" s="228"/>
      <c r="H67" s="228"/>
      <c r="I67" s="8"/>
      <c r="J67" s="1"/>
      <c r="K67" s="15"/>
      <c r="L67" s="15"/>
      <c r="M67" s="15"/>
    </row>
    <row r="68" spans="1:15" ht="29.25" customHeight="1">
      <c r="A68" s="1784" t="s">
        <v>23</v>
      </c>
      <c r="B68" s="1787" t="s">
        <v>34</v>
      </c>
      <c r="C68" s="1787"/>
      <c r="D68" s="1787"/>
      <c r="E68" s="1787"/>
      <c r="F68" s="1713" t="s">
        <v>234</v>
      </c>
      <c r="G68" s="1715" t="s">
        <v>235</v>
      </c>
      <c r="H68" s="1717" t="s">
        <v>46</v>
      </c>
      <c r="I68" s="1717"/>
      <c r="J68" s="1717"/>
      <c r="K68" s="1717"/>
      <c r="L68" s="1718"/>
      <c r="M68" s="1719" t="s">
        <v>240</v>
      </c>
      <c r="N68" s="72" t="s">
        <v>1</v>
      </c>
      <c r="O68" s="84" t="s">
        <v>37</v>
      </c>
    </row>
    <row r="69" spans="1:15" ht="20.25" thickBot="1">
      <c r="A69" s="1785"/>
      <c r="B69" s="56" t="s">
        <v>27</v>
      </c>
      <c r="C69" s="50" t="s">
        <v>28</v>
      </c>
      <c r="D69" s="50" t="s">
        <v>19</v>
      </c>
      <c r="E69" s="50" t="s">
        <v>29</v>
      </c>
      <c r="F69" s="1714"/>
      <c r="G69" s="1716"/>
      <c r="H69" s="185" t="s">
        <v>21</v>
      </c>
      <c r="I69" s="185" t="s">
        <v>20</v>
      </c>
      <c r="J69" s="313" t="s">
        <v>30</v>
      </c>
      <c r="K69" s="314" t="s">
        <v>31</v>
      </c>
      <c r="L69" s="187" t="s">
        <v>32</v>
      </c>
      <c r="M69" s="1720"/>
      <c r="N69" s="50" t="s">
        <v>33</v>
      </c>
      <c r="O69" s="58" t="s">
        <v>33</v>
      </c>
    </row>
    <row r="70" spans="1:15" ht="12.75">
      <c r="A70" s="240" t="s">
        <v>10</v>
      </c>
      <c r="B70" s="535">
        <v>0</v>
      </c>
      <c r="C70" s="536">
        <v>0</v>
      </c>
      <c r="D70" s="536">
        <v>0</v>
      </c>
      <c r="E70" s="536">
        <v>0</v>
      </c>
      <c r="F70" s="536">
        <v>0</v>
      </c>
      <c r="G70" s="536">
        <v>0</v>
      </c>
      <c r="H70" s="536">
        <v>0</v>
      </c>
      <c r="I70" s="536">
        <v>0</v>
      </c>
      <c r="J70" s="536">
        <v>0</v>
      </c>
      <c r="K70" s="536">
        <v>0</v>
      </c>
      <c r="L70" s="550">
        <v>0</v>
      </c>
      <c r="M70" s="535">
        <v>0</v>
      </c>
      <c r="N70" s="536">
        <v>0</v>
      </c>
      <c r="O70" s="540">
        <v>0</v>
      </c>
    </row>
    <row r="71" spans="1:15" ht="12.75">
      <c r="A71" s="241" t="s">
        <v>8</v>
      </c>
      <c r="B71" s="535">
        <v>0</v>
      </c>
      <c r="C71" s="536">
        <v>0</v>
      </c>
      <c r="D71" s="536">
        <v>0</v>
      </c>
      <c r="E71" s="536">
        <v>0</v>
      </c>
      <c r="F71" s="537">
        <v>0</v>
      </c>
      <c r="G71" s="536">
        <v>0</v>
      </c>
      <c r="H71" s="536">
        <v>0</v>
      </c>
      <c r="I71" s="536">
        <v>0</v>
      </c>
      <c r="J71" s="536">
        <v>0</v>
      </c>
      <c r="K71" s="536">
        <v>0</v>
      </c>
      <c r="L71" s="550">
        <v>0</v>
      </c>
      <c r="M71" s="535">
        <v>0</v>
      </c>
      <c r="N71" s="536">
        <v>0</v>
      </c>
      <c r="O71" s="540">
        <v>0</v>
      </c>
    </row>
    <row r="72" spans="1:15" ht="12.75">
      <c r="A72" s="241" t="s">
        <v>3</v>
      </c>
      <c r="B72" s="673">
        <v>0</v>
      </c>
      <c r="C72" s="674">
        <v>0</v>
      </c>
      <c r="D72" s="674">
        <v>73.33</v>
      </c>
      <c r="E72" s="674">
        <v>104</v>
      </c>
      <c r="F72" s="675">
        <v>64</v>
      </c>
      <c r="G72" s="674">
        <v>19.53</v>
      </c>
      <c r="H72" s="536">
        <v>0</v>
      </c>
      <c r="I72" s="536">
        <v>0</v>
      </c>
      <c r="J72" s="536">
        <v>0</v>
      </c>
      <c r="K72" s="536">
        <v>0</v>
      </c>
      <c r="L72" s="676">
        <v>10</v>
      </c>
      <c r="M72" s="673">
        <v>100.8</v>
      </c>
      <c r="N72" s="674">
        <v>54</v>
      </c>
      <c r="O72" s="677">
        <v>23.4</v>
      </c>
    </row>
    <row r="73" spans="1:15" ht="12.75">
      <c r="A73" s="241" t="s">
        <v>5</v>
      </c>
      <c r="B73" s="617">
        <v>0</v>
      </c>
      <c r="C73" s="615">
        <v>0</v>
      </c>
      <c r="D73" s="615">
        <v>0</v>
      </c>
      <c r="E73" s="615">
        <v>0</v>
      </c>
      <c r="F73" s="641">
        <v>0</v>
      </c>
      <c r="G73" s="615">
        <v>0</v>
      </c>
      <c r="H73" s="536">
        <v>0</v>
      </c>
      <c r="I73" s="536">
        <v>0</v>
      </c>
      <c r="J73" s="536">
        <v>0</v>
      </c>
      <c r="K73" s="536">
        <v>0</v>
      </c>
      <c r="L73" s="616">
        <v>0</v>
      </c>
      <c r="M73" s="617">
        <v>0</v>
      </c>
      <c r="N73" s="615">
        <v>0</v>
      </c>
      <c r="O73" s="618">
        <v>0</v>
      </c>
    </row>
    <row r="74" spans="1:15" ht="13.5" thickBot="1">
      <c r="A74" s="241" t="s">
        <v>9</v>
      </c>
      <c r="B74" s="610">
        <v>0</v>
      </c>
      <c r="C74" s="554">
        <v>0</v>
      </c>
      <c r="D74" s="554">
        <v>0</v>
      </c>
      <c r="E74" s="554">
        <v>0</v>
      </c>
      <c r="F74" s="611">
        <v>0</v>
      </c>
      <c r="G74" s="554">
        <v>0</v>
      </c>
      <c r="H74" s="536">
        <v>0</v>
      </c>
      <c r="I74" s="536">
        <v>0</v>
      </c>
      <c r="J74" s="536">
        <v>0</v>
      </c>
      <c r="K74" s="536">
        <v>0</v>
      </c>
      <c r="L74" s="612">
        <v>0</v>
      </c>
      <c r="M74" s="610">
        <v>0</v>
      </c>
      <c r="N74" s="554">
        <v>0</v>
      </c>
      <c r="O74" s="613">
        <v>0</v>
      </c>
    </row>
    <row r="75" spans="1:15" ht="13.5" thickBot="1">
      <c r="A75" s="57" t="s">
        <v>13</v>
      </c>
      <c r="B75" s="565">
        <f aca="true" t="shared" si="6" ref="B75:O75">SUM(B70:B74)</f>
        <v>0</v>
      </c>
      <c r="C75" s="565">
        <f t="shared" si="6"/>
        <v>0</v>
      </c>
      <c r="D75" s="565">
        <f t="shared" si="6"/>
        <v>73.33</v>
      </c>
      <c r="E75" s="565">
        <f t="shared" si="6"/>
        <v>104</v>
      </c>
      <c r="F75" s="565">
        <f t="shared" si="6"/>
        <v>64</v>
      </c>
      <c r="G75" s="565">
        <f t="shared" si="6"/>
        <v>19.53</v>
      </c>
      <c r="H75" s="565">
        <f t="shared" si="6"/>
        <v>0</v>
      </c>
      <c r="I75" s="565">
        <f t="shared" si="6"/>
        <v>0</v>
      </c>
      <c r="J75" s="565">
        <f t="shared" si="6"/>
        <v>0</v>
      </c>
      <c r="K75" s="565">
        <f t="shared" si="6"/>
        <v>0</v>
      </c>
      <c r="L75" s="693">
        <f t="shared" si="6"/>
        <v>10</v>
      </c>
      <c r="M75" s="565">
        <f t="shared" si="6"/>
        <v>100.8</v>
      </c>
      <c r="N75" s="565">
        <f t="shared" si="6"/>
        <v>54</v>
      </c>
      <c r="O75" s="698">
        <f t="shared" si="6"/>
        <v>23.4</v>
      </c>
    </row>
    <row r="76" ht="12.75"/>
    <row r="77" spans="1:13" ht="18">
      <c r="A77" s="228"/>
      <c r="B77" s="6" t="s">
        <v>115</v>
      </c>
      <c r="C77" s="228"/>
      <c r="D77" s="228"/>
      <c r="E77" s="228"/>
      <c r="F77" s="228"/>
      <c r="G77" s="228"/>
      <c r="H77" s="228"/>
      <c r="I77" s="8"/>
      <c r="J77" s="1"/>
      <c r="K77" s="15"/>
      <c r="L77" s="15"/>
      <c r="M77" s="15"/>
    </row>
    <row r="78" spans="1:15" ht="29.25" customHeight="1">
      <c r="A78" s="1784" t="s">
        <v>23</v>
      </c>
      <c r="B78" s="1787" t="s">
        <v>34</v>
      </c>
      <c r="C78" s="1787"/>
      <c r="D78" s="1787"/>
      <c r="E78" s="1787"/>
      <c r="F78" s="1713" t="s">
        <v>234</v>
      </c>
      <c r="G78" s="1715" t="s">
        <v>235</v>
      </c>
      <c r="H78" s="1717" t="s">
        <v>46</v>
      </c>
      <c r="I78" s="1717"/>
      <c r="J78" s="1717"/>
      <c r="K78" s="1717"/>
      <c r="L78" s="1718"/>
      <c r="M78" s="1719" t="s">
        <v>240</v>
      </c>
      <c r="N78" s="72" t="s">
        <v>1</v>
      </c>
      <c r="O78" s="84" t="s">
        <v>37</v>
      </c>
    </row>
    <row r="79" spans="1:19" ht="20.25" thickBot="1">
      <c r="A79" s="1785"/>
      <c r="B79" s="56" t="s">
        <v>27</v>
      </c>
      <c r="C79" s="50" t="s">
        <v>28</v>
      </c>
      <c r="D79" s="50" t="s">
        <v>19</v>
      </c>
      <c r="E79" s="50" t="s">
        <v>29</v>
      </c>
      <c r="F79" s="1714"/>
      <c r="G79" s="1716"/>
      <c r="H79" s="185" t="s">
        <v>21</v>
      </c>
      <c r="I79" s="185" t="s">
        <v>20</v>
      </c>
      <c r="J79" s="313" t="s">
        <v>30</v>
      </c>
      <c r="K79" s="314" t="s">
        <v>31</v>
      </c>
      <c r="L79" s="187" t="s">
        <v>32</v>
      </c>
      <c r="M79" s="1720"/>
      <c r="N79" s="50" t="s">
        <v>33</v>
      </c>
      <c r="O79" s="58" t="s">
        <v>33</v>
      </c>
      <c r="Q79" s="5"/>
      <c r="R79" s="5"/>
      <c r="S79" s="5"/>
    </row>
    <row r="80" spans="1:15" ht="12.75">
      <c r="A80" s="240" t="s">
        <v>10</v>
      </c>
      <c r="B80" s="535">
        <v>0</v>
      </c>
      <c r="C80" s="536">
        <v>0</v>
      </c>
      <c r="D80" s="536">
        <v>95</v>
      </c>
      <c r="E80" s="536">
        <v>0</v>
      </c>
      <c r="F80" s="536">
        <v>192</v>
      </c>
      <c r="G80" s="536">
        <v>0</v>
      </c>
      <c r="H80" s="536">
        <v>0</v>
      </c>
      <c r="I80" s="536">
        <v>0</v>
      </c>
      <c r="J80" s="536">
        <v>0</v>
      </c>
      <c r="K80" s="536">
        <v>0</v>
      </c>
      <c r="L80" s="550">
        <v>0</v>
      </c>
      <c r="M80" s="535">
        <v>248.7</v>
      </c>
      <c r="N80" s="536">
        <v>0</v>
      </c>
      <c r="O80" s="540">
        <v>0</v>
      </c>
    </row>
    <row r="81" spans="1:15" ht="12.75">
      <c r="A81" s="241" t="s">
        <v>8</v>
      </c>
      <c r="B81" s="535">
        <v>0</v>
      </c>
      <c r="C81" s="536">
        <v>0</v>
      </c>
      <c r="D81" s="536">
        <v>0</v>
      </c>
      <c r="E81" s="536">
        <v>527</v>
      </c>
      <c r="F81" s="537">
        <v>214.6</v>
      </c>
      <c r="G81" s="536">
        <v>119.8</v>
      </c>
      <c r="H81" s="536">
        <v>104</v>
      </c>
      <c r="I81" s="536">
        <v>97.5</v>
      </c>
      <c r="J81" s="536">
        <v>0</v>
      </c>
      <c r="K81" s="536">
        <v>0</v>
      </c>
      <c r="L81" s="550">
        <v>46</v>
      </c>
      <c r="M81" s="535">
        <v>668</v>
      </c>
      <c r="N81" s="536">
        <v>185</v>
      </c>
      <c r="O81" s="540">
        <v>83</v>
      </c>
    </row>
    <row r="82" spans="1:15" ht="12.75">
      <c r="A82" s="241" t="s">
        <v>3</v>
      </c>
      <c r="B82" s="535">
        <v>6</v>
      </c>
      <c r="C82" s="621">
        <v>0</v>
      </c>
      <c r="D82" s="621">
        <v>0</v>
      </c>
      <c r="E82" s="621">
        <v>524</v>
      </c>
      <c r="F82" s="622">
        <v>200.3</v>
      </c>
      <c r="G82" s="621">
        <v>68.1</v>
      </c>
      <c r="H82" s="621">
        <v>176</v>
      </c>
      <c r="I82" s="621">
        <v>165</v>
      </c>
      <c r="J82" s="536">
        <v>0</v>
      </c>
      <c r="K82" s="536">
        <v>0</v>
      </c>
      <c r="L82" s="624">
        <v>35</v>
      </c>
      <c r="M82" s="620">
        <v>633</v>
      </c>
      <c r="N82" s="621">
        <v>160</v>
      </c>
      <c r="O82" s="625">
        <v>79.2</v>
      </c>
    </row>
    <row r="83" spans="1:15" ht="12.75">
      <c r="A83" s="241" t="s">
        <v>5</v>
      </c>
      <c r="B83" s="617">
        <v>31</v>
      </c>
      <c r="C83" s="615">
        <v>0</v>
      </c>
      <c r="D83" s="615">
        <v>0</v>
      </c>
      <c r="E83" s="615">
        <v>526</v>
      </c>
      <c r="F83" s="641">
        <v>201.5</v>
      </c>
      <c r="G83" s="615">
        <v>59.2</v>
      </c>
      <c r="H83" s="615">
        <v>144</v>
      </c>
      <c r="I83" s="615">
        <v>0</v>
      </c>
      <c r="J83" s="536">
        <v>0</v>
      </c>
      <c r="K83" s="536">
        <v>0</v>
      </c>
      <c r="L83" s="616">
        <v>40.1</v>
      </c>
      <c r="M83" s="617">
        <v>662</v>
      </c>
      <c r="N83" s="615">
        <v>151.1</v>
      </c>
      <c r="O83" s="618">
        <v>122</v>
      </c>
    </row>
    <row r="84" spans="1:15" ht="13.5" thickBot="1">
      <c r="A84" s="241" t="s">
        <v>9</v>
      </c>
      <c r="B84" s="610">
        <v>0</v>
      </c>
      <c r="C84" s="554">
        <v>0</v>
      </c>
      <c r="D84" s="554">
        <v>0</v>
      </c>
      <c r="E84" s="554">
        <v>0</v>
      </c>
      <c r="F84" s="611">
        <v>135.4</v>
      </c>
      <c r="G84" s="554">
        <v>0</v>
      </c>
      <c r="H84" s="554">
        <v>0</v>
      </c>
      <c r="I84" s="554">
        <v>0</v>
      </c>
      <c r="J84" s="536">
        <v>0</v>
      </c>
      <c r="K84" s="536">
        <v>0</v>
      </c>
      <c r="L84" s="612">
        <v>0</v>
      </c>
      <c r="M84" s="610">
        <v>0</v>
      </c>
      <c r="N84" s="554">
        <v>0</v>
      </c>
      <c r="O84" s="613">
        <v>0</v>
      </c>
    </row>
    <row r="85" spans="1:15" ht="13.5" thickBot="1">
      <c r="A85" s="57" t="s">
        <v>13</v>
      </c>
      <c r="B85" s="565">
        <f aca="true" t="shared" si="7" ref="B85:O85">SUM(B80:B84)</f>
        <v>37</v>
      </c>
      <c r="C85" s="565">
        <f t="shared" si="7"/>
        <v>0</v>
      </c>
      <c r="D85" s="565">
        <f t="shared" si="7"/>
        <v>95</v>
      </c>
      <c r="E85" s="565">
        <f t="shared" si="7"/>
        <v>1577</v>
      </c>
      <c r="F85" s="565">
        <f t="shared" si="7"/>
        <v>943.8000000000001</v>
      </c>
      <c r="G85" s="565">
        <f t="shared" si="7"/>
        <v>247.09999999999997</v>
      </c>
      <c r="H85" s="565">
        <f t="shared" si="7"/>
        <v>424</v>
      </c>
      <c r="I85" s="565">
        <f t="shared" si="7"/>
        <v>262.5</v>
      </c>
      <c r="J85" s="565">
        <f t="shared" si="7"/>
        <v>0</v>
      </c>
      <c r="K85" s="565">
        <f t="shared" si="7"/>
        <v>0</v>
      </c>
      <c r="L85" s="565">
        <f t="shared" si="7"/>
        <v>121.1</v>
      </c>
      <c r="M85" s="565">
        <f t="shared" si="7"/>
        <v>2211.7</v>
      </c>
      <c r="N85" s="565">
        <f t="shared" si="7"/>
        <v>496.1</v>
      </c>
      <c r="O85" s="698">
        <f t="shared" si="7"/>
        <v>284.2</v>
      </c>
    </row>
    <row r="86" ht="12.75"/>
    <row r="87" spans="1:15" ht="12.75">
      <c r="A87" s="228"/>
      <c r="B87" s="6" t="s">
        <v>116</v>
      </c>
      <c r="C87" s="228"/>
      <c r="D87" s="1829"/>
      <c r="E87" s="1829"/>
      <c r="F87" s="1829"/>
      <c r="G87" s="1829"/>
      <c r="H87" s="1829"/>
      <c r="I87" s="1829"/>
      <c r="J87" s="1829"/>
      <c r="K87" s="1829"/>
      <c r="L87" s="1829"/>
      <c r="M87" s="1829"/>
      <c r="N87" s="1829"/>
      <c r="O87" s="1829"/>
    </row>
    <row r="88" spans="1:15" ht="29.25" customHeight="1">
      <c r="A88" s="1817" t="s">
        <v>23</v>
      </c>
      <c r="B88" s="1813" t="s">
        <v>34</v>
      </c>
      <c r="C88" s="1813"/>
      <c r="D88" s="1813"/>
      <c r="E88" s="1813"/>
      <c r="F88" s="1713" t="s">
        <v>234</v>
      </c>
      <c r="G88" s="1715" t="s">
        <v>235</v>
      </c>
      <c r="H88" s="1717" t="s">
        <v>46</v>
      </c>
      <c r="I88" s="1717"/>
      <c r="J88" s="1717"/>
      <c r="K88" s="1717"/>
      <c r="L88" s="1718"/>
      <c r="M88" s="1719" t="s">
        <v>240</v>
      </c>
      <c r="N88" s="147" t="s">
        <v>1</v>
      </c>
      <c r="O88" s="1023" t="s">
        <v>37</v>
      </c>
    </row>
    <row r="89" spans="1:15" ht="20.25" thickBot="1">
      <c r="A89" s="1818"/>
      <c r="B89" s="148" t="s">
        <v>27</v>
      </c>
      <c r="C89" s="149" t="s">
        <v>28</v>
      </c>
      <c r="D89" s="149" t="s">
        <v>19</v>
      </c>
      <c r="E89" s="149" t="s">
        <v>29</v>
      </c>
      <c r="F89" s="1714"/>
      <c r="G89" s="1716"/>
      <c r="H89" s="185" t="s">
        <v>21</v>
      </c>
      <c r="I89" s="185" t="s">
        <v>20</v>
      </c>
      <c r="J89" s="313" t="s">
        <v>30</v>
      </c>
      <c r="K89" s="314" t="s">
        <v>31</v>
      </c>
      <c r="L89" s="187" t="s">
        <v>32</v>
      </c>
      <c r="M89" s="1720"/>
      <c r="N89" s="149" t="s">
        <v>33</v>
      </c>
      <c r="O89" s="150" t="s">
        <v>33</v>
      </c>
    </row>
    <row r="90" spans="1:15" ht="12.75">
      <c r="A90" s="238" t="s">
        <v>10</v>
      </c>
      <c r="B90" s="678">
        <v>0</v>
      </c>
      <c r="C90" s="679">
        <v>0</v>
      </c>
      <c r="D90" s="679">
        <v>84.93</v>
      </c>
      <c r="E90" s="679">
        <v>0</v>
      </c>
      <c r="F90" s="679">
        <v>195.18</v>
      </c>
      <c r="G90" s="679">
        <v>0</v>
      </c>
      <c r="H90" s="679">
        <v>0</v>
      </c>
      <c r="I90" s="679">
        <v>0</v>
      </c>
      <c r="J90" s="679">
        <v>0</v>
      </c>
      <c r="K90" s="679">
        <v>0</v>
      </c>
      <c r="L90" s="680">
        <v>0</v>
      </c>
      <c r="M90" s="678">
        <v>261.05</v>
      </c>
      <c r="N90" s="679">
        <v>0</v>
      </c>
      <c r="O90" s="681">
        <v>82.53</v>
      </c>
    </row>
    <row r="91" spans="1:15" ht="12.75">
      <c r="A91" s="239" t="s">
        <v>8</v>
      </c>
      <c r="B91" s="678">
        <v>0</v>
      </c>
      <c r="C91" s="679">
        <v>0</v>
      </c>
      <c r="D91" s="679">
        <v>37.52</v>
      </c>
      <c r="E91" s="679">
        <v>583.77</v>
      </c>
      <c r="F91" s="682">
        <v>239.09</v>
      </c>
      <c r="G91" s="679">
        <v>95.79</v>
      </c>
      <c r="H91" s="679">
        <v>0</v>
      </c>
      <c r="I91" s="679">
        <v>0</v>
      </c>
      <c r="J91" s="679">
        <v>0</v>
      </c>
      <c r="K91" s="679">
        <v>0</v>
      </c>
      <c r="L91" s="680">
        <f>N91/2*0.886</f>
        <v>119.18472000000001</v>
      </c>
      <c r="M91" s="678">
        <v>457.56</v>
      </c>
      <c r="N91" s="679">
        <v>269.04</v>
      </c>
      <c r="O91" s="681">
        <v>175.98</v>
      </c>
    </row>
    <row r="92" spans="1:15" ht="12.75">
      <c r="A92" s="239" t="s">
        <v>3</v>
      </c>
      <c r="B92" s="673">
        <v>0</v>
      </c>
      <c r="C92" s="674">
        <v>0</v>
      </c>
      <c r="D92" s="674">
        <v>38.8</v>
      </c>
      <c r="E92" s="674">
        <v>604.95</v>
      </c>
      <c r="F92" s="675">
        <v>240.1</v>
      </c>
      <c r="G92" s="674">
        <v>100.56</v>
      </c>
      <c r="H92" s="679">
        <v>0</v>
      </c>
      <c r="I92" s="679">
        <v>0</v>
      </c>
      <c r="J92" s="679">
        <v>0</v>
      </c>
      <c r="K92" s="679">
        <v>0</v>
      </c>
      <c r="L92" s="680">
        <f>N92/2*0.886</f>
        <v>123.89824</v>
      </c>
      <c r="M92" s="678">
        <v>464.58</v>
      </c>
      <c r="N92" s="674">
        <v>279.68</v>
      </c>
      <c r="O92" s="677">
        <v>168</v>
      </c>
    </row>
    <row r="93" spans="1:15" ht="12.75">
      <c r="A93" s="239" t="s">
        <v>5</v>
      </c>
      <c r="B93" s="683">
        <v>0</v>
      </c>
      <c r="C93" s="684">
        <v>0</v>
      </c>
      <c r="D93" s="684">
        <v>36.86</v>
      </c>
      <c r="E93" s="684">
        <v>602.07</v>
      </c>
      <c r="F93" s="685">
        <v>224.42</v>
      </c>
      <c r="G93" s="684">
        <v>99.68</v>
      </c>
      <c r="H93" s="679">
        <v>0</v>
      </c>
      <c r="I93" s="679">
        <v>0</v>
      </c>
      <c r="J93" s="679">
        <v>0</v>
      </c>
      <c r="K93" s="679">
        <v>0</v>
      </c>
      <c r="L93" s="680">
        <f>N93/2*0.886</f>
        <v>123.89824</v>
      </c>
      <c r="M93" s="678">
        <v>456.4</v>
      </c>
      <c r="N93" s="684">
        <v>279.68</v>
      </c>
      <c r="O93" s="686">
        <v>158.76</v>
      </c>
    </row>
    <row r="94" spans="1:15" ht="13.5" thickBot="1">
      <c r="A94" s="239" t="s">
        <v>9</v>
      </c>
      <c r="B94" s="687">
        <v>0</v>
      </c>
      <c r="C94" s="688">
        <v>0</v>
      </c>
      <c r="D94" s="688">
        <v>0</v>
      </c>
      <c r="E94" s="688">
        <v>0</v>
      </c>
      <c r="F94" s="689">
        <v>56.44</v>
      </c>
      <c r="G94" s="688">
        <v>0</v>
      </c>
      <c r="H94" s="679">
        <v>0</v>
      </c>
      <c r="I94" s="679">
        <v>0</v>
      </c>
      <c r="J94" s="679">
        <v>0</v>
      </c>
      <c r="K94" s="679">
        <v>0</v>
      </c>
      <c r="L94" s="690">
        <v>0</v>
      </c>
      <c r="M94" s="687">
        <v>45.8</v>
      </c>
      <c r="N94" s="688">
        <v>0</v>
      </c>
      <c r="O94" s="691">
        <v>0</v>
      </c>
    </row>
    <row r="95" spans="1:15" ht="13.5" thickBot="1">
      <c r="A95" s="151" t="s">
        <v>13</v>
      </c>
      <c r="B95" s="694">
        <f aca="true" t="shared" si="8" ref="B95:O95">SUM(B90:B94)</f>
        <v>0</v>
      </c>
      <c r="C95" s="694">
        <f t="shared" si="8"/>
        <v>0</v>
      </c>
      <c r="D95" s="694">
        <f t="shared" si="8"/>
        <v>198.11</v>
      </c>
      <c r="E95" s="694">
        <f t="shared" si="8"/>
        <v>1790.79</v>
      </c>
      <c r="F95" s="694">
        <f t="shared" si="8"/>
        <v>955.23</v>
      </c>
      <c r="G95" s="694">
        <f t="shared" si="8"/>
        <v>296.03000000000003</v>
      </c>
      <c r="H95" s="694">
        <f t="shared" si="8"/>
        <v>0</v>
      </c>
      <c r="I95" s="694">
        <f t="shared" si="8"/>
        <v>0</v>
      </c>
      <c r="J95" s="694">
        <f t="shared" si="8"/>
        <v>0</v>
      </c>
      <c r="K95" s="694">
        <f t="shared" si="8"/>
        <v>0</v>
      </c>
      <c r="L95" s="695">
        <f t="shared" si="8"/>
        <v>366.9812</v>
      </c>
      <c r="M95" s="694">
        <f t="shared" si="8"/>
        <v>1685.39</v>
      </c>
      <c r="N95" s="694">
        <f t="shared" si="8"/>
        <v>828.4000000000001</v>
      </c>
      <c r="O95" s="697">
        <f t="shared" si="8"/>
        <v>585.27</v>
      </c>
    </row>
    <row r="96" ht="12.75"/>
    <row r="97" spans="1:13" ht="18">
      <c r="A97" s="228"/>
      <c r="B97" s="6" t="s">
        <v>117</v>
      </c>
      <c r="C97" s="228"/>
      <c r="D97" s="228"/>
      <c r="E97" s="228"/>
      <c r="F97" s="228"/>
      <c r="G97" s="228"/>
      <c r="H97" s="228"/>
      <c r="I97" s="8"/>
      <c r="J97" s="1"/>
      <c r="K97" s="15"/>
      <c r="L97" s="15"/>
      <c r="M97" s="15"/>
    </row>
    <row r="98" spans="1:15" ht="29.25" customHeight="1">
      <c r="A98" s="1784" t="s">
        <v>23</v>
      </c>
      <c r="B98" s="1787" t="s">
        <v>34</v>
      </c>
      <c r="C98" s="1787"/>
      <c r="D98" s="1787"/>
      <c r="E98" s="1787"/>
      <c r="F98" s="1713" t="s">
        <v>234</v>
      </c>
      <c r="G98" s="1715" t="s">
        <v>235</v>
      </c>
      <c r="H98" s="1717" t="s">
        <v>46</v>
      </c>
      <c r="I98" s="1717"/>
      <c r="J98" s="1717"/>
      <c r="K98" s="1717"/>
      <c r="L98" s="1718"/>
      <c r="M98" s="1719" t="s">
        <v>240</v>
      </c>
      <c r="N98" s="72" t="s">
        <v>1</v>
      </c>
      <c r="O98" s="84" t="s">
        <v>37</v>
      </c>
    </row>
    <row r="99" spans="1:15" ht="20.25" thickBot="1">
      <c r="A99" s="1785"/>
      <c r="B99" s="56" t="s">
        <v>27</v>
      </c>
      <c r="C99" s="50" t="s">
        <v>28</v>
      </c>
      <c r="D99" s="50" t="s">
        <v>19</v>
      </c>
      <c r="E99" s="50" t="s">
        <v>29</v>
      </c>
      <c r="F99" s="1714"/>
      <c r="G99" s="1716"/>
      <c r="H99" s="185" t="s">
        <v>21</v>
      </c>
      <c r="I99" s="185" t="s">
        <v>20</v>
      </c>
      <c r="J99" s="313" t="s">
        <v>30</v>
      </c>
      <c r="K99" s="314" t="s">
        <v>31</v>
      </c>
      <c r="L99" s="187" t="s">
        <v>32</v>
      </c>
      <c r="M99" s="1720"/>
      <c r="N99" s="50" t="s">
        <v>33</v>
      </c>
      <c r="O99" s="58" t="s">
        <v>33</v>
      </c>
    </row>
    <row r="100" spans="1:15" ht="12.75">
      <c r="A100" s="240" t="s">
        <v>10</v>
      </c>
      <c r="B100" s="678">
        <v>0</v>
      </c>
      <c r="C100" s="679">
        <v>0</v>
      </c>
      <c r="D100" s="679">
        <v>0</v>
      </c>
      <c r="E100" s="679">
        <v>0</v>
      </c>
      <c r="F100" s="679">
        <v>26.9</v>
      </c>
      <c r="G100" s="679">
        <v>10</v>
      </c>
      <c r="H100" s="679">
        <v>0</v>
      </c>
      <c r="I100" s="679">
        <v>0</v>
      </c>
      <c r="J100" s="679">
        <v>0</v>
      </c>
      <c r="K100" s="679">
        <v>0</v>
      </c>
      <c r="L100" s="680">
        <v>0</v>
      </c>
      <c r="M100" s="678">
        <v>25</v>
      </c>
      <c r="N100" s="679">
        <v>0</v>
      </c>
      <c r="O100" s="681">
        <v>0</v>
      </c>
    </row>
    <row r="101" spans="1:15" ht="12.75">
      <c r="A101" s="241" t="s">
        <v>8</v>
      </c>
      <c r="B101" s="678">
        <v>0</v>
      </c>
      <c r="C101" s="679">
        <v>89.5</v>
      </c>
      <c r="D101" s="679">
        <v>97.5</v>
      </c>
      <c r="E101" s="679">
        <v>54.1</v>
      </c>
      <c r="F101" s="682">
        <v>109.5</v>
      </c>
      <c r="G101" s="679">
        <v>34.7</v>
      </c>
      <c r="H101" s="679">
        <v>0</v>
      </c>
      <c r="I101" s="679">
        <v>0</v>
      </c>
      <c r="J101" s="679">
        <v>0</v>
      </c>
      <c r="K101" s="679">
        <v>0</v>
      </c>
      <c r="L101" s="680">
        <v>15</v>
      </c>
      <c r="M101" s="678">
        <v>35</v>
      </c>
      <c r="N101" s="679">
        <v>90</v>
      </c>
      <c r="O101" s="681">
        <v>14.1</v>
      </c>
    </row>
    <row r="102" spans="1:15" ht="12.75">
      <c r="A102" s="241" t="s">
        <v>3</v>
      </c>
      <c r="B102" s="673">
        <v>17</v>
      </c>
      <c r="C102" s="674">
        <v>142.5</v>
      </c>
      <c r="D102" s="674">
        <v>0</v>
      </c>
      <c r="E102" s="674">
        <v>156.5</v>
      </c>
      <c r="F102" s="675">
        <v>130.7</v>
      </c>
      <c r="G102" s="674">
        <v>34.9</v>
      </c>
      <c r="H102" s="679">
        <v>0</v>
      </c>
      <c r="I102" s="679">
        <v>0</v>
      </c>
      <c r="J102" s="679">
        <v>0</v>
      </c>
      <c r="K102" s="679">
        <v>0</v>
      </c>
      <c r="L102" s="676">
        <v>0</v>
      </c>
      <c r="M102" s="673">
        <v>30.3</v>
      </c>
      <c r="N102" s="674">
        <v>92</v>
      </c>
      <c r="O102" s="677">
        <v>15</v>
      </c>
    </row>
    <row r="103" spans="1:15" ht="12.75">
      <c r="A103" s="241" t="s">
        <v>5</v>
      </c>
      <c r="B103" s="683">
        <v>0</v>
      </c>
      <c r="C103" s="684">
        <v>0</v>
      </c>
      <c r="D103" s="684">
        <v>0</v>
      </c>
      <c r="E103" s="684">
        <v>0</v>
      </c>
      <c r="F103" s="685">
        <v>0</v>
      </c>
      <c r="G103" s="684">
        <v>0</v>
      </c>
      <c r="H103" s="679">
        <v>0</v>
      </c>
      <c r="I103" s="679">
        <v>0</v>
      </c>
      <c r="J103" s="679">
        <v>0</v>
      </c>
      <c r="K103" s="679">
        <v>0</v>
      </c>
      <c r="L103" s="692">
        <v>0</v>
      </c>
      <c r="M103" s="683">
        <v>0</v>
      </c>
      <c r="N103" s="684">
        <v>0</v>
      </c>
      <c r="O103" s="686">
        <v>0</v>
      </c>
    </row>
    <row r="104" spans="1:15" ht="13.5" thickBot="1">
      <c r="A104" s="241" t="s">
        <v>9</v>
      </c>
      <c r="B104" s="687">
        <v>0</v>
      </c>
      <c r="C104" s="688">
        <v>0</v>
      </c>
      <c r="D104" s="688">
        <v>0</v>
      </c>
      <c r="E104" s="688">
        <v>0</v>
      </c>
      <c r="F104" s="689">
        <v>0</v>
      </c>
      <c r="G104" s="688">
        <v>0</v>
      </c>
      <c r="H104" s="679">
        <v>0</v>
      </c>
      <c r="I104" s="679">
        <v>0</v>
      </c>
      <c r="J104" s="679">
        <v>0</v>
      </c>
      <c r="K104" s="679">
        <v>0</v>
      </c>
      <c r="L104" s="690">
        <v>0</v>
      </c>
      <c r="M104" s="687">
        <v>0</v>
      </c>
      <c r="N104" s="688">
        <v>0</v>
      </c>
      <c r="O104" s="691">
        <v>0</v>
      </c>
    </row>
    <row r="105" spans="1:15" ht="13.5" thickBot="1">
      <c r="A105" s="57" t="s">
        <v>13</v>
      </c>
      <c r="B105" s="565">
        <f aca="true" t="shared" si="9" ref="B105:O105">SUM(B100:B104)</f>
        <v>17</v>
      </c>
      <c r="C105" s="565">
        <f t="shared" si="9"/>
        <v>232</v>
      </c>
      <c r="D105" s="565">
        <f t="shared" si="9"/>
        <v>97.5</v>
      </c>
      <c r="E105" s="565">
        <f t="shared" si="9"/>
        <v>210.6</v>
      </c>
      <c r="F105" s="565">
        <f t="shared" si="9"/>
        <v>267.1</v>
      </c>
      <c r="G105" s="565">
        <f t="shared" si="9"/>
        <v>79.6</v>
      </c>
      <c r="H105" s="565">
        <f t="shared" si="9"/>
        <v>0</v>
      </c>
      <c r="I105" s="565">
        <f t="shared" si="9"/>
        <v>0</v>
      </c>
      <c r="J105" s="565">
        <f t="shared" si="9"/>
        <v>0</v>
      </c>
      <c r="K105" s="565">
        <f t="shared" si="9"/>
        <v>0</v>
      </c>
      <c r="L105" s="671">
        <f t="shared" si="9"/>
        <v>15</v>
      </c>
      <c r="M105" s="565">
        <f t="shared" si="9"/>
        <v>90.3</v>
      </c>
      <c r="N105" s="565">
        <f t="shared" si="9"/>
        <v>182</v>
      </c>
      <c r="O105" s="698">
        <f t="shared" si="9"/>
        <v>29.1</v>
      </c>
    </row>
    <row r="106" ht="12.75"/>
    <row r="107" spans="1:13" ht="18">
      <c r="A107" s="228"/>
      <c r="B107" s="6" t="s">
        <v>118</v>
      </c>
      <c r="C107" s="228"/>
      <c r="D107" s="228"/>
      <c r="E107" s="228"/>
      <c r="F107" s="228"/>
      <c r="G107" s="228"/>
      <c r="H107" s="228"/>
      <c r="I107" s="8"/>
      <c r="J107" s="1"/>
      <c r="K107" s="15"/>
      <c r="L107" s="15"/>
      <c r="M107" s="15"/>
    </row>
    <row r="108" spans="1:15" ht="29.25" customHeight="1">
      <c r="A108" s="1784" t="s">
        <v>23</v>
      </c>
      <c r="B108" s="1787" t="s">
        <v>34</v>
      </c>
      <c r="C108" s="1787"/>
      <c r="D108" s="1787"/>
      <c r="E108" s="1787"/>
      <c r="F108" s="1713" t="s">
        <v>234</v>
      </c>
      <c r="G108" s="1715" t="s">
        <v>235</v>
      </c>
      <c r="H108" s="1717" t="s">
        <v>46</v>
      </c>
      <c r="I108" s="1717"/>
      <c r="J108" s="1717"/>
      <c r="K108" s="1717"/>
      <c r="L108" s="1718"/>
      <c r="M108" s="1719" t="s">
        <v>240</v>
      </c>
      <c r="N108" s="72" t="s">
        <v>1</v>
      </c>
      <c r="O108" s="84" t="s">
        <v>37</v>
      </c>
    </row>
    <row r="109" spans="1:15" ht="20.25" thickBot="1">
      <c r="A109" s="1785"/>
      <c r="B109" s="56" t="s">
        <v>27</v>
      </c>
      <c r="C109" s="50" t="s">
        <v>28</v>
      </c>
      <c r="D109" s="50" t="s">
        <v>19</v>
      </c>
      <c r="E109" s="50" t="s">
        <v>29</v>
      </c>
      <c r="F109" s="1714"/>
      <c r="G109" s="1716"/>
      <c r="H109" s="185" t="s">
        <v>21</v>
      </c>
      <c r="I109" s="185" t="s">
        <v>20</v>
      </c>
      <c r="J109" s="313" t="s">
        <v>30</v>
      </c>
      <c r="K109" s="314" t="s">
        <v>31</v>
      </c>
      <c r="L109" s="187" t="s">
        <v>32</v>
      </c>
      <c r="M109" s="1720"/>
      <c r="N109" s="50" t="s">
        <v>33</v>
      </c>
      <c r="O109" s="58" t="s">
        <v>33</v>
      </c>
    </row>
    <row r="110" spans="1:15" ht="13.5" thickBot="1">
      <c r="A110" s="241" t="s">
        <v>8</v>
      </c>
      <c r="B110" s="541">
        <v>0</v>
      </c>
      <c r="C110" s="542">
        <v>13.4</v>
      </c>
      <c r="D110" s="542">
        <v>0</v>
      </c>
      <c r="E110" s="542">
        <v>872.4</v>
      </c>
      <c r="F110" s="543">
        <v>11.7</v>
      </c>
      <c r="G110" s="542">
        <v>39.7</v>
      </c>
      <c r="H110" s="542">
        <v>0</v>
      </c>
      <c r="I110" s="542">
        <v>0</v>
      </c>
      <c r="J110" s="542">
        <v>0</v>
      </c>
      <c r="K110" s="542">
        <v>0</v>
      </c>
      <c r="L110" s="606">
        <v>0</v>
      </c>
      <c r="M110" s="541">
        <v>574.4</v>
      </c>
      <c r="N110" s="542">
        <v>200.4</v>
      </c>
      <c r="O110" s="544">
        <v>25.1</v>
      </c>
    </row>
    <row r="111" spans="1:15" ht="13.5" thickBot="1">
      <c r="A111" s="57" t="s">
        <v>13</v>
      </c>
      <c r="B111" s="548">
        <f aca="true" t="shared" si="10" ref="B111:O111">SUM(B110:B110)</f>
        <v>0</v>
      </c>
      <c r="C111" s="548">
        <f t="shared" si="10"/>
        <v>13.4</v>
      </c>
      <c r="D111" s="548">
        <f t="shared" si="10"/>
        <v>0</v>
      </c>
      <c r="E111" s="548">
        <f t="shared" si="10"/>
        <v>872.4</v>
      </c>
      <c r="F111" s="548">
        <f t="shared" si="10"/>
        <v>11.7</v>
      </c>
      <c r="G111" s="548">
        <f t="shared" si="10"/>
        <v>39.7</v>
      </c>
      <c r="H111" s="548">
        <f t="shared" si="10"/>
        <v>0</v>
      </c>
      <c r="I111" s="548">
        <f t="shared" si="10"/>
        <v>0</v>
      </c>
      <c r="J111" s="548">
        <f t="shared" si="10"/>
        <v>0</v>
      </c>
      <c r="K111" s="548">
        <f t="shared" si="10"/>
        <v>0</v>
      </c>
      <c r="L111" s="548">
        <f t="shared" si="10"/>
        <v>0</v>
      </c>
      <c r="M111" s="548">
        <f t="shared" si="10"/>
        <v>574.4</v>
      </c>
      <c r="N111" s="548">
        <f t="shared" si="10"/>
        <v>200.4</v>
      </c>
      <c r="O111" s="1024">
        <f t="shared" si="10"/>
        <v>25.1</v>
      </c>
    </row>
    <row r="112" ht="12.75"/>
    <row r="113" spans="1:13" ht="18">
      <c r="A113" s="228"/>
      <c r="B113" s="6" t="s">
        <v>101</v>
      </c>
      <c r="C113" s="228"/>
      <c r="D113" s="228"/>
      <c r="E113" s="228"/>
      <c r="F113" s="228"/>
      <c r="G113" s="228"/>
      <c r="H113" s="228"/>
      <c r="I113" s="8"/>
      <c r="J113" s="1"/>
      <c r="K113" s="15"/>
      <c r="L113" s="15"/>
      <c r="M113" s="15"/>
    </row>
    <row r="114" spans="1:19" ht="29.25" customHeight="1">
      <c r="A114" s="1784" t="s">
        <v>23</v>
      </c>
      <c r="B114" s="1787" t="s">
        <v>34</v>
      </c>
      <c r="C114" s="1787"/>
      <c r="D114" s="1787"/>
      <c r="E114" s="1787"/>
      <c r="F114" s="1713" t="s">
        <v>234</v>
      </c>
      <c r="G114" s="1715" t="s">
        <v>235</v>
      </c>
      <c r="H114" s="1717" t="s">
        <v>46</v>
      </c>
      <c r="I114" s="1717"/>
      <c r="J114" s="1717"/>
      <c r="K114" s="1717"/>
      <c r="L114" s="1718"/>
      <c r="M114" s="1719" t="s">
        <v>240</v>
      </c>
      <c r="N114" s="72" t="s">
        <v>1</v>
      </c>
      <c r="O114" s="84" t="s">
        <v>37</v>
      </c>
      <c r="R114" s="5"/>
      <c r="S114" s="5"/>
    </row>
    <row r="115" spans="1:15" ht="20.25" thickBot="1">
      <c r="A115" s="1785"/>
      <c r="B115" s="56" t="s">
        <v>27</v>
      </c>
      <c r="C115" s="50" t="s">
        <v>28</v>
      </c>
      <c r="D115" s="50" t="s">
        <v>19</v>
      </c>
      <c r="E115" s="50" t="s">
        <v>29</v>
      </c>
      <c r="F115" s="1714"/>
      <c r="G115" s="1716"/>
      <c r="H115" s="185" t="s">
        <v>21</v>
      </c>
      <c r="I115" s="185" t="s">
        <v>20</v>
      </c>
      <c r="J115" s="313" t="s">
        <v>30</v>
      </c>
      <c r="K115" s="314" t="s">
        <v>31</v>
      </c>
      <c r="L115" s="187" t="s">
        <v>32</v>
      </c>
      <c r="M115" s="1720"/>
      <c r="N115" s="50" t="s">
        <v>33</v>
      </c>
      <c r="O115" s="58" t="s">
        <v>33</v>
      </c>
    </row>
    <row r="116" spans="1:15" ht="13.5" thickBot="1">
      <c r="A116" s="241" t="s">
        <v>8</v>
      </c>
      <c r="B116" s="541">
        <v>0</v>
      </c>
      <c r="C116" s="542">
        <v>0</v>
      </c>
      <c r="D116" s="542">
        <v>0</v>
      </c>
      <c r="E116" s="542">
        <v>0</v>
      </c>
      <c r="F116" s="543">
        <v>0</v>
      </c>
      <c r="G116" s="542">
        <v>53.9</v>
      </c>
      <c r="H116" s="542">
        <v>0</v>
      </c>
      <c r="I116" s="542">
        <v>0</v>
      </c>
      <c r="J116" s="542">
        <v>0</v>
      </c>
      <c r="K116" s="542">
        <v>0</v>
      </c>
      <c r="L116" s="606">
        <v>0</v>
      </c>
      <c r="M116" s="541">
        <v>258.3</v>
      </c>
      <c r="N116" s="542">
        <v>22</v>
      </c>
      <c r="O116" s="544">
        <v>20.8</v>
      </c>
    </row>
    <row r="117" spans="1:15" ht="13.5" thickBot="1">
      <c r="A117" s="57" t="s">
        <v>13</v>
      </c>
      <c r="B117" s="548">
        <f aca="true" t="shared" si="11" ref="B117:O117">SUM(B116:B116)</f>
        <v>0</v>
      </c>
      <c r="C117" s="548">
        <f t="shared" si="11"/>
        <v>0</v>
      </c>
      <c r="D117" s="548">
        <f t="shared" si="11"/>
        <v>0</v>
      </c>
      <c r="E117" s="548">
        <f t="shared" si="11"/>
        <v>0</v>
      </c>
      <c r="F117" s="548">
        <f t="shared" si="11"/>
        <v>0</v>
      </c>
      <c r="G117" s="548">
        <f t="shared" si="11"/>
        <v>53.9</v>
      </c>
      <c r="H117" s="548">
        <f t="shared" si="11"/>
        <v>0</v>
      </c>
      <c r="I117" s="548">
        <f t="shared" si="11"/>
        <v>0</v>
      </c>
      <c r="J117" s="548">
        <f t="shared" si="11"/>
        <v>0</v>
      </c>
      <c r="K117" s="548">
        <f t="shared" si="11"/>
        <v>0</v>
      </c>
      <c r="L117" s="672">
        <f t="shared" si="11"/>
        <v>0</v>
      </c>
      <c r="M117" s="548">
        <f t="shared" si="11"/>
        <v>258.3</v>
      </c>
      <c r="N117" s="548">
        <f t="shared" si="11"/>
        <v>22</v>
      </c>
      <c r="O117" s="1025">
        <f t="shared" si="11"/>
        <v>20.8</v>
      </c>
    </row>
    <row r="118" spans="1:16" ht="12.75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81"/>
      <c r="P118" s="275"/>
    </row>
    <row r="119" spans="1:16" ht="18">
      <c r="A119" s="228"/>
      <c r="B119" s="1814" t="s">
        <v>169</v>
      </c>
      <c r="C119" s="1814"/>
      <c r="D119" s="228"/>
      <c r="E119" s="228"/>
      <c r="F119" s="228"/>
      <c r="G119" s="228"/>
      <c r="H119" s="228"/>
      <c r="I119" s="8"/>
      <c r="J119" s="1"/>
      <c r="K119" s="15"/>
      <c r="L119" s="15"/>
      <c r="M119" s="15"/>
      <c r="P119" s="275"/>
    </row>
    <row r="120" spans="1:16" ht="29.25" customHeight="1">
      <c r="A120" s="1784" t="s">
        <v>23</v>
      </c>
      <c r="B120" s="1787" t="s">
        <v>34</v>
      </c>
      <c r="C120" s="1787"/>
      <c r="D120" s="1787"/>
      <c r="E120" s="1787"/>
      <c r="F120" s="1809" t="s">
        <v>24</v>
      </c>
      <c r="G120" s="1820" t="s">
        <v>0</v>
      </c>
      <c r="H120" s="1824" t="s">
        <v>35</v>
      </c>
      <c r="I120" s="1824"/>
      <c r="J120" s="1824"/>
      <c r="K120" s="1824"/>
      <c r="L120" s="1825"/>
      <c r="M120" s="1719" t="s">
        <v>240</v>
      </c>
      <c r="N120" s="72" t="s">
        <v>1</v>
      </c>
      <c r="O120" s="1026" t="s">
        <v>37</v>
      </c>
      <c r="P120" s="275"/>
    </row>
    <row r="121" spans="1:16" ht="20.25" thickBot="1">
      <c r="A121" s="1785"/>
      <c r="B121" s="56" t="s">
        <v>27</v>
      </c>
      <c r="C121" s="50" t="s">
        <v>28</v>
      </c>
      <c r="D121" s="50" t="s">
        <v>19</v>
      </c>
      <c r="E121" s="50" t="s">
        <v>29</v>
      </c>
      <c r="F121" s="1810"/>
      <c r="G121" s="1821"/>
      <c r="H121" s="53" t="s">
        <v>21</v>
      </c>
      <c r="I121" s="53" t="s">
        <v>20</v>
      </c>
      <c r="J121" s="53" t="s">
        <v>30</v>
      </c>
      <c r="K121" s="54" t="s">
        <v>31</v>
      </c>
      <c r="L121" s="55" t="s">
        <v>32</v>
      </c>
      <c r="M121" s="1720"/>
      <c r="N121" s="50" t="s">
        <v>33</v>
      </c>
      <c r="O121" s="58" t="s">
        <v>33</v>
      </c>
      <c r="P121" s="275"/>
    </row>
    <row r="122" spans="1:16" ht="13.5" thickBot="1">
      <c r="A122" s="241" t="s">
        <v>8</v>
      </c>
      <c r="B122" s="541">
        <v>0</v>
      </c>
      <c r="C122" s="542">
        <v>0</v>
      </c>
      <c r="D122" s="542">
        <v>0</v>
      </c>
      <c r="E122" s="542">
        <v>99.5</v>
      </c>
      <c r="F122" s="543">
        <v>15</v>
      </c>
      <c r="G122" s="542">
        <v>7.5</v>
      </c>
      <c r="H122" s="542">
        <v>0</v>
      </c>
      <c r="I122" s="542">
        <v>0</v>
      </c>
      <c r="J122" s="542">
        <v>0</v>
      </c>
      <c r="K122" s="542">
        <v>0</v>
      </c>
      <c r="L122" s="606">
        <v>0</v>
      </c>
      <c r="M122" s="541">
        <v>128.2</v>
      </c>
      <c r="N122" s="542">
        <v>0</v>
      </c>
      <c r="O122" s="544">
        <v>0</v>
      </c>
      <c r="P122" s="275"/>
    </row>
    <row r="123" spans="1:16" ht="13.5" thickBot="1">
      <c r="A123" s="57" t="s">
        <v>13</v>
      </c>
      <c r="B123" s="548">
        <f>SUM(B122:B122)</f>
        <v>0</v>
      </c>
      <c r="C123" s="548">
        <f>SUM(C122:C122)</f>
        <v>0</v>
      </c>
      <c r="D123" s="548">
        <f>SUM(D122:D122)</f>
        <v>0</v>
      </c>
      <c r="E123" s="548">
        <v>99.5</v>
      </c>
      <c r="F123" s="548">
        <v>15</v>
      </c>
      <c r="G123" s="548">
        <f aca="true" t="shared" si="12" ref="G123:O123">SUM(G122:G122)</f>
        <v>7.5</v>
      </c>
      <c r="H123" s="548">
        <f t="shared" si="12"/>
        <v>0</v>
      </c>
      <c r="I123" s="548">
        <f t="shared" si="12"/>
        <v>0</v>
      </c>
      <c r="J123" s="548">
        <f t="shared" si="12"/>
        <v>0</v>
      </c>
      <c r="K123" s="548">
        <f t="shared" si="12"/>
        <v>0</v>
      </c>
      <c r="L123" s="672">
        <f t="shared" si="12"/>
        <v>0</v>
      </c>
      <c r="M123" s="548">
        <f t="shared" si="12"/>
        <v>128.2</v>
      </c>
      <c r="N123" s="548">
        <f t="shared" si="12"/>
        <v>0</v>
      </c>
      <c r="O123" s="1027">
        <f t="shared" si="12"/>
        <v>0</v>
      </c>
      <c r="P123" s="275"/>
    </row>
    <row r="124" ht="12.75">
      <c r="P124" s="275"/>
    </row>
    <row r="125" spans="1:13" ht="18">
      <c r="A125" s="228"/>
      <c r="B125" s="6" t="s">
        <v>85</v>
      </c>
      <c r="C125" s="228"/>
      <c r="D125" s="228"/>
      <c r="E125" s="228"/>
      <c r="F125" s="228"/>
      <c r="G125" s="228"/>
      <c r="H125" s="228"/>
      <c r="I125" s="8"/>
      <c r="J125" s="1"/>
      <c r="K125" s="15"/>
      <c r="L125" s="15"/>
      <c r="M125" s="15"/>
    </row>
    <row r="126" spans="1:15" ht="29.25" customHeight="1">
      <c r="A126" s="1784" t="s">
        <v>23</v>
      </c>
      <c r="B126" s="1787" t="s">
        <v>34</v>
      </c>
      <c r="C126" s="1787"/>
      <c r="D126" s="1787"/>
      <c r="E126" s="1787"/>
      <c r="F126" s="1809" t="s">
        <v>24</v>
      </c>
      <c r="G126" s="1820" t="s">
        <v>0</v>
      </c>
      <c r="H126" s="1824" t="s">
        <v>35</v>
      </c>
      <c r="I126" s="1824"/>
      <c r="J126" s="1824"/>
      <c r="K126" s="1824"/>
      <c r="L126" s="1825"/>
      <c r="M126" s="1719" t="s">
        <v>240</v>
      </c>
      <c r="N126" s="72" t="s">
        <v>1</v>
      </c>
      <c r="O126" s="1026" t="s">
        <v>37</v>
      </c>
    </row>
    <row r="127" spans="1:15" ht="20.25" thickBot="1">
      <c r="A127" s="1785"/>
      <c r="B127" s="56" t="s">
        <v>27</v>
      </c>
      <c r="C127" s="50" t="s">
        <v>28</v>
      </c>
      <c r="D127" s="50" t="s">
        <v>19</v>
      </c>
      <c r="E127" s="50" t="s">
        <v>29</v>
      </c>
      <c r="F127" s="1810"/>
      <c r="G127" s="1821"/>
      <c r="H127" s="53" t="s">
        <v>21</v>
      </c>
      <c r="I127" s="53" t="s">
        <v>20</v>
      </c>
      <c r="J127" s="53" t="s">
        <v>30</v>
      </c>
      <c r="K127" s="54" t="s">
        <v>31</v>
      </c>
      <c r="L127" s="55" t="s">
        <v>32</v>
      </c>
      <c r="M127" s="1720"/>
      <c r="N127" s="50" t="s">
        <v>33</v>
      </c>
      <c r="O127" s="58" t="s">
        <v>33</v>
      </c>
    </row>
    <row r="128" spans="1:15" ht="13.5" thickBot="1">
      <c r="A128" s="241" t="s">
        <v>8</v>
      </c>
      <c r="B128" s="541">
        <v>0</v>
      </c>
      <c r="C128" s="542">
        <v>0</v>
      </c>
      <c r="D128" s="542">
        <v>12.2</v>
      </c>
      <c r="E128" s="542">
        <v>23.2</v>
      </c>
      <c r="F128" s="543">
        <v>26.3</v>
      </c>
      <c r="G128" s="542">
        <v>8.3</v>
      </c>
      <c r="H128" s="542">
        <v>0</v>
      </c>
      <c r="I128" s="542">
        <v>0</v>
      </c>
      <c r="J128" s="542">
        <v>0</v>
      </c>
      <c r="K128" s="542">
        <v>0</v>
      </c>
      <c r="L128" s="606">
        <v>0</v>
      </c>
      <c r="M128" s="541">
        <v>0</v>
      </c>
      <c r="N128" s="542">
        <v>14.4</v>
      </c>
      <c r="O128" s="544">
        <v>12.8</v>
      </c>
    </row>
    <row r="129" spans="1:15" ht="13.5" thickBot="1">
      <c r="A129" s="57" t="s">
        <v>13</v>
      </c>
      <c r="B129" s="548">
        <f aca="true" t="shared" si="13" ref="B129:O129">SUM(B128:B128)</f>
        <v>0</v>
      </c>
      <c r="C129" s="548">
        <f t="shared" si="13"/>
        <v>0</v>
      </c>
      <c r="D129" s="548">
        <f t="shared" si="13"/>
        <v>12.2</v>
      </c>
      <c r="E129" s="548">
        <f t="shared" si="13"/>
        <v>23.2</v>
      </c>
      <c r="F129" s="548">
        <f t="shared" si="13"/>
        <v>26.3</v>
      </c>
      <c r="G129" s="548">
        <f t="shared" si="13"/>
        <v>8.3</v>
      </c>
      <c r="H129" s="548">
        <f t="shared" si="13"/>
        <v>0</v>
      </c>
      <c r="I129" s="548">
        <f t="shared" si="13"/>
        <v>0</v>
      </c>
      <c r="J129" s="548">
        <f t="shared" si="13"/>
        <v>0</v>
      </c>
      <c r="K129" s="548">
        <f t="shared" si="13"/>
        <v>0</v>
      </c>
      <c r="L129" s="672">
        <f t="shared" si="13"/>
        <v>0</v>
      </c>
      <c r="M129" s="548">
        <f t="shared" si="13"/>
        <v>0</v>
      </c>
      <c r="N129" s="548">
        <f t="shared" si="13"/>
        <v>14.4</v>
      </c>
      <c r="O129" s="1028">
        <f t="shared" si="13"/>
        <v>12.8</v>
      </c>
    </row>
    <row r="130" ht="12.75"/>
    <row r="131" spans="1:13" ht="18">
      <c r="A131" s="228"/>
      <c r="B131" s="6" t="s">
        <v>119</v>
      </c>
      <c r="C131" s="228"/>
      <c r="D131" s="228"/>
      <c r="E131" s="228"/>
      <c r="F131" s="228"/>
      <c r="G131" s="228"/>
      <c r="H131" s="228"/>
      <c r="I131" s="8"/>
      <c r="J131" s="1"/>
      <c r="K131" s="15"/>
      <c r="L131" s="15"/>
      <c r="M131" s="15"/>
    </row>
    <row r="132" spans="1:15" ht="29.25" customHeight="1">
      <c r="A132" s="1784" t="s">
        <v>23</v>
      </c>
      <c r="B132" s="1787" t="s">
        <v>34</v>
      </c>
      <c r="C132" s="1787"/>
      <c r="D132" s="1787"/>
      <c r="E132" s="1787"/>
      <c r="F132" s="1811" t="s">
        <v>234</v>
      </c>
      <c r="G132" s="1811" t="s">
        <v>235</v>
      </c>
      <c r="H132" s="1807" t="s">
        <v>46</v>
      </c>
      <c r="I132" s="1723"/>
      <c r="J132" s="1723"/>
      <c r="K132" s="1723"/>
      <c r="L132" s="1808"/>
      <c r="M132" s="1822" t="s">
        <v>240</v>
      </c>
      <c r="N132" s="72" t="s">
        <v>1</v>
      </c>
      <c r="O132" s="1026" t="s">
        <v>37</v>
      </c>
    </row>
    <row r="133" spans="1:15" ht="20.25" thickBot="1">
      <c r="A133" s="1785"/>
      <c r="B133" s="56" t="s">
        <v>27</v>
      </c>
      <c r="C133" s="50" t="s">
        <v>28</v>
      </c>
      <c r="D133" s="50" t="s">
        <v>19</v>
      </c>
      <c r="E133" s="50" t="s">
        <v>29</v>
      </c>
      <c r="F133" s="1812"/>
      <c r="G133" s="1812"/>
      <c r="H133" s="185" t="s">
        <v>21</v>
      </c>
      <c r="I133" s="185" t="s">
        <v>20</v>
      </c>
      <c r="J133" s="313" t="s">
        <v>30</v>
      </c>
      <c r="K133" s="314" t="s">
        <v>31</v>
      </c>
      <c r="L133" s="187" t="s">
        <v>32</v>
      </c>
      <c r="M133" s="1823"/>
      <c r="N133" s="50" t="s">
        <v>33</v>
      </c>
      <c r="O133" s="58" t="s">
        <v>33</v>
      </c>
    </row>
    <row r="134" spans="1:15" ht="13.5" thickBot="1">
      <c r="A134" s="241" t="s">
        <v>8</v>
      </c>
      <c r="B134" s="541">
        <v>0</v>
      </c>
      <c r="C134" s="542">
        <v>0</v>
      </c>
      <c r="D134" s="542">
        <v>0</v>
      </c>
      <c r="E134" s="542">
        <v>0</v>
      </c>
      <c r="F134" s="543">
        <v>0</v>
      </c>
      <c r="G134" s="542">
        <v>10.1</v>
      </c>
      <c r="H134" s="542">
        <v>0</v>
      </c>
      <c r="I134" s="542">
        <v>0</v>
      </c>
      <c r="J134" s="542">
        <v>0</v>
      </c>
      <c r="K134" s="542">
        <v>0</v>
      </c>
      <c r="L134" s="606">
        <v>0</v>
      </c>
      <c r="M134" s="541">
        <v>38</v>
      </c>
      <c r="N134" s="542">
        <v>1.8</v>
      </c>
      <c r="O134" s="544">
        <v>4.3</v>
      </c>
    </row>
    <row r="135" spans="1:15" ht="13.5" thickBot="1">
      <c r="A135" s="57" t="s">
        <v>13</v>
      </c>
      <c r="B135" s="548">
        <f aca="true" t="shared" si="14" ref="B135:O135">SUM(B134:B134)</f>
        <v>0</v>
      </c>
      <c r="C135" s="548">
        <f t="shared" si="14"/>
        <v>0</v>
      </c>
      <c r="D135" s="548">
        <f t="shared" si="14"/>
        <v>0</v>
      </c>
      <c r="E135" s="548">
        <f t="shared" si="14"/>
        <v>0</v>
      </c>
      <c r="F135" s="548">
        <f t="shared" si="14"/>
        <v>0</v>
      </c>
      <c r="G135" s="548">
        <f t="shared" si="14"/>
        <v>10.1</v>
      </c>
      <c r="H135" s="548">
        <f t="shared" si="14"/>
        <v>0</v>
      </c>
      <c r="I135" s="548">
        <f t="shared" si="14"/>
        <v>0</v>
      </c>
      <c r="J135" s="548">
        <f t="shared" si="14"/>
        <v>0</v>
      </c>
      <c r="K135" s="548">
        <f t="shared" si="14"/>
        <v>0</v>
      </c>
      <c r="L135" s="672">
        <f t="shared" si="14"/>
        <v>0</v>
      </c>
      <c r="M135" s="548">
        <f t="shared" si="14"/>
        <v>38</v>
      </c>
      <c r="N135" s="548">
        <f t="shared" si="14"/>
        <v>1.8</v>
      </c>
      <c r="O135" s="1028">
        <f t="shared" si="14"/>
        <v>4.3</v>
      </c>
    </row>
    <row r="136" spans="1:16" ht="12.75">
      <c r="A136" s="59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6"/>
      <c r="O136" s="166"/>
      <c r="P136" s="275"/>
    </row>
    <row r="137" ht="12.75">
      <c r="F137" s="169"/>
    </row>
    <row r="138" spans="1:13" ht="18">
      <c r="A138" s="10"/>
      <c r="B138" s="6" t="s">
        <v>165</v>
      </c>
      <c r="C138" s="168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651" t="s">
        <v>23</v>
      </c>
      <c r="B139" s="1653" t="s">
        <v>34</v>
      </c>
      <c r="C139" s="1653"/>
      <c r="D139" s="1653"/>
      <c r="E139" s="1653"/>
      <c r="F139" s="1631" t="s">
        <v>234</v>
      </c>
      <c r="G139" s="1634" t="s">
        <v>235</v>
      </c>
      <c r="H139" s="1654" t="s">
        <v>35</v>
      </c>
      <c r="I139" s="1654"/>
      <c r="J139" s="1654"/>
      <c r="K139" s="1654"/>
      <c r="L139" s="1655"/>
      <c r="M139" s="1607" t="s">
        <v>240</v>
      </c>
      <c r="N139" s="77" t="s">
        <v>1</v>
      </c>
      <c r="O139" s="975" t="s">
        <v>37</v>
      </c>
    </row>
    <row r="140" spans="1:15" ht="20.25" thickBot="1">
      <c r="A140" s="1652"/>
      <c r="B140" s="61" t="s">
        <v>27</v>
      </c>
      <c r="C140" s="62" t="s">
        <v>28</v>
      </c>
      <c r="D140" s="62" t="s">
        <v>19</v>
      </c>
      <c r="E140" s="62" t="s">
        <v>29</v>
      </c>
      <c r="F140" s="1628"/>
      <c r="G140" s="1630"/>
      <c r="H140" s="63" t="s">
        <v>21</v>
      </c>
      <c r="I140" s="63" t="s">
        <v>20</v>
      </c>
      <c r="J140" s="63" t="s">
        <v>30</v>
      </c>
      <c r="K140" s="63" t="s">
        <v>31</v>
      </c>
      <c r="L140" s="64" t="s">
        <v>32</v>
      </c>
      <c r="M140" s="1608"/>
      <c r="N140" s="62" t="s">
        <v>33</v>
      </c>
      <c r="O140" s="65" t="s">
        <v>33</v>
      </c>
    </row>
    <row r="141" spans="1:15" ht="13.5" thickBot="1">
      <c r="A141" s="80" t="s">
        <v>13</v>
      </c>
      <c r="B141" s="71">
        <f>B15+B35+B45+B55+B65+B75+B85+B95+B105+B111+B117+B123+B129+B135+B25</f>
        <v>198</v>
      </c>
      <c r="C141" s="71">
        <f aca="true" t="shared" si="15" ref="C141:K141">C15+C35+C45+C55+C65+C75+C85+C95+C105+C111+C117+C123+C129+C135+C25</f>
        <v>609.85</v>
      </c>
      <c r="D141" s="71">
        <f t="shared" si="15"/>
        <v>3295.1499999999996</v>
      </c>
      <c r="E141" s="71">
        <f t="shared" si="15"/>
        <v>10080.770000000002</v>
      </c>
      <c r="F141" s="71">
        <f t="shared" si="15"/>
        <v>6612.34</v>
      </c>
      <c r="G141" s="71">
        <f t="shared" si="15"/>
        <v>1989.1699999999998</v>
      </c>
      <c r="H141" s="71">
        <f t="shared" si="15"/>
        <v>730</v>
      </c>
      <c r="I141" s="71">
        <f t="shared" si="15"/>
        <v>595</v>
      </c>
      <c r="J141" s="71">
        <f t="shared" si="15"/>
        <v>0</v>
      </c>
      <c r="K141" s="71">
        <f t="shared" si="15"/>
        <v>0</v>
      </c>
      <c r="L141" s="242">
        <f>L15+L35+L45+L55+L65+L75+L85+L95+L105+L111+L117+L123+L129+L135+L25</f>
        <v>1582.8792</v>
      </c>
      <c r="M141" s="312">
        <f>M15+M35+M45+M55+M65+M75+M85+M95+M105+M111+M117+M123+M129+M135+M25</f>
        <v>14494.629999999997</v>
      </c>
      <c r="N141" s="71">
        <f>N15+N35+N45+N55+N65+N75+N85+N95+N105+N111+N117+N123+N129+N135+N25</f>
        <v>4996.839999999999</v>
      </c>
      <c r="O141" s="976">
        <f>O15+O35+O45+O55+O65+O75+O85+O95+O105+O111+O117+O123+O129+O135+O25</f>
        <v>3628.9300000000003</v>
      </c>
    </row>
    <row r="142" spans="1:15" ht="13.5" thickBot="1">
      <c r="A142" s="310" t="s">
        <v>13</v>
      </c>
      <c r="B142" s="51">
        <f aca="true" t="shared" si="16" ref="B142:O142">SUM(B141:B141)</f>
        <v>198</v>
      </c>
      <c r="C142" s="51">
        <f t="shared" si="16"/>
        <v>609.85</v>
      </c>
      <c r="D142" s="51">
        <f t="shared" si="16"/>
        <v>3295.1499999999996</v>
      </c>
      <c r="E142" s="51">
        <f t="shared" si="16"/>
        <v>10080.770000000002</v>
      </c>
      <c r="F142" s="51">
        <f t="shared" si="16"/>
        <v>6612.34</v>
      </c>
      <c r="G142" s="51">
        <f t="shared" si="16"/>
        <v>1989.1699999999998</v>
      </c>
      <c r="H142" s="51">
        <f t="shared" si="16"/>
        <v>730</v>
      </c>
      <c r="I142" s="51">
        <f t="shared" si="16"/>
        <v>595</v>
      </c>
      <c r="J142" s="51">
        <f t="shared" si="16"/>
        <v>0</v>
      </c>
      <c r="K142" s="51">
        <f t="shared" si="16"/>
        <v>0</v>
      </c>
      <c r="L142" s="170">
        <f t="shared" si="16"/>
        <v>1582.8792</v>
      </c>
      <c r="M142" s="51">
        <f t="shared" si="16"/>
        <v>14494.629999999997</v>
      </c>
      <c r="N142" s="51">
        <f t="shared" si="16"/>
        <v>4996.839999999999</v>
      </c>
      <c r="O142" s="977">
        <f t="shared" si="16"/>
        <v>3628.9300000000003</v>
      </c>
    </row>
    <row r="143" ht="12.75"/>
    <row r="144" spans="2:5" ht="15.75">
      <c r="B144" s="4" t="s">
        <v>120</v>
      </c>
      <c r="C144" s="168"/>
      <c r="D144" s="168"/>
      <c r="E144" s="168"/>
    </row>
    <row r="145" ht="12.75"/>
    <row r="146" spans="1:13" ht="18">
      <c r="A146" s="10"/>
      <c r="B146" s="6" t="s">
        <v>69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784" t="s">
        <v>23</v>
      </c>
      <c r="B147" s="1787" t="s">
        <v>34</v>
      </c>
      <c r="C147" s="1787"/>
      <c r="D147" s="1787"/>
      <c r="E147" s="1787"/>
      <c r="F147" s="1713" t="s">
        <v>234</v>
      </c>
      <c r="G147" s="1715" t="s">
        <v>235</v>
      </c>
      <c r="H147" s="1717" t="s">
        <v>46</v>
      </c>
      <c r="I147" s="1717"/>
      <c r="J147" s="1717"/>
      <c r="K147" s="1717"/>
      <c r="L147" s="1718"/>
      <c r="M147" s="1719" t="s">
        <v>240</v>
      </c>
      <c r="N147" s="72" t="s">
        <v>1</v>
      </c>
      <c r="O147" s="84" t="s">
        <v>37</v>
      </c>
    </row>
    <row r="148" spans="1:15" ht="20.25" thickBot="1">
      <c r="A148" s="1785"/>
      <c r="B148" s="56" t="s">
        <v>27</v>
      </c>
      <c r="C148" s="50" t="s">
        <v>28</v>
      </c>
      <c r="D148" s="50" t="s">
        <v>19</v>
      </c>
      <c r="E148" s="50" t="s">
        <v>29</v>
      </c>
      <c r="F148" s="1714"/>
      <c r="G148" s="1716"/>
      <c r="H148" s="185" t="s">
        <v>21</v>
      </c>
      <c r="I148" s="185" t="s">
        <v>20</v>
      </c>
      <c r="J148" s="313" t="s">
        <v>30</v>
      </c>
      <c r="K148" s="314" t="s">
        <v>31</v>
      </c>
      <c r="L148" s="187" t="s">
        <v>32</v>
      </c>
      <c r="M148" s="1720"/>
      <c r="N148" s="50" t="s">
        <v>33</v>
      </c>
      <c r="O148" s="58" t="s">
        <v>33</v>
      </c>
    </row>
    <row r="149" spans="1:15" ht="12.75">
      <c r="A149" s="73" t="s">
        <v>10</v>
      </c>
      <c r="B149" s="500">
        <v>0</v>
      </c>
      <c r="C149" s="501">
        <v>0</v>
      </c>
      <c r="D149" s="501">
        <v>0</v>
      </c>
      <c r="E149" s="501">
        <v>0</v>
      </c>
      <c r="F149" s="501">
        <v>46</v>
      </c>
      <c r="G149" s="501">
        <v>4.4</v>
      </c>
      <c r="H149" s="501">
        <v>0</v>
      </c>
      <c r="I149" s="501">
        <v>0</v>
      </c>
      <c r="J149" s="501">
        <v>0</v>
      </c>
      <c r="K149" s="643">
        <v>0</v>
      </c>
      <c r="L149" s="634">
        <v>0</v>
      </c>
      <c r="M149" s="500">
        <v>4.8</v>
      </c>
      <c r="N149" s="501">
        <v>2</v>
      </c>
      <c r="O149" s="506">
        <v>7.2</v>
      </c>
    </row>
    <row r="150" spans="1:15" ht="12.75">
      <c r="A150" s="74" t="s">
        <v>8</v>
      </c>
      <c r="B150" s="500">
        <v>0</v>
      </c>
      <c r="C150" s="501">
        <v>53.6</v>
      </c>
      <c r="D150" s="501">
        <v>238.1</v>
      </c>
      <c r="E150" s="501">
        <v>39.7</v>
      </c>
      <c r="F150" s="502">
        <v>153.5</v>
      </c>
      <c r="G150" s="501">
        <v>20.7</v>
      </c>
      <c r="H150" s="501">
        <v>0</v>
      </c>
      <c r="I150" s="501">
        <v>0</v>
      </c>
      <c r="J150" s="501">
        <v>0</v>
      </c>
      <c r="K150" s="525">
        <v>0</v>
      </c>
      <c r="L150" s="644">
        <v>280</v>
      </c>
      <c r="M150" s="500">
        <v>0</v>
      </c>
      <c r="N150" s="501">
        <v>151.5</v>
      </c>
      <c r="O150" s="506">
        <v>113</v>
      </c>
    </row>
    <row r="151" spans="1:15" ht="12.75">
      <c r="A151" s="74" t="s">
        <v>3</v>
      </c>
      <c r="B151" s="527">
        <v>100.6</v>
      </c>
      <c r="C151" s="528">
        <v>0</v>
      </c>
      <c r="D151" s="528">
        <v>0</v>
      </c>
      <c r="E151" s="528">
        <v>268.5</v>
      </c>
      <c r="F151" s="529">
        <v>181.4</v>
      </c>
      <c r="G151" s="528">
        <v>20.5</v>
      </c>
      <c r="H151" s="501">
        <v>0</v>
      </c>
      <c r="I151" s="501">
        <v>0</v>
      </c>
      <c r="J151" s="501">
        <v>0</v>
      </c>
      <c r="K151" s="525">
        <v>0</v>
      </c>
      <c r="L151" s="645">
        <v>153.5</v>
      </c>
      <c r="M151" s="527">
        <v>0</v>
      </c>
      <c r="N151" s="528">
        <v>164.1</v>
      </c>
      <c r="O151" s="532">
        <v>108</v>
      </c>
    </row>
    <row r="152" spans="1:15" ht="12.75">
      <c r="A152" s="74" t="s">
        <v>5</v>
      </c>
      <c r="B152" s="646">
        <v>215</v>
      </c>
      <c r="C152" s="525">
        <v>48</v>
      </c>
      <c r="D152" s="525">
        <v>0</v>
      </c>
      <c r="E152" s="525">
        <v>109.1</v>
      </c>
      <c r="F152" s="647">
        <v>119.2</v>
      </c>
      <c r="G152" s="525">
        <v>20.7</v>
      </c>
      <c r="H152" s="501">
        <v>0</v>
      </c>
      <c r="I152" s="501">
        <v>0</v>
      </c>
      <c r="J152" s="501">
        <v>0</v>
      </c>
      <c r="K152" s="525">
        <v>0</v>
      </c>
      <c r="L152" s="648">
        <v>79.1</v>
      </c>
      <c r="M152" s="646">
        <v>102</v>
      </c>
      <c r="N152" s="525">
        <v>144.2</v>
      </c>
      <c r="O152" s="649">
        <v>77</v>
      </c>
    </row>
    <row r="153" spans="1:15" ht="13.5" thickBot="1">
      <c r="A153" s="74" t="s">
        <v>9</v>
      </c>
      <c r="B153" s="650">
        <v>0</v>
      </c>
      <c r="C153" s="651">
        <v>0</v>
      </c>
      <c r="D153" s="651">
        <v>0</v>
      </c>
      <c r="E153" s="651">
        <v>0</v>
      </c>
      <c r="F153" s="652">
        <v>40.8</v>
      </c>
      <c r="G153" s="651">
        <v>0</v>
      </c>
      <c r="H153" s="501">
        <v>0</v>
      </c>
      <c r="I153" s="501">
        <v>0</v>
      </c>
      <c r="J153" s="501">
        <v>0</v>
      </c>
      <c r="K153" s="577">
        <v>0</v>
      </c>
      <c r="L153" s="653">
        <v>0</v>
      </c>
      <c r="M153" s="650">
        <v>0</v>
      </c>
      <c r="N153" s="651">
        <v>0</v>
      </c>
      <c r="O153" s="654">
        <v>0</v>
      </c>
    </row>
    <row r="154" spans="1:15" ht="13.5" thickBot="1">
      <c r="A154" s="57" t="s">
        <v>13</v>
      </c>
      <c r="B154" s="662">
        <f aca="true" t="shared" si="17" ref="B154:O154">SUM(B149:B153)</f>
        <v>315.6</v>
      </c>
      <c r="C154" s="662">
        <f t="shared" si="17"/>
        <v>101.6</v>
      </c>
      <c r="D154" s="662">
        <f t="shared" si="17"/>
        <v>238.1</v>
      </c>
      <c r="E154" s="662">
        <f t="shared" si="17"/>
        <v>417.29999999999995</v>
      </c>
      <c r="F154" s="662">
        <f t="shared" si="17"/>
        <v>540.9</v>
      </c>
      <c r="G154" s="662">
        <f t="shared" si="17"/>
        <v>66.3</v>
      </c>
      <c r="H154" s="662">
        <f t="shared" si="17"/>
        <v>0</v>
      </c>
      <c r="I154" s="662">
        <f t="shared" si="17"/>
        <v>0</v>
      </c>
      <c r="J154" s="662">
        <f t="shared" si="17"/>
        <v>0</v>
      </c>
      <c r="K154" s="662">
        <f t="shared" si="17"/>
        <v>0</v>
      </c>
      <c r="L154" s="663">
        <f t="shared" si="17"/>
        <v>512.6</v>
      </c>
      <c r="M154" s="662">
        <f t="shared" si="17"/>
        <v>106.8</v>
      </c>
      <c r="N154" s="662">
        <f t="shared" si="17"/>
        <v>461.8</v>
      </c>
      <c r="O154" s="1029">
        <f t="shared" si="17"/>
        <v>305.2</v>
      </c>
    </row>
    <row r="155" ht="12.75"/>
    <row r="156" spans="1:13" ht="18">
      <c r="A156" s="10"/>
      <c r="B156" s="6" t="s">
        <v>118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784" t="s">
        <v>23</v>
      </c>
      <c r="B157" s="1787" t="s">
        <v>34</v>
      </c>
      <c r="C157" s="1787"/>
      <c r="D157" s="1787"/>
      <c r="E157" s="1787"/>
      <c r="F157" s="1713" t="s">
        <v>234</v>
      </c>
      <c r="G157" s="1715" t="s">
        <v>235</v>
      </c>
      <c r="H157" s="1717" t="s">
        <v>46</v>
      </c>
      <c r="I157" s="1717"/>
      <c r="J157" s="1717"/>
      <c r="K157" s="1717"/>
      <c r="L157" s="1718"/>
      <c r="M157" s="1719" t="s">
        <v>240</v>
      </c>
      <c r="N157" s="72" t="s">
        <v>1</v>
      </c>
      <c r="O157" s="84" t="s">
        <v>37</v>
      </c>
    </row>
    <row r="158" spans="1:15" ht="20.25" thickBot="1">
      <c r="A158" s="1785"/>
      <c r="B158" s="56" t="s">
        <v>27</v>
      </c>
      <c r="C158" s="50" t="s">
        <v>28</v>
      </c>
      <c r="D158" s="50" t="s">
        <v>19</v>
      </c>
      <c r="E158" s="50" t="s">
        <v>29</v>
      </c>
      <c r="F158" s="1714"/>
      <c r="G158" s="1716"/>
      <c r="H158" s="185" t="s">
        <v>21</v>
      </c>
      <c r="I158" s="185" t="s">
        <v>20</v>
      </c>
      <c r="J158" s="313" t="s">
        <v>30</v>
      </c>
      <c r="K158" s="314" t="s">
        <v>31</v>
      </c>
      <c r="L158" s="187" t="s">
        <v>32</v>
      </c>
      <c r="M158" s="1720"/>
      <c r="N158" s="50" t="s">
        <v>33</v>
      </c>
      <c r="O158" s="58" t="s">
        <v>33</v>
      </c>
    </row>
    <row r="159" spans="1:15" ht="13.5" thickBot="1">
      <c r="A159" s="74" t="s">
        <v>8</v>
      </c>
      <c r="B159" s="500">
        <v>8.4</v>
      </c>
      <c r="C159" s="501">
        <v>777.4</v>
      </c>
      <c r="D159" s="501">
        <v>13.7</v>
      </c>
      <c r="E159" s="501">
        <v>72.2</v>
      </c>
      <c r="F159" s="502">
        <v>13</v>
      </c>
      <c r="G159" s="501">
        <v>13.7</v>
      </c>
      <c r="H159" s="501">
        <v>0</v>
      </c>
      <c r="I159" s="501">
        <v>0</v>
      </c>
      <c r="J159" s="501">
        <v>0</v>
      </c>
      <c r="K159" s="501">
        <v>0</v>
      </c>
      <c r="L159" s="634">
        <v>0</v>
      </c>
      <c r="M159" s="500">
        <v>429.3</v>
      </c>
      <c r="N159" s="501">
        <v>230</v>
      </c>
      <c r="O159" s="506">
        <v>18.4</v>
      </c>
    </row>
    <row r="160" spans="1:15" ht="13.5" thickBot="1">
      <c r="A160" s="57" t="s">
        <v>13</v>
      </c>
      <c r="B160" s="662">
        <f aca="true" t="shared" si="18" ref="B160:O160">SUM(B159:B159)</f>
        <v>8.4</v>
      </c>
      <c r="C160" s="662">
        <f t="shared" si="18"/>
        <v>777.4</v>
      </c>
      <c r="D160" s="662">
        <f t="shared" si="18"/>
        <v>13.7</v>
      </c>
      <c r="E160" s="662">
        <f t="shared" si="18"/>
        <v>72.2</v>
      </c>
      <c r="F160" s="662">
        <f t="shared" si="18"/>
        <v>13</v>
      </c>
      <c r="G160" s="662">
        <f t="shared" si="18"/>
        <v>13.7</v>
      </c>
      <c r="H160" s="662">
        <f t="shared" si="18"/>
        <v>0</v>
      </c>
      <c r="I160" s="662">
        <f t="shared" si="18"/>
        <v>0</v>
      </c>
      <c r="J160" s="662">
        <f t="shared" si="18"/>
        <v>0</v>
      </c>
      <c r="K160" s="662">
        <f t="shared" si="18"/>
        <v>0</v>
      </c>
      <c r="L160" s="664">
        <f t="shared" si="18"/>
        <v>0</v>
      </c>
      <c r="M160" s="665">
        <f t="shared" si="18"/>
        <v>429.3</v>
      </c>
      <c r="N160" s="662">
        <f t="shared" si="18"/>
        <v>230</v>
      </c>
      <c r="O160" s="1029">
        <f t="shared" si="18"/>
        <v>18.4</v>
      </c>
    </row>
    <row r="161" ht="12.75"/>
    <row r="162" spans="1:13" ht="18">
      <c r="A162" s="10"/>
      <c r="B162" s="6" t="s">
        <v>165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651" t="s">
        <v>23</v>
      </c>
      <c r="B163" s="1653" t="s">
        <v>34</v>
      </c>
      <c r="C163" s="1653"/>
      <c r="D163" s="1653"/>
      <c r="E163" s="1653"/>
      <c r="F163" s="1631" t="s">
        <v>234</v>
      </c>
      <c r="G163" s="1634" t="s">
        <v>235</v>
      </c>
      <c r="H163" s="1654" t="s">
        <v>35</v>
      </c>
      <c r="I163" s="1654"/>
      <c r="J163" s="1654"/>
      <c r="K163" s="1654"/>
      <c r="L163" s="1655"/>
      <c r="M163" s="1607" t="s">
        <v>240</v>
      </c>
      <c r="N163" s="77" t="s">
        <v>1</v>
      </c>
      <c r="O163" s="85" t="s">
        <v>37</v>
      </c>
    </row>
    <row r="164" spans="1:15" ht="20.25" thickBot="1">
      <c r="A164" s="1652"/>
      <c r="B164" s="61" t="s">
        <v>27</v>
      </c>
      <c r="C164" s="62" t="s">
        <v>28</v>
      </c>
      <c r="D164" s="62" t="s">
        <v>19</v>
      </c>
      <c r="E164" s="62" t="s">
        <v>29</v>
      </c>
      <c r="F164" s="1628"/>
      <c r="G164" s="1630"/>
      <c r="H164" s="63" t="s">
        <v>21</v>
      </c>
      <c r="I164" s="63" t="s">
        <v>20</v>
      </c>
      <c r="J164" s="63" t="s">
        <v>30</v>
      </c>
      <c r="K164" s="63" t="s">
        <v>31</v>
      </c>
      <c r="L164" s="64" t="s">
        <v>32</v>
      </c>
      <c r="M164" s="1608"/>
      <c r="N164" s="62" t="s">
        <v>33</v>
      </c>
      <c r="O164" s="65" t="s">
        <v>33</v>
      </c>
    </row>
    <row r="165" spans="1:15" ht="13.5" thickBot="1">
      <c r="A165" s="80" t="s">
        <v>13</v>
      </c>
      <c r="B165" s="535">
        <f>B154+B160</f>
        <v>324</v>
      </c>
      <c r="C165" s="535">
        <f aca="true" t="shared" si="19" ref="C165:O165">C154+C160</f>
        <v>879</v>
      </c>
      <c r="D165" s="535">
        <f t="shared" si="19"/>
        <v>251.79999999999998</v>
      </c>
      <c r="E165" s="535">
        <f t="shared" si="19"/>
        <v>489.49999999999994</v>
      </c>
      <c r="F165" s="535">
        <f t="shared" si="19"/>
        <v>553.9</v>
      </c>
      <c r="G165" s="535">
        <f t="shared" si="19"/>
        <v>80</v>
      </c>
      <c r="H165" s="535">
        <f t="shared" si="19"/>
        <v>0</v>
      </c>
      <c r="I165" s="535">
        <f t="shared" si="19"/>
        <v>0</v>
      </c>
      <c r="J165" s="535">
        <f t="shared" si="19"/>
        <v>0</v>
      </c>
      <c r="K165" s="535">
        <f t="shared" si="19"/>
        <v>0</v>
      </c>
      <c r="L165" s="539">
        <f t="shared" si="19"/>
        <v>512.6</v>
      </c>
      <c r="M165" s="666">
        <f t="shared" si="19"/>
        <v>536.1</v>
      </c>
      <c r="N165" s="535">
        <f t="shared" si="19"/>
        <v>691.8</v>
      </c>
      <c r="O165" s="1030">
        <f t="shared" si="19"/>
        <v>323.59999999999997</v>
      </c>
    </row>
    <row r="166" spans="1:15" ht="13.5" thickBot="1">
      <c r="A166" s="310" t="s">
        <v>13</v>
      </c>
      <c r="B166" s="565">
        <f aca="true" t="shared" si="20" ref="B166:O166">SUM(B165:B165)</f>
        <v>324</v>
      </c>
      <c r="C166" s="565">
        <f t="shared" si="20"/>
        <v>879</v>
      </c>
      <c r="D166" s="565">
        <f t="shared" si="20"/>
        <v>251.79999999999998</v>
      </c>
      <c r="E166" s="565">
        <f t="shared" si="20"/>
        <v>489.49999999999994</v>
      </c>
      <c r="F166" s="565">
        <f t="shared" si="20"/>
        <v>553.9</v>
      </c>
      <c r="G166" s="565">
        <f t="shared" si="20"/>
        <v>80</v>
      </c>
      <c r="H166" s="565">
        <f t="shared" si="20"/>
        <v>0</v>
      </c>
      <c r="I166" s="565">
        <f t="shared" si="20"/>
        <v>0</v>
      </c>
      <c r="J166" s="565">
        <f t="shared" si="20"/>
        <v>0</v>
      </c>
      <c r="K166" s="565">
        <f t="shared" si="20"/>
        <v>0</v>
      </c>
      <c r="L166" s="667">
        <f t="shared" si="20"/>
        <v>512.6</v>
      </c>
      <c r="M166" s="565">
        <f t="shared" si="20"/>
        <v>536.1</v>
      </c>
      <c r="N166" s="565">
        <f t="shared" si="20"/>
        <v>691.8</v>
      </c>
      <c r="O166" s="1031">
        <f t="shared" si="20"/>
        <v>323.59999999999997</v>
      </c>
    </row>
    <row r="167" ht="12.75"/>
    <row r="168" spans="2:5" ht="15.75">
      <c r="B168" s="4" t="s">
        <v>121</v>
      </c>
      <c r="C168" s="168"/>
      <c r="D168" s="168"/>
      <c r="E168" s="168"/>
    </row>
    <row r="169" ht="12.75"/>
    <row r="170" spans="1:13" ht="18">
      <c r="A170" s="8"/>
      <c r="B170" s="6" t="s">
        <v>122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784" t="s">
        <v>23</v>
      </c>
      <c r="B171" s="1787" t="s">
        <v>34</v>
      </c>
      <c r="C171" s="1787"/>
      <c r="D171" s="1787"/>
      <c r="E171" s="1787"/>
      <c r="F171" s="1713" t="s">
        <v>234</v>
      </c>
      <c r="G171" s="1715" t="s">
        <v>235</v>
      </c>
      <c r="H171" s="1717" t="s">
        <v>46</v>
      </c>
      <c r="I171" s="1717"/>
      <c r="J171" s="1717"/>
      <c r="K171" s="1717"/>
      <c r="L171" s="1718"/>
      <c r="M171" s="1719" t="s">
        <v>240</v>
      </c>
      <c r="N171" s="72" t="s">
        <v>1</v>
      </c>
      <c r="O171" s="84" t="s">
        <v>37</v>
      </c>
    </row>
    <row r="172" spans="1:15" ht="20.25" thickBot="1">
      <c r="A172" s="1785"/>
      <c r="B172" s="56" t="s">
        <v>27</v>
      </c>
      <c r="C172" s="50" t="s">
        <v>28</v>
      </c>
      <c r="D172" s="50" t="s">
        <v>19</v>
      </c>
      <c r="E172" s="50" t="s">
        <v>29</v>
      </c>
      <c r="F172" s="1714"/>
      <c r="G172" s="1716"/>
      <c r="H172" s="185" t="s">
        <v>21</v>
      </c>
      <c r="I172" s="185" t="s">
        <v>20</v>
      </c>
      <c r="J172" s="313" t="s">
        <v>30</v>
      </c>
      <c r="K172" s="314" t="s">
        <v>31</v>
      </c>
      <c r="L172" s="187" t="s">
        <v>32</v>
      </c>
      <c r="M172" s="1720"/>
      <c r="N172" s="50" t="s">
        <v>33</v>
      </c>
      <c r="O172" s="58" t="s">
        <v>33</v>
      </c>
    </row>
    <row r="173" spans="1:15" ht="12.75">
      <c r="A173" s="240" t="s">
        <v>10</v>
      </c>
      <c r="B173" s="535">
        <v>0</v>
      </c>
      <c r="C173" s="536">
        <v>0</v>
      </c>
      <c r="D173" s="536">
        <v>0</v>
      </c>
      <c r="E173" s="536">
        <v>0</v>
      </c>
      <c r="F173" s="536">
        <v>146.8</v>
      </c>
      <c r="G173" s="536">
        <v>25.9</v>
      </c>
      <c r="H173" s="536">
        <v>0</v>
      </c>
      <c r="I173" s="536">
        <v>0</v>
      </c>
      <c r="J173" s="536">
        <v>0</v>
      </c>
      <c r="K173" s="536">
        <v>0</v>
      </c>
      <c r="L173" s="537">
        <v>0</v>
      </c>
      <c r="M173" s="655">
        <v>114</v>
      </c>
      <c r="N173" s="536">
        <v>3.6</v>
      </c>
      <c r="O173" s="540">
        <v>15.2</v>
      </c>
    </row>
    <row r="174" spans="1:15" ht="12.75">
      <c r="A174" s="241" t="s">
        <v>8</v>
      </c>
      <c r="B174" s="535">
        <v>0</v>
      </c>
      <c r="C174" s="536">
        <v>0</v>
      </c>
      <c r="D174" s="536">
        <v>445.9</v>
      </c>
      <c r="E174" s="536">
        <v>451.4</v>
      </c>
      <c r="F174" s="537">
        <v>508.4</v>
      </c>
      <c r="G174" s="536">
        <v>114.4</v>
      </c>
      <c r="H174" s="536">
        <v>51.8</v>
      </c>
      <c r="I174" s="536">
        <v>200</v>
      </c>
      <c r="J174" s="536">
        <v>0</v>
      </c>
      <c r="K174" s="623">
        <v>0</v>
      </c>
      <c r="L174" s="537">
        <v>36.4</v>
      </c>
      <c r="M174" s="656">
        <v>543.6</v>
      </c>
      <c r="N174" s="536">
        <v>429.8</v>
      </c>
      <c r="O174" s="540">
        <v>167.4</v>
      </c>
    </row>
    <row r="175" spans="1:15" ht="12.75">
      <c r="A175" s="241" t="s">
        <v>3</v>
      </c>
      <c r="B175" s="620">
        <v>0</v>
      </c>
      <c r="C175" s="621">
        <v>100.9</v>
      </c>
      <c r="D175" s="621">
        <v>0</v>
      </c>
      <c r="E175" s="621">
        <v>513.7</v>
      </c>
      <c r="F175" s="622">
        <v>620.9</v>
      </c>
      <c r="G175" s="621">
        <v>271.5</v>
      </c>
      <c r="H175" s="621">
        <v>0</v>
      </c>
      <c r="I175" s="621">
        <v>0</v>
      </c>
      <c r="J175" s="621">
        <v>0</v>
      </c>
      <c r="K175" s="623">
        <v>0</v>
      </c>
      <c r="L175" s="622">
        <v>36.8</v>
      </c>
      <c r="M175" s="635">
        <v>389.1</v>
      </c>
      <c r="N175" s="621">
        <v>685.5</v>
      </c>
      <c r="O175" s="625">
        <v>271</v>
      </c>
    </row>
    <row r="176" spans="1:15" ht="12.75">
      <c r="A176" s="241" t="s">
        <v>5</v>
      </c>
      <c r="B176" s="636">
        <v>46</v>
      </c>
      <c r="C176" s="637">
        <v>0</v>
      </c>
      <c r="D176" s="637">
        <v>0</v>
      </c>
      <c r="E176" s="637">
        <v>600</v>
      </c>
      <c r="F176" s="638">
        <v>432.7</v>
      </c>
      <c r="G176" s="637">
        <v>165.6</v>
      </c>
      <c r="H176" s="637">
        <v>0</v>
      </c>
      <c r="I176" s="637">
        <v>0</v>
      </c>
      <c r="J176" s="637">
        <v>0</v>
      </c>
      <c r="K176" s="623">
        <v>0</v>
      </c>
      <c r="L176" s="638">
        <v>0</v>
      </c>
      <c r="M176" s="639">
        <v>669.2</v>
      </c>
      <c r="N176" s="637">
        <v>385</v>
      </c>
      <c r="O176" s="640">
        <v>161</v>
      </c>
    </row>
    <row r="177" spans="1:15" ht="12.75">
      <c r="A177" s="243" t="s">
        <v>7</v>
      </c>
      <c r="B177" s="614">
        <v>0</v>
      </c>
      <c r="C177" s="615">
        <v>0</v>
      </c>
      <c r="D177" s="615">
        <v>0</v>
      </c>
      <c r="E177" s="615">
        <v>380</v>
      </c>
      <c r="F177" s="615">
        <v>478.9</v>
      </c>
      <c r="G177" s="615">
        <v>85.7</v>
      </c>
      <c r="H177" s="615">
        <v>0</v>
      </c>
      <c r="I177" s="615">
        <v>0</v>
      </c>
      <c r="J177" s="615">
        <v>0</v>
      </c>
      <c r="K177" s="623">
        <v>0</v>
      </c>
      <c r="L177" s="641">
        <v>0</v>
      </c>
      <c r="M177" s="642">
        <v>533.3</v>
      </c>
      <c r="N177" s="615">
        <v>363</v>
      </c>
      <c r="O177" s="618">
        <v>152</v>
      </c>
    </row>
    <row r="178" spans="1:15" ht="13.5" thickBot="1">
      <c r="A178" s="243" t="s">
        <v>9</v>
      </c>
      <c r="B178" s="614">
        <v>0</v>
      </c>
      <c r="C178" s="615">
        <v>0</v>
      </c>
      <c r="D178" s="615">
        <v>0</v>
      </c>
      <c r="E178" s="615">
        <v>0</v>
      </c>
      <c r="F178" s="615">
        <v>15.6</v>
      </c>
      <c r="G178" s="615">
        <v>0</v>
      </c>
      <c r="H178" s="615">
        <v>0</v>
      </c>
      <c r="I178" s="615">
        <v>0</v>
      </c>
      <c r="J178" s="615">
        <v>0</v>
      </c>
      <c r="K178" s="623">
        <v>0</v>
      </c>
      <c r="L178" s="616">
        <v>0</v>
      </c>
      <c r="M178" s="617">
        <v>0</v>
      </c>
      <c r="N178" s="615">
        <v>0</v>
      </c>
      <c r="O178" s="618">
        <v>0</v>
      </c>
    </row>
    <row r="179" spans="1:15" ht="13.5" thickBot="1">
      <c r="A179" s="57" t="s">
        <v>13</v>
      </c>
      <c r="B179" s="668">
        <f aca="true" t="shared" si="21" ref="B179:O179">SUM(B173:B178)</f>
        <v>46</v>
      </c>
      <c r="C179" s="668">
        <f t="shared" si="21"/>
        <v>100.9</v>
      </c>
      <c r="D179" s="668">
        <f t="shared" si="21"/>
        <v>445.9</v>
      </c>
      <c r="E179" s="668">
        <f t="shared" si="21"/>
        <v>1945.1</v>
      </c>
      <c r="F179" s="668">
        <f t="shared" si="21"/>
        <v>2203.2999999999997</v>
      </c>
      <c r="G179" s="668">
        <f t="shared" si="21"/>
        <v>663.1</v>
      </c>
      <c r="H179" s="668">
        <f t="shared" si="21"/>
        <v>51.8</v>
      </c>
      <c r="I179" s="668">
        <f t="shared" si="21"/>
        <v>200</v>
      </c>
      <c r="J179" s="668">
        <f t="shared" si="21"/>
        <v>0</v>
      </c>
      <c r="K179" s="668">
        <f t="shared" si="21"/>
        <v>0</v>
      </c>
      <c r="L179" s="669">
        <f t="shared" si="21"/>
        <v>73.19999999999999</v>
      </c>
      <c r="M179" s="668">
        <f t="shared" si="21"/>
        <v>2249.2</v>
      </c>
      <c r="N179" s="668">
        <f t="shared" si="21"/>
        <v>1866.9</v>
      </c>
      <c r="O179" s="670">
        <f t="shared" si="21"/>
        <v>766.6</v>
      </c>
    </row>
    <row r="180" spans="1:15" ht="12.75">
      <c r="A180" s="5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81"/>
    </row>
    <row r="181" spans="1:13" ht="18">
      <c r="A181" s="8"/>
      <c r="B181" s="6" t="s">
        <v>70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784" t="s">
        <v>23</v>
      </c>
      <c r="B182" s="1787" t="s">
        <v>34</v>
      </c>
      <c r="C182" s="1787"/>
      <c r="D182" s="1787"/>
      <c r="E182" s="1787"/>
      <c r="F182" s="1713" t="s">
        <v>234</v>
      </c>
      <c r="G182" s="1715" t="s">
        <v>235</v>
      </c>
      <c r="H182" s="1717" t="s">
        <v>46</v>
      </c>
      <c r="I182" s="1717"/>
      <c r="J182" s="1717"/>
      <c r="K182" s="1717"/>
      <c r="L182" s="1718"/>
      <c r="M182" s="1719" t="s">
        <v>240</v>
      </c>
      <c r="N182" s="72" t="s">
        <v>1</v>
      </c>
      <c r="O182" s="84" t="s">
        <v>37</v>
      </c>
    </row>
    <row r="183" spans="1:15" ht="20.25" thickBot="1">
      <c r="A183" s="1785"/>
      <c r="B183" s="68" t="s">
        <v>27</v>
      </c>
      <c r="C183" s="227" t="s">
        <v>28</v>
      </c>
      <c r="D183" s="227" t="s">
        <v>19</v>
      </c>
      <c r="E183" s="227" t="s">
        <v>29</v>
      </c>
      <c r="F183" s="1714"/>
      <c r="G183" s="1716"/>
      <c r="H183" s="185" t="s">
        <v>21</v>
      </c>
      <c r="I183" s="185" t="s">
        <v>20</v>
      </c>
      <c r="J183" s="313" t="s">
        <v>30</v>
      </c>
      <c r="K183" s="314" t="s">
        <v>31</v>
      </c>
      <c r="L183" s="187" t="s">
        <v>32</v>
      </c>
      <c r="M183" s="1720"/>
      <c r="N183" s="227" t="s">
        <v>33</v>
      </c>
      <c r="O183" s="58" t="s">
        <v>33</v>
      </c>
    </row>
    <row r="184" spans="1:15" ht="12.75">
      <c r="A184" s="244" t="s">
        <v>10</v>
      </c>
      <c r="B184" s="569">
        <v>0</v>
      </c>
      <c r="C184" s="570">
        <v>0</v>
      </c>
      <c r="D184" s="570">
        <v>0</v>
      </c>
      <c r="E184" s="570">
        <v>0</v>
      </c>
      <c r="F184" s="570">
        <v>104.6</v>
      </c>
      <c r="G184" s="570">
        <v>0</v>
      </c>
      <c r="H184" s="570">
        <v>0</v>
      </c>
      <c r="I184" s="570">
        <v>0</v>
      </c>
      <c r="J184" s="570">
        <v>0</v>
      </c>
      <c r="K184" s="570">
        <v>0</v>
      </c>
      <c r="L184" s="539">
        <v>0</v>
      </c>
      <c r="M184" s="657">
        <v>0</v>
      </c>
      <c r="N184" s="570">
        <v>0</v>
      </c>
      <c r="O184" s="540">
        <v>0</v>
      </c>
    </row>
    <row r="185" spans="1:15" ht="12.75">
      <c r="A185" s="243" t="s">
        <v>8</v>
      </c>
      <c r="B185" s="658">
        <v>183</v>
      </c>
      <c r="C185" s="659">
        <v>61.7</v>
      </c>
      <c r="D185" s="659">
        <v>3.1</v>
      </c>
      <c r="E185" s="659">
        <v>436.6</v>
      </c>
      <c r="F185" s="659">
        <v>316.9</v>
      </c>
      <c r="G185" s="659">
        <v>135.4</v>
      </c>
      <c r="H185" s="659">
        <v>98.7</v>
      </c>
      <c r="I185" s="659">
        <v>93.5</v>
      </c>
      <c r="J185" s="659">
        <v>0</v>
      </c>
      <c r="K185" s="525">
        <v>0</v>
      </c>
      <c r="L185" s="660">
        <v>64.4</v>
      </c>
      <c r="M185" s="657">
        <v>506</v>
      </c>
      <c r="N185" s="659">
        <v>651.6</v>
      </c>
      <c r="O185" s="540">
        <v>272.2</v>
      </c>
    </row>
    <row r="186" spans="1:15" ht="12.75">
      <c r="A186" s="243" t="s">
        <v>3</v>
      </c>
      <c r="B186" s="614">
        <v>147.1</v>
      </c>
      <c r="C186" s="615">
        <v>98</v>
      </c>
      <c r="D186" s="615">
        <v>0</v>
      </c>
      <c r="E186" s="615">
        <v>649.7</v>
      </c>
      <c r="F186" s="615">
        <v>419.2</v>
      </c>
      <c r="G186" s="615">
        <v>113.7</v>
      </c>
      <c r="H186" s="615">
        <v>115.8</v>
      </c>
      <c r="I186" s="615">
        <v>103.6</v>
      </c>
      <c r="J186" s="615">
        <v>0</v>
      </c>
      <c r="K186" s="525">
        <v>0</v>
      </c>
      <c r="L186" s="641">
        <v>132.8</v>
      </c>
      <c r="M186" s="642">
        <v>741.8</v>
      </c>
      <c r="N186" s="615">
        <v>792</v>
      </c>
      <c r="O186" s="625">
        <v>331</v>
      </c>
    </row>
    <row r="187" spans="1:15" ht="12.75">
      <c r="A187" s="243" t="s">
        <v>5</v>
      </c>
      <c r="B187" s="614">
        <v>0</v>
      </c>
      <c r="C187" s="615">
        <v>0</v>
      </c>
      <c r="D187" s="615">
        <v>0</v>
      </c>
      <c r="E187" s="615">
        <v>0</v>
      </c>
      <c r="F187" s="615">
        <v>0</v>
      </c>
      <c r="G187" s="615">
        <v>0</v>
      </c>
      <c r="H187" s="615">
        <v>0</v>
      </c>
      <c r="I187" s="615">
        <v>0</v>
      </c>
      <c r="J187" s="615">
        <v>0</v>
      </c>
      <c r="K187" s="525">
        <v>0</v>
      </c>
      <c r="L187" s="616">
        <v>0</v>
      </c>
      <c r="M187" s="617">
        <v>0</v>
      </c>
      <c r="N187" s="615">
        <v>0</v>
      </c>
      <c r="O187" s="618">
        <v>0</v>
      </c>
    </row>
    <row r="188" spans="1:15" ht="12.75">
      <c r="A188" s="243" t="s">
        <v>7</v>
      </c>
      <c r="B188" s="614">
        <v>0</v>
      </c>
      <c r="C188" s="615">
        <v>0</v>
      </c>
      <c r="D188" s="615">
        <v>0</v>
      </c>
      <c r="E188" s="615">
        <v>0</v>
      </c>
      <c r="F188" s="615">
        <v>0</v>
      </c>
      <c r="G188" s="615">
        <v>0</v>
      </c>
      <c r="H188" s="615">
        <v>0</v>
      </c>
      <c r="I188" s="615">
        <v>0</v>
      </c>
      <c r="J188" s="615">
        <v>0</v>
      </c>
      <c r="K188" s="525">
        <v>0</v>
      </c>
      <c r="L188" s="616">
        <v>0</v>
      </c>
      <c r="M188" s="617">
        <v>0</v>
      </c>
      <c r="N188" s="615">
        <v>0</v>
      </c>
      <c r="O188" s="613">
        <v>0</v>
      </c>
    </row>
    <row r="189" spans="1:15" ht="13.5" thickBot="1">
      <c r="A189" s="243" t="s">
        <v>9</v>
      </c>
      <c r="B189" s="614">
        <v>0</v>
      </c>
      <c r="C189" s="615">
        <v>0</v>
      </c>
      <c r="D189" s="615">
        <v>0</v>
      </c>
      <c r="E189" s="615">
        <v>0</v>
      </c>
      <c r="F189" s="615">
        <v>0</v>
      </c>
      <c r="G189" s="615">
        <v>0</v>
      </c>
      <c r="H189" s="615">
        <v>0</v>
      </c>
      <c r="I189" s="615">
        <v>0</v>
      </c>
      <c r="J189" s="615">
        <v>0</v>
      </c>
      <c r="K189" s="525">
        <v>0</v>
      </c>
      <c r="L189" s="616">
        <v>0</v>
      </c>
      <c r="M189" s="617">
        <v>0</v>
      </c>
      <c r="N189" s="615">
        <v>0</v>
      </c>
      <c r="O189" s="618">
        <v>0</v>
      </c>
    </row>
    <row r="190" spans="1:15" ht="13.5" thickBot="1">
      <c r="A190" s="57" t="s">
        <v>13</v>
      </c>
      <c r="B190" s="668">
        <f aca="true" t="shared" si="22" ref="B190:O190">SUM(B184:B189)</f>
        <v>330.1</v>
      </c>
      <c r="C190" s="668">
        <f t="shared" si="22"/>
        <v>159.7</v>
      </c>
      <c r="D190" s="668">
        <f t="shared" si="22"/>
        <v>3.1</v>
      </c>
      <c r="E190" s="668">
        <f t="shared" si="22"/>
        <v>1086.3000000000002</v>
      </c>
      <c r="F190" s="668">
        <f t="shared" si="22"/>
        <v>840.7</v>
      </c>
      <c r="G190" s="668">
        <f t="shared" si="22"/>
        <v>249.10000000000002</v>
      </c>
      <c r="H190" s="668">
        <f t="shared" si="22"/>
        <v>214.5</v>
      </c>
      <c r="I190" s="668">
        <f t="shared" si="22"/>
        <v>197.1</v>
      </c>
      <c r="J190" s="668">
        <f t="shared" si="22"/>
        <v>0</v>
      </c>
      <c r="K190" s="668">
        <f t="shared" si="22"/>
        <v>0</v>
      </c>
      <c r="L190" s="669">
        <f t="shared" si="22"/>
        <v>197.20000000000002</v>
      </c>
      <c r="M190" s="668">
        <f t="shared" si="22"/>
        <v>1247.8</v>
      </c>
      <c r="N190" s="668">
        <f t="shared" si="22"/>
        <v>1443.6</v>
      </c>
      <c r="O190" s="670">
        <f t="shared" si="22"/>
        <v>603.2</v>
      </c>
    </row>
    <row r="191" ht="12.75"/>
    <row r="192" spans="1:13" ht="18">
      <c r="A192" s="8"/>
      <c r="B192" s="6" t="s">
        <v>247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784" t="s">
        <v>23</v>
      </c>
      <c r="B193" s="1786" t="s">
        <v>34</v>
      </c>
      <c r="C193" s="1787"/>
      <c r="D193" s="1787"/>
      <c r="E193" s="1788"/>
      <c r="F193" s="1811" t="s">
        <v>234</v>
      </c>
      <c r="G193" s="1811" t="s">
        <v>235</v>
      </c>
      <c r="H193" s="1807" t="s">
        <v>46</v>
      </c>
      <c r="I193" s="1723"/>
      <c r="J193" s="1723"/>
      <c r="K193" s="1723"/>
      <c r="L193" s="1808"/>
      <c r="M193" s="1822" t="s">
        <v>240</v>
      </c>
      <c r="N193" s="72" t="s">
        <v>1</v>
      </c>
      <c r="O193" s="84" t="s">
        <v>37</v>
      </c>
    </row>
    <row r="194" spans="1:15" ht="20.25" thickBot="1">
      <c r="A194" s="1785"/>
      <c r="B194" s="68" t="s">
        <v>27</v>
      </c>
      <c r="C194" s="227" t="s">
        <v>28</v>
      </c>
      <c r="D194" s="227" t="s">
        <v>19</v>
      </c>
      <c r="E194" s="227" t="s">
        <v>29</v>
      </c>
      <c r="F194" s="1812"/>
      <c r="G194" s="1812"/>
      <c r="H194" s="185" t="s">
        <v>21</v>
      </c>
      <c r="I194" s="185" t="s">
        <v>20</v>
      </c>
      <c r="J194" s="313" t="s">
        <v>30</v>
      </c>
      <c r="K194" s="314" t="s">
        <v>31</v>
      </c>
      <c r="L194" s="187" t="s">
        <v>32</v>
      </c>
      <c r="M194" s="1823"/>
      <c r="N194" s="227" t="s">
        <v>33</v>
      </c>
      <c r="O194" s="58" t="s">
        <v>33</v>
      </c>
    </row>
    <row r="195" spans="1:15" ht="12.75">
      <c r="A195" s="244" t="s">
        <v>10</v>
      </c>
      <c r="B195" s="385">
        <v>0</v>
      </c>
      <c r="C195" s="386">
        <v>0</v>
      </c>
      <c r="D195" s="386">
        <v>0</v>
      </c>
      <c r="E195" s="386">
        <v>0</v>
      </c>
      <c r="F195" s="388">
        <v>0</v>
      </c>
      <c r="G195" s="388">
        <v>0</v>
      </c>
      <c r="H195" s="388">
        <v>0</v>
      </c>
      <c r="I195" s="388">
        <v>0</v>
      </c>
      <c r="J195" s="388">
        <v>0</v>
      </c>
      <c r="K195" s="388">
        <v>0</v>
      </c>
      <c r="L195" s="391">
        <v>0</v>
      </c>
      <c r="M195" s="392">
        <v>0</v>
      </c>
      <c r="N195" s="388">
        <v>0</v>
      </c>
      <c r="O195" s="361">
        <v>0</v>
      </c>
    </row>
    <row r="196" spans="1:15" ht="12.75">
      <c r="A196" s="243" t="s">
        <v>8</v>
      </c>
      <c r="B196" s="387">
        <v>0</v>
      </c>
      <c r="C196" s="388">
        <v>0</v>
      </c>
      <c r="D196" s="388">
        <v>0</v>
      </c>
      <c r="E196" s="388">
        <v>0</v>
      </c>
      <c r="F196" s="388">
        <v>0</v>
      </c>
      <c r="G196" s="388">
        <v>0</v>
      </c>
      <c r="H196" s="388">
        <v>0</v>
      </c>
      <c r="I196" s="388">
        <v>0</v>
      </c>
      <c r="J196" s="388">
        <v>0</v>
      </c>
      <c r="K196" s="388">
        <v>0</v>
      </c>
      <c r="L196" s="391">
        <v>0</v>
      </c>
      <c r="M196" s="392">
        <v>0</v>
      </c>
      <c r="N196" s="388">
        <v>0</v>
      </c>
      <c r="O196" s="361">
        <v>0</v>
      </c>
    </row>
    <row r="197" spans="1:15" ht="12.75">
      <c r="A197" s="243" t="s">
        <v>3</v>
      </c>
      <c r="B197" s="389">
        <v>0</v>
      </c>
      <c r="C197" s="357">
        <v>0</v>
      </c>
      <c r="D197" s="357">
        <v>0</v>
      </c>
      <c r="E197" s="357">
        <v>0</v>
      </c>
      <c r="F197" s="357">
        <v>0</v>
      </c>
      <c r="G197" s="357">
        <v>0</v>
      </c>
      <c r="H197" s="357">
        <v>0</v>
      </c>
      <c r="I197" s="357">
        <v>0</v>
      </c>
      <c r="J197" s="388">
        <v>0</v>
      </c>
      <c r="K197" s="388">
        <v>0</v>
      </c>
      <c r="L197" s="390">
        <v>0</v>
      </c>
      <c r="M197" s="356">
        <v>0</v>
      </c>
      <c r="N197" s="357">
        <v>0</v>
      </c>
      <c r="O197" s="362">
        <v>0</v>
      </c>
    </row>
    <row r="198" spans="1:15" ht="12.75">
      <c r="A198" s="243" t="s">
        <v>5</v>
      </c>
      <c r="B198" s="389">
        <v>145</v>
      </c>
      <c r="C198" s="357">
        <v>133</v>
      </c>
      <c r="D198" s="357">
        <v>0</v>
      </c>
      <c r="E198" s="357">
        <v>690.7</v>
      </c>
      <c r="F198" s="357">
        <v>501.6</v>
      </c>
      <c r="G198" s="357">
        <v>115.2</v>
      </c>
      <c r="H198" s="357">
        <v>99.1</v>
      </c>
      <c r="I198" s="357">
        <v>95.1</v>
      </c>
      <c r="J198" s="388">
        <v>0</v>
      </c>
      <c r="K198" s="388">
        <v>0</v>
      </c>
      <c r="L198" s="390">
        <v>152.4</v>
      </c>
      <c r="M198" s="356">
        <v>738.5</v>
      </c>
      <c r="N198" s="357">
        <v>848</v>
      </c>
      <c r="O198" s="363">
        <v>354</v>
      </c>
    </row>
    <row r="199" spans="1:15" ht="12.75">
      <c r="A199" s="243" t="s">
        <v>7</v>
      </c>
      <c r="B199" s="389">
        <v>0</v>
      </c>
      <c r="C199" s="357">
        <v>0</v>
      </c>
      <c r="D199" s="357">
        <v>0</v>
      </c>
      <c r="E199" s="357">
        <v>0</v>
      </c>
      <c r="F199" s="357">
        <v>144.8</v>
      </c>
      <c r="G199" s="357">
        <v>64.2</v>
      </c>
      <c r="H199" s="357">
        <v>0</v>
      </c>
      <c r="I199" s="357">
        <v>0</v>
      </c>
      <c r="J199" s="388">
        <v>0</v>
      </c>
      <c r="K199" s="388">
        <v>0</v>
      </c>
      <c r="L199" s="390">
        <v>0</v>
      </c>
      <c r="M199" s="356">
        <v>307.1</v>
      </c>
      <c r="N199" s="357">
        <v>8.6</v>
      </c>
      <c r="O199" s="364">
        <v>139.9</v>
      </c>
    </row>
    <row r="200" spans="1:15" ht="13.5" thickBot="1">
      <c r="A200" s="243" t="s">
        <v>9</v>
      </c>
      <c r="B200" s="389">
        <v>0</v>
      </c>
      <c r="C200" s="357">
        <v>0</v>
      </c>
      <c r="D200" s="357">
        <v>0</v>
      </c>
      <c r="E200" s="357">
        <v>0</v>
      </c>
      <c r="F200" s="357">
        <v>69.3</v>
      </c>
      <c r="G200" s="357">
        <v>0</v>
      </c>
      <c r="H200" s="357">
        <v>0</v>
      </c>
      <c r="I200" s="357">
        <v>0</v>
      </c>
      <c r="J200" s="388">
        <v>0</v>
      </c>
      <c r="K200" s="388">
        <v>0</v>
      </c>
      <c r="L200" s="390">
        <v>0</v>
      </c>
      <c r="M200" s="356">
        <v>0</v>
      </c>
      <c r="N200" s="357">
        <v>0</v>
      </c>
      <c r="O200" s="363">
        <v>0</v>
      </c>
    </row>
    <row r="201" spans="1:15" ht="13.5" thickBot="1">
      <c r="A201" s="57" t="s">
        <v>13</v>
      </c>
      <c r="B201" s="628">
        <f aca="true" t="shared" si="23" ref="B201:O201">SUM(B195:B200)</f>
        <v>145</v>
      </c>
      <c r="C201" s="628">
        <f t="shared" si="23"/>
        <v>133</v>
      </c>
      <c r="D201" s="628">
        <f t="shared" si="23"/>
        <v>0</v>
      </c>
      <c r="E201" s="628">
        <f t="shared" si="23"/>
        <v>690.7</v>
      </c>
      <c r="F201" s="628">
        <f t="shared" si="23"/>
        <v>715.7</v>
      </c>
      <c r="G201" s="628">
        <f t="shared" si="23"/>
        <v>179.4</v>
      </c>
      <c r="H201" s="628">
        <f t="shared" si="23"/>
        <v>99.1</v>
      </c>
      <c r="I201" s="628">
        <f t="shared" si="23"/>
        <v>95.1</v>
      </c>
      <c r="J201" s="628">
        <f t="shared" si="23"/>
        <v>0</v>
      </c>
      <c r="K201" s="628">
        <f t="shared" si="23"/>
        <v>0</v>
      </c>
      <c r="L201" s="629">
        <f t="shared" si="23"/>
        <v>152.4</v>
      </c>
      <c r="M201" s="628">
        <f t="shared" si="23"/>
        <v>1045.6</v>
      </c>
      <c r="N201" s="628">
        <f t="shared" si="23"/>
        <v>856.6</v>
      </c>
      <c r="O201" s="630">
        <f t="shared" si="23"/>
        <v>493.9</v>
      </c>
    </row>
    <row r="202" ht="12.75"/>
    <row r="203" spans="1:13" ht="18">
      <c r="A203" s="8"/>
      <c r="B203" s="6" t="s">
        <v>123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784" t="s">
        <v>23</v>
      </c>
      <c r="B204" s="1787" t="s">
        <v>34</v>
      </c>
      <c r="C204" s="1787"/>
      <c r="D204" s="1787"/>
      <c r="E204" s="1787"/>
      <c r="F204" s="1713" t="s">
        <v>234</v>
      </c>
      <c r="G204" s="1715" t="s">
        <v>235</v>
      </c>
      <c r="H204" s="1717" t="s">
        <v>46</v>
      </c>
      <c r="I204" s="1717"/>
      <c r="J204" s="1717"/>
      <c r="K204" s="1717"/>
      <c r="L204" s="1718"/>
      <c r="M204" s="1719" t="s">
        <v>240</v>
      </c>
      <c r="N204" s="72" t="s">
        <v>1</v>
      </c>
      <c r="O204" s="84" t="s">
        <v>37</v>
      </c>
      <c r="R204" s="661"/>
    </row>
    <row r="205" spans="1:15" ht="20.25" thickBot="1">
      <c r="A205" s="1785"/>
      <c r="B205" s="56" t="s">
        <v>27</v>
      </c>
      <c r="C205" s="50" t="s">
        <v>28</v>
      </c>
      <c r="D205" s="50" t="s">
        <v>19</v>
      </c>
      <c r="E205" s="50" t="s">
        <v>29</v>
      </c>
      <c r="F205" s="1714"/>
      <c r="G205" s="1716"/>
      <c r="H205" s="185" t="s">
        <v>21</v>
      </c>
      <c r="I205" s="185" t="s">
        <v>20</v>
      </c>
      <c r="J205" s="313" t="s">
        <v>30</v>
      </c>
      <c r="K205" s="314" t="s">
        <v>31</v>
      </c>
      <c r="L205" s="187" t="s">
        <v>32</v>
      </c>
      <c r="M205" s="1720"/>
      <c r="N205" s="50" t="s">
        <v>33</v>
      </c>
      <c r="O205" s="58" t="s">
        <v>33</v>
      </c>
    </row>
    <row r="206" spans="1:15" ht="12.75">
      <c r="A206" s="240" t="s">
        <v>10</v>
      </c>
      <c r="B206" s="317">
        <v>0</v>
      </c>
      <c r="C206" s="350">
        <v>0</v>
      </c>
      <c r="D206" s="350">
        <v>0</v>
      </c>
      <c r="E206" s="350">
        <v>0</v>
      </c>
      <c r="F206" s="350">
        <v>0</v>
      </c>
      <c r="G206" s="350">
        <v>0</v>
      </c>
      <c r="H206" s="350">
        <v>0</v>
      </c>
      <c r="I206" s="350">
        <v>0</v>
      </c>
      <c r="J206" s="350">
        <v>0</v>
      </c>
      <c r="K206" s="350">
        <v>0</v>
      </c>
      <c r="L206" s="351">
        <v>0</v>
      </c>
      <c r="M206" s="317">
        <v>0</v>
      </c>
      <c r="N206" s="350">
        <v>0</v>
      </c>
      <c r="O206" s="361">
        <v>0</v>
      </c>
    </row>
    <row r="207" spans="1:15" ht="12.75">
      <c r="A207" s="241" t="s">
        <v>8</v>
      </c>
      <c r="B207" s="317">
        <v>0</v>
      </c>
      <c r="C207" s="350">
        <v>0</v>
      </c>
      <c r="D207" s="350">
        <v>0</v>
      </c>
      <c r="E207" s="350">
        <v>160</v>
      </c>
      <c r="F207" s="352">
        <v>572.4</v>
      </c>
      <c r="G207" s="350">
        <v>82.1</v>
      </c>
      <c r="H207" s="350">
        <v>80</v>
      </c>
      <c r="I207" s="350">
        <v>100</v>
      </c>
      <c r="J207" s="350">
        <v>0</v>
      </c>
      <c r="K207" s="253">
        <v>0</v>
      </c>
      <c r="L207" s="393">
        <v>0</v>
      </c>
      <c r="M207" s="317">
        <v>161.2</v>
      </c>
      <c r="N207" s="350">
        <v>447.8</v>
      </c>
      <c r="O207" s="361">
        <v>189.6</v>
      </c>
    </row>
    <row r="208" spans="1:15" ht="12.75" customHeight="1">
      <c r="A208" s="1832" t="s">
        <v>230</v>
      </c>
      <c r="B208" s="1834">
        <v>0</v>
      </c>
      <c r="C208" s="1798">
        <v>0</v>
      </c>
      <c r="D208" s="1798">
        <v>0</v>
      </c>
      <c r="E208" s="1798">
        <v>297.8</v>
      </c>
      <c r="F208" s="1798">
        <v>0</v>
      </c>
      <c r="G208" s="1798">
        <v>0</v>
      </c>
      <c r="H208" s="1798">
        <v>60.5</v>
      </c>
      <c r="I208" s="1798">
        <v>71.1</v>
      </c>
      <c r="J208" s="1798">
        <v>0</v>
      </c>
      <c r="K208" s="1804">
        <v>0</v>
      </c>
      <c r="L208" s="1802">
        <v>0</v>
      </c>
      <c r="M208" s="1796">
        <v>0</v>
      </c>
      <c r="N208" s="1798">
        <v>41.6</v>
      </c>
      <c r="O208" s="1800">
        <v>11.2</v>
      </c>
    </row>
    <row r="209" spans="1:15" ht="12.75">
      <c r="A209" s="1833"/>
      <c r="B209" s="1835"/>
      <c r="C209" s="1799"/>
      <c r="D209" s="1799"/>
      <c r="E209" s="1799"/>
      <c r="F209" s="1799"/>
      <c r="G209" s="1799"/>
      <c r="H209" s="1799"/>
      <c r="I209" s="1799"/>
      <c r="J209" s="1799"/>
      <c r="K209" s="1805"/>
      <c r="L209" s="1803"/>
      <c r="M209" s="1797"/>
      <c r="N209" s="1799"/>
      <c r="O209" s="1801"/>
    </row>
    <row r="210" spans="1:15" ht="12.75">
      <c r="A210" s="241" t="s">
        <v>3</v>
      </c>
      <c r="B210" s="353">
        <v>0</v>
      </c>
      <c r="C210" s="354">
        <v>0</v>
      </c>
      <c r="D210" s="354">
        <v>0</v>
      </c>
      <c r="E210" s="354">
        <v>0</v>
      </c>
      <c r="F210" s="355">
        <v>0</v>
      </c>
      <c r="G210" s="354">
        <v>0</v>
      </c>
      <c r="H210" s="354">
        <v>0</v>
      </c>
      <c r="I210" s="354">
        <v>0</v>
      </c>
      <c r="J210" s="354">
        <v>0</v>
      </c>
      <c r="K210" s="253">
        <v>0</v>
      </c>
      <c r="L210" s="394">
        <v>0</v>
      </c>
      <c r="M210" s="353">
        <v>0</v>
      </c>
      <c r="N210" s="354">
        <v>0</v>
      </c>
      <c r="O210" s="362">
        <v>0</v>
      </c>
    </row>
    <row r="211" spans="1:15" ht="13.5" thickBot="1">
      <c r="A211" s="241" t="s">
        <v>5</v>
      </c>
      <c r="B211" s="358">
        <v>0</v>
      </c>
      <c r="C211" s="359">
        <v>0</v>
      </c>
      <c r="D211" s="359">
        <v>0</v>
      </c>
      <c r="E211" s="359">
        <v>0</v>
      </c>
      <c r="F211" s="360">
        <v>0</v>
      </c>
      <c r="G211" s="359">
        <v>0</v>
      </c>
      <c r="H211" s="359">
        <v>0</v>
      </c>
      <c r="I211" s="359">
        <v>0</v>
      </c>
      <c r="J211" s="359">
        <v>0</v>
      </c>
      <c r="K211" s="253">
        <v>0</v>
      </c>
      <c r="L211" s="395">
        <v>0</v>
      </c>
      <c r="M211" s="358">
        <v>0</v>
      </c>
      <c r="N211" s="359">
        <v>0</v>
      </c>
      <c r="O211" s="364">
        <v>0</v>
      </c>
    </row>
    <row r="212" spans="1:15" ht="13.5" thickBot="1">
      <c r="A212" s="57" t="s">
        <v>13</v>
      </c>
      <c r="B212" s="405">
        <f aca="true" t="shared" si="24" ref="B212:O212">SUM(B206:B211)</f>
        <v>0</v>
      </c>
      <c r="C212" s="405">
        <f t="shared" si="24"/>
        <v>0</v>
      </c>
      <c r="D212" s="405">
        <f t="shared" si="24"/>
        <v>0</v>
      </c>
      <c r="E212" s="405">
        <f t="shared" si="24"/>
        <v>457.8</v>
      </c>
      <c r="F212" s="405">
        <f t="shared" si="24"/>
        <v>572.4</v>
      </c>
      <c r="G212" s="405">
        <f t="shared" si="24"/>
        <v>82.1</v>
      </c>
      <c r="H212" s="405">
        <f t="shared" si="24"/>
        <v>140.5</v>
      </c>
      <c r="I212" s="405">
        <f t="shared" si="24"/>
        <v>171.1</v>
      </c>
      <c r="J212" s="405">
        <f t="shared" si="24"/>
        <v>0</v>
      </c>
      <c r="K212" s="628">
        <f t="shared" si="24"/>
        <v>0</v>
      </c>
      <c r="L212" s="631">
        <f t="shared" si="24"/>
        <v>0</v>
      </c>
      <c r="M212" s="405">
        <f t="shared" si="24"/>
        <v>161.2</v>
      </c>
      <c r="N212" s="405">
        <f t="shared" si="24"/>
        <v>489.40000000000003</v>
      </c>
      <c r="O212" s="632">
        <f t="shared" si="24"/>
        <v>200.79999999999998</v>
      </c>
    </row>
    <row r="213" ht="12.75"/>
    <row r="214" spans="1:13" ht="18">
      <c r="A214" s="8"/>
      <c r="B214" s="6" t="s">
        <v>248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784" t="s">
        <v>23</v>
      </c>
      <c r="B215" s="1786" t="s">
        <v>34</v>
      </c>
      <c r="C215" s="1787"/>
      <c r="D215" s="1787"/>
      <c r="E215" s="1788"/>
      <c r="F215" s="1811" t="s">
        <v>234</v>
      </c>
      <c r="G215" s="1811" t="s">
        <v>235</v>
      </c>
      <c r="H215" s="1807" t="s">
        <v>46</v>
      </c>
      <c r="I215" s="1723"/>
      <c r="J215" s="1723"/>
      <c r="K215" s="1723"/>
      <c r="L215" s="1808"/>
      <c r="M215" s="1822" t="s">
        <v>240</v>
      </c>
      <c r="N215" s="72" t="s">
        <v>1</v>
      </c>
      <c r="O215" s="84" t="s">
        <v>37</v>
      </c>
    </row>
    <row r="216" spans="1:15" ht="20.25" thickBot="1">
      <c r="A216" s="1785"/>
      <c r="B216" s="56" t="s">
        <v>27</v>
      </c>
      <c r="C216" s="50" t="s">
        <v>28</v>
      </c>
      <c r="D216" s="50" t="s">
        <v>19</v>
      </c>
      <c r="E216" s="50" t="s">
        <v>29</v>
      </c>
      <c r="F216" s="1812"/>
      <c r="G216" s="1812"/>
      <c r="H216" s="185" t="s">
        <v>21</v>
      </c>
      <c r="I216" s="185" t="s">
        <v>20</v>
      </c>
      <c r="J216" s="313" t="s">
        <v>30</v>
      </c>
      <c r="K216" s="314" t="s">
        <v>31</v>
      </c>
      <c r="L216" s="187" t="s">
        <v>32</v>
      </c>
      <c r="M216" s="1823"/>
      <c r="N216" s="50" t="s">
        <v>33</v>
      </c>
      <c r="O216" s="58" t="s">
        <v>33</v>
      </c>
    </row>
    <row r="217" spans="1:15" ht="12.75">
      <c r="A217" s="240" t="s">
        <v>10</v>
      </c>
      <c r="B217" s="317">
        <v>0</v>
      </c>
      <c r="C217" s="350">
        <v>0</v>
      </c>
      <c r="D217" s="350">
        <v>0</v>
      </c>
      <c r="E217" s="350">
        <v>0</v>
      </c>
      <c r="F217" s="350">
        <v>0</v>
      </c>
      <c r="G217" s="350">
        <v>0</v>
      </c>
      <c r="H217" s="350">
        <v>0</v>
      </c>
      <c r="I217" s="350">
        <v>0</v>
      </c>
      <c r="J217" s="350">
        <v>0</v>
      </c>
      <c r="K217" s="350">
        <v>0</v>
      </c>
      <c r="L217" s="351">
        <v>0</v>
      </c>
      <c r="M217" s="317">
        <v>0</v>
      </c>
      <c r="N217" s="350">
        <v>0</v>
      </c>
      <c r="O217" s="361">
        <v>0</v>
      </c>
    </row>
    <row r="218" spans="1:15" ht="12.75">
      <c r="A218" s="241" t="s">
        <v>8</v>
      </c>
      <c r="B218" s="317">
        <v>0</v>
      </c>
      <c r="C218" s="350">
        <v>0</v>
      </c>
      <c r="D218" s="350">
        <v>0</v>
      </c>
      <c r="E218" s="350">
        <v>0</v>
      </c>
      <c r="F218" s="352">
        <v>0</v>
      </c>
      <c r="G218" s="350">
        <v>0</v>
      </c>
      <c r="H218" s="350">
        <v>0</v>
      </c>
      <c r="I218" s="350">
        <v>0</v>
      </c>
      <c r="J218" s="350">
        <v>0</v>
      </c>
      <c r="K218" s="350">
        <v>0</v>
      </c>
      <c r="L218" s="393">
        <v>0</v>
      </c>
      <c r="M218" s="317">
        <v>0</v>
      </c>
      <c r="N218" s="350">
        <v>0</v>
      </c>
      <c r="O218" s="361">
        <v>0</v>
      </c>
    </row>
    <row r="219" spans="1:15" ht="12.75">
      <c r="A219" s="241" t="s">
        <v>3</v>
      </c>
      <c r="B219" s="317">
        <v>0</v>
      </c>
      <c r="C219" s="350">
        <v>0</v>
      </c>
      <c r="D219" s="350">
        <v>0</v>
      </c>
      <c r="E219" s="354">
        <v>648.8</v>
      </c>
      <c r="F219" s="355">
        <v>458.1</v>
      </c>
      <c r="G219" s="354">
        <v>86.1</v>
      </c>
      <c r="H219" s="354">
        <v>141.5</v>
      </c>
      <c r="I219" s="354">
        <v>155.4</v>
      </c>
      <c r="J219" s="350">
        <v>0</v>
      </c>
      <c r="K219" s="350">
        <v>0</v>
      </c>
      <c r="L219" s="394">
        <v>76.6</v>
      </c>
      <c r="M219" s="353">
        <v>284</v>
      </c>
      <c r="N219" s="354">
        <v>767</v>
      </c>
      <c r="O219" s="362">
        <v>320</v>
      </c>
    </row>
    <row r="220" spans="1:15" ht="13.5" thickBot="1">
      <c r="A220" s="241" t="s">
        <v>5</v>
      </c>
      <c r="B220" s="317">
        <v>0</v>
      </c>
      <c r="C220" s="350">
        <v>0</v>
      </c>
      <c r="D220" s="350">
        <v>0</v>
      </c>
      <c r="E220" s="359">
        <v>0</v>
      </c>
      <c r="F220" s="360">
        <v>0</v>
      </c>
      <c r="G220" s="359">
        <v>0</v>
      </c>
      <c r="H220" s="359">
        <v>0</v>
      </c>
      <c r="I220" s="359">
        <v>0</v>
      </c>
      <c r="J220" s="350">
        <v>0</v>
      </c>
      <c r="K220" s="350">
        <v>0</v>
      </c>
      <c r="L220" s="395">
        <v>0</v>
      </c>
      <c r="M220" s="358">
        <v>0</v>
      </c>
      <c r="N220" s="359">
        <v>0</v>
      </c>
      <c r="O220" s="364">
        <v>0</v>
      </c>
    </row>
    <row r="221" spans="1:15" ht="13.5" thickBot="1">
      <c r="A221" s="57" t="s">
        <v>13</v>
      </c>
      <c r="B221" s="405">
        <f aca="true" t="shared" si="25" ref="B221:O221">SUM(B217:B220)</f>
        <v>0</v>
      </c>
      <c r="C221" s="405">
        <f t="shared" si="25"/>
        <v>0</v>
      </c>
      <c r="D221" s="405">
        <f t="shared" si="25"/>
        <v>0</v>
      </c>
      <c r="E221" s="405">
        <f t="shared" si="25"/>
        <v>648.8</v>
      </c>
      <c r="F221" s="405">
        <f t="shared" si="25"/>
        <v>458.1</v>
      </c>
      <c r="G221" s="405">
        <f t="shared" si="25"/>
        <v>86.1</v>
      </c>
      <c r="H221" s="405">
        <f t="shared" si="25"/>
        <v>141.5</v>
      </c>
      <c r="I221" s="405">
        <f t="shared" si="25"/>
        <v>155.4</v>
      </c>
      <c r="J221" s="405">
        <f t="shared" si="25"/>
        <v>0</v>
      </c>
      <c r="K221" s="628">
        <f t="shared" si="25"/>
        <v>0</v>
      </c>
      <c r="L221" s="631">
        <f t="shared" si="25"/>
        <v>76.6</v>
      </c>
      <c r="M221" s="405">
        <f t="shared" si="25"/>
        <v>284</v>
      </c>
      <c r="N221" s="405">
        <f t="shared" si="25"/>
        <v>767</v>
      </c>
      <c r="O221" s="52">
        <f t="shared" si="25"/>
        <v>320</v>
      </c>
    </row>
    <row r="222" spans="1:13" ht="18">
      <c r="A222" s="8"/>
      <c r="B222" s="6" t="s">
        <v>200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784" t="s">
        <v>23</v>
      </c>
      <c r="B223" s="1787" t="s">
        <v>34</v>
      </c>
      <c r="C223" s="1787"/>
      <c r="D223" s="1787"/>
      <c r="E223" s="1787"/>
      <c r="F223" s="1713" t="s">
        <v>234</v>
      </c>
      <c r="G223" s="1715" t="s">
        <v>235</v>
      </c>
      <c r="H223" s="1717" t="s">
        <v>46</v>
      </c>
      <c r="I223" s="1717"/>
      <c r="J223" s="1717"/>
      <c r="K223" s="1717"/>
      <c r="L223" s="1718"/>
      <c r="M223" s="1719" t="s">
        <v>240</v>
      </c>
      <c r="N223" s="72" t="s">
        <v>1</v>
      </c>
      <c r="O223" s="84" t="s">
        <v>37</v>
      </c>
    </row>
    <row r="224" spans="1:15" ht="20.25" thickBot="1">
      <c r="A224" s="1785"/>
      <c r="B224" s="633" t="s">
        <v>27</v>
      </c>
      <c r="C224" s="50" t="s">
        <v>28</v>
      </c>
      <c r="D224" s="50" t="s">
        <v>19</v>
      </c>
      <c r="E224" s="50" t="s">
        <v>29</v>
      </c>
      <c r="F224" s="1714"/>
      <c r="G224" s="1716"/>
      <c r="H224" s="185" t="s">
        <v>21</v>
      </c>
      <c r="I224" s="185" t="s">
        <v>20</v>
      </c>
      <c r="J224" s="313" t="s">
        <v>30</v>
      </c>
      <c r="K224" s="314" t="s">
        <v>31</v>
      </c>
      <c r="L224" s="187" t="s">
        <v>32</v>
      </c>
      <c r="M224" s="1720"/>
      <c r="N224" s="50" t="s">
        <v>33</v>
      </c>
      <c r="O224" s="58" t="s">
        <v>33</v>
      </c>
    </row>
    <row r="225" spans="1:15" ht="13.5" thickBot="1">
      <c r="A225" s="241" t="s">
        <v>8</v>
      </c>
      <c r="B225" s="317">
        <v>0</v>
      </c>
      <c r="C225" s="350">
        <v>0</v>
      </c>
      <c r="D225" s="350">
        <v>0</v>
      </c>
      <c r="E225" s="350">
        <v>41.7</v>
      </c>
      <c r="F225" s="352">
        <v>12</v>
      </c>
      <c r="G225" s="350">
        <v>11</v>
      </c>
      <c r="H225" s="350">
        <v>0</v>
      </c>
      <c r="I225" s="350">
        <v>0</v>
      </c>
      <c r="J225" s="350">
        <v>0</v>
      </c>
      <c r="K225" s="253">
        <v>0</v>
      </c>
      <c r="L225" s="393">
        <v>0</v>
      </c>
      <c r="M225" s="317">
        <v>69</v>
      </c>
      <c r="N225" s="350">
        <v>15.1</v>
      </c>
      <c r="O225" s="361">
        <v>4.8</v>
      </c>
    </row>
    <row r="226" spans="1:15" ht="13.5" thickBot="1">
      <c r="A226" s="57" t="s">
        <v>13</v>
      </c>
      <c r="B226" s="405">
        <f>SUM(B225:B225)</f>
        <v>0</v>
      </c>
      <c r="C226" s="405">
        <f aca="true" t="shared" si="26" ref="C226:O226">SUM(C225:C225)</f>
        <v>0</v>
      </c>
      <c r="D226" s="405">
        <f t="shared" si="26"/>
        <v>0</v>
      </c>
      <c r="E226" s="405">
        <f t="shared" si="26"/>
        <v>41.7</v>
      </c>
      <c r="F226" s="405">
        <f t="shared" si="26"/>
        <v>12</v>
      </c>
      <c r="G226" s="405">
        <f t="shared" si="26"/>
        <v>11</v>
      </c>
      <c r="H226" s="405">
        <f t="shared" si="26"/>
        <v>0</v>
      </c>
      <c r="I226" s="405">
        <f t="shared" si="26"/>
        <v>0</v>
      </c>
      <c r="J226" s="405">
        <f t="shared" si="26"/>
        <v>0</v>
      </c>
      <c r="K226" s="405">
        <f t="shared" si="26"/>
        <v>0</v>
      </c>
      <c r="L226" s="631">
        <f t="shared" si="26"/>
        <v>0</v>
      </c>
      <c r="M226" s="405">
        <f t="shared" si="26"/>
        <v>69</v>
      </c>
      <c r="N226" s="405">
        <f t="shared" si="26"/>
        <v>15.1</v>
      </c>
      <c r="O226" s="405">
        <f t="shared" si="26"/>
        <v>4.8</v>
      </c>
    </row>
    <row r="227" ht="12.75"/>
    <row r="228" spans="1:13" ht="18">
      <c r="A228" s="8"/>
      <c r="B228" s="6" t="s">
        <v>124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784" t="s">
        <v>23</v>
      </c>
      <c r="B229" s="1787" t="s">
        <v>34</v>
      </c>
      <c r="C229" s="1787"/>
      <c r="D229" s="1787"/>
      <c r="E229" s="1787"/>
      <c r="F229" s="1713" t="s">
        <v>234</v>
      </c>
      <c r="G229" s="1715" t="s">
        <v>235</v>
      </c>
      <c r="H229" s="1717" t="s">
        <v>46</v>
      </c>
      <c r="I229" s="1717"/>
      <c r="J229" s="1717"/>
      <c r="K229" s="1717"/>
      <c r="L229" s="1718"/>
      <c r="M229" s="1719" t="s">
        <v>240</v>
      </c>
      <c r="N229" s="72" t="s">
        <v>1</v>
      </c>
      <c r="O229" s="84" t="s">
        <v>37</v>
      </c>
    </row>
    <row r="230" spans="1:15" ht="20.25" thickBot="1">
      <c r="A230" s="1785"/>
      <c r="B230" s="56" t="s">
        <v>27</v>
      </c>
      <c r="C230" s="50" t="s">
        <v>28</v>
      </c>
      <c r="D230" s="50" t="s">
        <v>19</v>
      </c>
      <c r="E230" s="50" t="s">
        <v>29</v>
      </c>
      <c r="F230" s="1714"/>
      <c r="G230" s="1716"/>
      <c r="H230" s="185" t="s">
        <v>21</v>
      </c>
      <c r="I230" s="185" t="s">
        <v>20</v>
      </c>
      <c r="J230" s="313" t="s">
        <v>30</v>
      </c>
      <c r="K230" s="314" t="s">
        <v>31</v>
      </c>
      <c r="L230" s="187" t="s">
        <v>32</v>
      </c>
      <c r="M230" s="1720"/>
      <c r="N230" s="50" t="s">
        <v>33</v>
      </c>
      <c r="O230" s="58" t="s">
        <v>33</v>
      </c>
    </row>
    <row r="231" spans="1:15" ht="12.75">
      <c r="A231" s="240" t="s">
        <v>10</v>
      </c>
      <c r="B231" s="535">
        <v>0</v>
      </c>
      <c r="C231" s="536">
        <v>0</v>
      </c>
      <c r="D231" s="536">
        <v>0</v>
      </c>
      <c r="E231" s="536">
        <v>0</v>
      </c>
      <c r="F231" s="536">
        <v>16.4</v>
      </c>
      <c r="G231" s="536">
        <v>0</v>
      </c>
      <c r="H231" s="536">
        <v>0</v>
      </c>
      <c r="I231" s="536">
        <v>0</v>
      </c>
      <c r="J231" s="536">
        <v>0</v>
      </c>
      <c r="K231" s="536">
        <v>0</v>
      </c>
      <c r="L231" s="550">
        <v>0</v>
      </c>
      <c r="M231" s="535">
        <v>70.4</v>
      </c>
      <c r="N231" s="536">
        <v>3.6</v>
      </c>
      <c r="O231" s="540">
        <v>16.2</v>
      </c>
    </row>
    <row r="232" spans="1:15" ht="12.75">
      <c r="A232" s="241" t="s">
        <v>8</v>
      </c>
      <c r="B232" s="535">
        <v>0</v>
      </c>
      <c r="C232" s="536">
        <v>0</v>
      </c>
      <c r="D232" s="536">
        <v>44</v>
      </c>
      <c r="E232" s="536">
        <v>109</v>
      </c>
      <c r="F232" s="537">
        <v>69.1</v>
      </c>
      <c r="G232" s="536">
        <v>8.9</v>
      </c>
      <c r="H232" s="536">
        <v>47</v>
      </c>
      <c r="I232" s="536">
        <v>20</v>
      </c>
      <c r="J232" s="536">
        <v>0</v>
      </c>
      <c r="K232" s="536">
        <v>0</v>
      </c>
      <c r="L232" s="550">
        <v>49.5</v>
      </c>
      <c r="M232" s="535">
        <v>48.5</v>
      </c>
      <c r="N232" s="536">
        <v>150</v>
      </c>
      <c r="O232" s="540">
        <v>26</v>
      </c>
    </row>
    <row r="233" spans="1:15" ht="12.75">
      <c r="A233" s="241" t="s">
        <v>3</v>
      </c>
      <c r="B233" s="610">
        <v>58.8</v>
      </c>
      <c r="C233" s="554">
        <v>30.5</v>
      </c>
      <c r="D233" s="554">
        <v>14.9</v>
      </c>
      <c r="E233" s="554">
        <v>59.7</v>
      </c>
      <c r="F233" s="611">
        <v>57.1</v>
      </c>
      <c r="G233" s="554">
        <v>8.8</v>
      </c>
      <c r="H233" s="554">
        <v>0</v>
      </c>
      <c r="I233" s="554">
        <v>0</v>
      </c>
      <c r="J233" s="536">
        <v>0</v>
      </c>
      <c r="K233" s="536">
        <v>0</v>
      </c>
      <c r="L233" s="612">
        <v>174.2</v>
      </c>
      <c r="M233" s="610">
        <v>193.5</v>
      </c>
      <c r="N233" s="554">
        <v>150</v>
      </c>
      <c r="O233" s="613">
        <v>26</v>
      </c>
    </row>
    <row r="234" spans="1:15" ht="12.75">
      <c r="A234" s="243" t="s">
        <v>5</v>
      </c>
      <c r="B234" s="614">
        <v>0</v>
      </c>
      <c r="C234" s="615">
        <v>0</v>
      </c>
      <c r="D234" s="615">
        <v>0</v>
      </c>
      <c r="E234" s="615">
        <v>95.9</v>
      </c>
      <c r="F234" s="615">
        <v>22.8</v>
      </c>
      <c r="G234" s="615">
        <v>0</v>
      </c>
      <c r="H234" s="615">
        <v>107</v>
      </c>
      <c r="I234" s="615">
        <v>0</v>
      </c>
      <c r="J234" s="536">
        <v>0</v>
      </c>
      <c r="K234" s="536">
        <v>0</v>
      </c>
      <c r="L234" s="616">
        <v>0</v>
      </c>
      <c r="M234" s="617">
        <v>88</v>
      </c>
      <c r="N234" s="615">
        <v>150</v>
      </c>
      <c r="O234" s="618">
        <v>26</v>
      </c>
    </row>
    <row r="235" spans="1:15" ht="13.5" thickBot="1">
      <c r="A235" s="245" t="s">
        <v>9</v>
      </c>
      <c r="B235" s="614">
        <v>0</v>
      </c>
      <c r="C235" s="615">
        <v>0</v>
      </c>
      <c r="D235" s="615">
        <v>0</v>
      </c>
      <c r="E235" s="615">
        <v>0</v>
      </c>
      <c r="F235" s="615">
        <v>13</v>
      </c>
      <c r="G235" s="615">
        <v>0</v>
      </c>
      <c r="H235" s="615">
        <v>0</v>
      </c>
      <c r="I235" s="615">
        <v>0</v>
      </c>
      <c r="J235" s="536">
        <v>0</v>
      </c>
      <c r="K235" s="536">
        <v>0</v>
      </c>
      <c r="L235" s="616">
        <v>0</v>
      </c>
      <c r="M235" s="617">
        <v>0</v>
      </c>
      <c r="N235" s="615">
        <v>0</v>
      </c>
      <c r="O235" s="618">
        <v>0</v>
      </c>
    </row>
    <row r="236" spans="1:15" ht="13.5" thickBot="1">
      <c r="A236" s="57" t="s">
        <v>13</v>
      </c>
      <c r="B236" s="607">
        <f aca="true" t="shared" si="27" ref="B236:O236">SUM(B231:B235)</f>
        <v>58.8</v>
      </c>
      <c r="C236" s="607">
        <f t="shared" si="27"/>
        <v>30.5</v>
      </c>
      <c r="D236" s="607">
        <f t="shared" si="27"/>
        <v>58.9</v>
      </c>
      <c r="E236" s="607">
        <f t="shared" si="27"/>
        <v>264.6</v>
      </c>
      <c r="F236" s="607">
        <f t="shared" si="27"/>
        <v>178.4</v>
      </c>
      <c r="G236" s="607">
        <f t="shared" si="27"/>
        <v>17.700000000000003</v>
      </c>
      <c r="H236" s="607">
        <f t="shared" si="27"/>
        <v>154</v>
      </c>
      <c r="I236" s="607">
        <f t="shared" si="27"/>
        <v>20</v>
      </c>
      <c r="J236" s="607">
        <f t="shared" si="27"/>
        <v>0</v>
      </c>
      <c r="K236" s="607">
        <f t="shared" si="27"/>
        <v>0</v>
      </c>
      <c r="L236" s="608">
        <f t="shared" si="27"/>
        <v>223.7</v>
      </c>
      <c r="M236" s="607">
        <f t="shared" si="27"/>
        <v>400.4</v>
      </c>
      <c r="N236" s="607">
        <f t="shared" si="27"/>
        <v>453.6</v>
      </c>
      <c r="O236" s="609">
        <f t="shared" si="27"/>
        <v>94.2</v>
      </c>
    </row>
    <row r="237" ht="12.75"/>
    <row r="238" spans="1:13" ht="18">
      <c r="A238" s="8"/>
      <c r="B238" s="6" t="s">
        <v>101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784" t="s">
        <v>23</v>
      </c>
      <c r="B239" s="1787" t="s">
        <v>34</v>
      </c>
      <c r="C239" s="1787"/>
      <c r="D239" s="1787"/>
      <c r="E239" s="1787"/>
      <c r="F239" s="1713" t="s">
        <v>234</v>
      </c>
      <c r="G239" s="1715" t="s">
        <v>235</v>
      </c>
      <c r="H239" s="1717" t="s">
        <v>46</v>
      </c>
      <c r="I239" s="1717"/>
      <c r="J239" s="1717"/>
      <c r="K239" s="1717"/>
      <c r="L239" s="1718"/>
      <c r="M239" s="1719" t="s">
        <v>240</v>
      </c>
      <c r="N239" s="72" t="s">
        <v>1</v>
      </c>
      <c r="O239" s="84" t="s">
        <v>37</v>
      </c>
    </row>
    <row r="240" spans="1:15" ht="20.25" thickBot="1">
      <c r="A240" s="1785"/>
      <c r="B240" s="56" t="s">
        <v>27</v>
      </c>
      <c r="C240" s="50" t="s">
        <v>28</v>
      </c>
      <c r="D240" s="50" t="s">
        <v>19</v>
      </c>
      <c r="E240" s="50" t="s">
        <v>29</v>
      </c>
      <c r="F240" s="1714"/>
      <c r="G240" s="1716"/>
      <c r="H240" s="185" t="s">
        <v>21</v>
      </c>
      <c r="I240" s="185" t="s">
        <v>20</v>
      </c>
      <c r="J240" s="313" t="s">
        <v>30</v>
      </c>
      <c r="K240" s="314" t="s">
        <v>31</v>
      </c>
      <c r="L240" s="187" t="s">
        <v>32</v>
      </c>
      <c r="M240" s="1720"/>
      <c r="N240" s="50" t="s">
        <v>33</v>
      </c>
      <c r="O240" s="58" t="s">
        <v>33</v>
      </c>
    </row>
    <row r="241" spans="1:15" ht="13.5" thickBot="1">
      <c r="A241" s="241" t="s">
        <v>8</v>
      </c>
      <c r="B241" s="535">
        <v>0</v>
      </c>
      <c r="C241" s="536">
        <v>0</v>
      </c>
      <c r="D241" s="536">
        <v>0</v>
      </c>
      <c r="E241" s="536">
        <v>14.6</v>
      </c>
      <c r="F241" s="537">
        <v>6.75</v>
      </c>
      <c r="G241" s="536">
        <v>4.95</v>
      </c>
      <c r="H241" s="536">
        <v>0</v>
      </c>
      <c r="I241" s="536">
        <v>0</v>
      </c>
      <c r="J241" s="536">
        <v>0</v>
      </c>
      <c r="K241" s="538">
        <v>0</v>
      </c>
      <c r="L241" s="550">
        <v>18</v>
      </c>
      <c r="M241" s="535">
        <v>48.3</v>
      </c>
      <c r="N241" s="536">
        <v>12.6</v>
      </c>
      <c r="O241" s="540">
        <v>12.6</v>
      </c>
    </row>
    <row r="242" spans="1:15" ht="13.5" thickBot="1">
      <c r="A242" s="57" t="s">
        <v>13</v>
      </c>
      <c r="B242" s="533">
        <f aca="true" t="shared" si="28" ref="B242:O242">SUM(B241:B241)</f>
        <v>0</v>
      </c>
      <c r="C242" s="533">
        <f t="shared" si="28"/>
        <v>0</v>
      </c>
      <c r="D242" s="533">
        <f t="shared" si="28"/>
        <v>0</v>
      </c>
      <c r="E242" s="533">
        <f t="shared" si="28"/>
        <v>14.6</v>
      </c>
      <c r="F242" s="533">
        <f t="shared" si="28"/>
        <v>6.75</v>
      </c>
      <c r="G242" s="533">
        <f t="shared" si="28"/>
        <v>4.95</v>
      </c>
      <c r="H242" s="533">
        <f t="shared" si="28"/>
        <v>0</v>
      </c>
      <c r="I242" s="533">
        <f t="shared" si="28"/>
        <v>0</v>
      </c>
      <c r="J242" s="533">
        <f t="shared" si="28"/>
        <v>0</v>
      </c>
      <c r="K242" s="533">
        <f t="shared" si="28"/>
        <v>0</v>
      </c>
      <c r="L242" s="534">
        <f t="shared" si="28"/>
        <v>18</v>
      </c>
      <c r="M242" s="533">
        <f t="shared" si="28"/>
        <v>48.3</v>
      </c>
      <c r="N242" s="533">
        <f t="shared" si="28"/>
        <v>12.6</v>
      </c>
      <c r="O242" s="546">
        <f t="shared" si="28"/>
        <v>12.6</v>
      </c>
    </row>
    <row r="243" ht="12.75"/>
    <row r="244" spans="1:13" ht="18">
      <c r="A244" s="8"/>
      <c r="B244" s="6" t="s">
        <v>75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784" t="s">
        <v>23</v>
      </c>
      <c r="B245" s="1787" t="s">
        <v>34</v>
      </c>
      <c r="C245" s="1787"/>
      <c r="D245" s="1787"/>
      <c r="E245" s="1787"/>
      <c r="F245" s="1713" t="s">
        <v>234</v>
      </c>
      <c r="G245" s="1715" t="s">
        <v>235</v>
      </c>
      <c r="H245" s="1717" t="s">
        <v>46</v>
      </c>
      <c r="I245" s="1717"/>
      <c r="J245" s="1717"/>
      <c r="K245" s="1717"/>
      <c r="L245" s="1718"/>
      <c r="M245" s="1719" t="s">
        <v>240</v>
      </c>
      <c r="N245" s="72" t="s">
        <v>1</v>
      </c>
      <c r="O245" s="84" t="s">
        <v>37</v>
      </c>
    </row>
    <row r="246" spans="1:15" ht="20.25" thickBot="1">
      <c r="A246" s="1785"/>
      <c r="B246" s="56" t="s">
        <v>27</v>
      </c>
      <c r="C246" s="50" t="s">
        <v>28</v>
      </c>
      <c r="D246" s="50" t="s">
        <v>19</v>
      </c>
      <c r="E246" s="50" t="s">
        <v>29</v>
      </c>
      <c r="F246" s="1714"/>
      <c r="G246" s="1716"/>
      <c r="H246" s="185" t="s">
        <v>21</v>
      </c>
      <c r="I246" s="185" t="s">
        <v>20</v>
      </c>
      <c r="J246" s="313" t="s">
        <v>30</v>
      </c>
      <c r="K246" s="314" t="s">
        <v>31</v>
      </c>
      <c r="L246" s="187" t="s">
        <v>32</v>
      </c>
      <c r="M246" s="1720"/>
      <c r="N246" s="50" t="s">
        <v>33</v>
      </c>
      <c r="O246" s="58" t="s">
        <v>33</v>
      </c>
    </row>
    <row r="247" spans="1:15" ht="12.75">
      <c r="A247" s="241" t="s">
        <v>8</v>
      </c>
      <c r="B247" s="535">
        <v>20.1</v>
      </c>
      <c r="C247" s="536">
        <v>283</v>
      </c>
      <c r="D247" s="536">
        <v>14.9</v>
      </c>
      <c r="E247" s="536">
        <v>7.3</v>
      </c>
      <c r="F247" s="537">
        <v>81.8</v>
      </c>
      <c r="G247" s="536">
        <v>19.3</v>
      </c>
      <c r="H247" s="536">
        <v>46.8</v>
      </c>
      <c r="I247" s="536">
        <v>50</v>
      </c>
      <c r="J247" s="536">
        <v>0</v>
      </c>
      <c r="K247" s="619">
        <v>0</v>
      </c>
      <c r="L247" s="550">
        <v>0</v>
      </c>
      <c r="M247" s="535">
        <v>150.6</v>
      </c>
      <c r="N247" s="536">
        <v>56.3</v>
      </c>
      <c r="O247" s="540">
        <v>19.8</v>
      </c>
    </row>
    <row r="248" spans="1:15" ht="12.75">
      <c r="A248" s="241" t="s">
        <v>3</v>
      </c>
      <c r="B248" s="620">
        <v>0</v>
      </c>
      <c r="C248" s="621">
        <v>0</v>
      </c>
      <c r="D248" s="621">
        <v>0</v>
      </c>
      <c r="E248" s="621">
        <v>129.7</v>
      </c>
      <c r="F248" s="622">
        <v>51.2</v>
      </c>
      <c r="G248" s="621">
        <v>0</v>
      </c>
      <c r="H248" s="621">
        <v>0</v>
      </c>
      <c r="I248" s="621">
        <v>0</v>
      </c>
      <c r="J248" s="621">
        <v>0</v>
      </c>
      <c r="K248" s="623">
        <v>0</v>
      </c>
      <c r="L248" s="624">
        <v>22</v>
      </c>
      <c r="M248" s="620">
        <v>44.8</v>
      </c>
      <c r="N248" s="621">
        <v>27</v>
      </c>
      <c r="O248" s="625">
        <v>5.4</v>
      </c>
    </row>
    <row r="249" spans="1:15" ht="13.5" thickBot="1">
      <c r="A249" s="241" t="s">
        <v>5</v>
      </c>
      <c r="B249" s="610">
        <v>0</v>
      </c>
      <c r="C249" s="554">
        <v>0</v>
      </c>
      <c r="D249" s="554">
        <v>0</v>
      </c>
      <c r="E249" s="554">
        <v>121</v>
      </c>
      <c r="F249" s="611">
        <v>40.1</v>
      </c>
      <c r="G249" s="554">
        <v>0</v>
      </c>
      <c r="H249" s="554">
        <v>0</v>
      </c>
      <c r="I249" s="554">
        <v>0</v>
      </c>
      <c r="J249" s="554">
        <v>0</v>
      </c>
      <c r="K249" s="626">
        <v>0</v>
      </c>
      <c r="L249" s="627">
        <v>22</v>
      </c>
      <c r="M249" s="610">
        <v>45.7</v>
      </c>
      <c r="N249" s="554">
        <v>27</v>
      </c>
      <c r="O249" s="613">
        <v>5.4</v>
      </c>
    </row>
    <row r="250" spans="1:15" ht="13.5" thickBot="1">
      <c r="A250" s="57" t="s">
        <v>13</v>
      </c>
      <c r="B250" s="533">
        <f aca="true" t="shared" si="29" ref="B250:O250">SUM(B247:B249)</f>
        <v>20.1</v>
      </c>
      <c r="C250" s="533">
        <f t="shared" si="29"/>
        <v>283</v>
      </c>
      <c r="D250" s="533">
        <f t="shared" si="29"/>
        <v>14.9</v>
      </c>
      <c r="E250" s="533">
        <f t="shared" si="29"/>
        <v>258</v>
      </c>
      <c r="F250" s="533">
        <f t="shared" si="29"/>
        <v>173.1</v>
      </c>
      <c r="G250" s="533">
        <f t="shared" si="29"/>
        <v>19.3</v>
      </c>
      <c r="H250" s="533">
        <f t="shared" si="29"/>
        <v>46.8</v>
      </c>
      <c r="I250" s="533">
        <f t="shared" si="29"/>
        <v>50</v>
      </c>
      <c r="J250" s="533">
        <f t="shared" si="29"/>
        <v>0</v>
      </c>
      <c r="K250" s="533">
        <f t="shared" si="29"/>
        <v>0</v>
      </c>
      <c r="L250" s="534">
        <f t="shared" si="29"/>
        <v>44</v>
      </c>
      <c r="M250" s="533">
        <f t="shared" si="29"/>
        <v>241.09999999999997</v>
      </c>
      <c r="N250" s="533">
        <f t="shared" si="29"/>
        <v>110.3</v>
      </c>
      <c r="O250" s="546">
        <f t="shared" si="29"/>
        <v>30.6</v>
      </c>
    </row>
    <row r="251" ht="12.75"/>
    <row r="252" spans="1:13" ht="18">
      <c r="A252" s="8"/>
      <c r="B252" s="6" t="s">
        <v>84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784" t="s">
        <v>23</v>
      </c>
      <c r="B253" s="1787" t="s">
        <v>34</v>
      </c>
      <c r="C253" s="1787"/>
      <c r="D253" s="1787"/>
      <c r="E253" s="1787"/>
      <c r="F253" s="1713" t="s">
        <v>234</v>
      </c>
      <c r="G253" s="1715" t="s">
        <v>235</v>
      </c>
      <c r="H253" s="1717" t="s">
        <v>46</v>
      </c>
      <c r="I253" s="1717"/>
      <c r="J253" s="1717"/>
      <c r="K253" s="1717"/>
      <c r="L253" s="1718"/>
      <c r="M253" s="1719" t="s">
        <v>240</v>
      </c>
      <c r="N253" s="72" t="s">
        <v>1</v>
      </c>
      <c r="O253" s="84" t="s">
        <v>37</v>
      </c>
    </row>
    <row r="254" spans="1:15" ht="20.25" thickBot="1">
      <c r="A254" s="1785"/>
      <c r="B254" s="56" t="s">
        <v>27</v>
      </c>
      <c r="C254" s="50" t="s">
        <v>28</v>
      </c>
      <c r="D254" s="50" t="s">
        <v>19</v>
      </c>
      <c r="E254" s="50" t="s">
        <v>29</v>
      </c>
      <c r="F254" s="1714"/>
      <c r="G254" s="1716"/>
      <c r="H254" s="185" t="s">
        <v>21</v>
      </c>
      <c r="I254" s="185" t="s">
        <v>20</v>
      </c>
      <c r="J254" s="313" t="s">
        <v>30</v>
      </c>
      <c r="K254" s="314" t="s">
        <v>31</v>
      </c>
      <c r="L254" s="187" t="s">
        <v>32</v>
      </c>
      <c r="M254" s="1720"/>
      <c r="N254" s="50" t="s">
        <v>33</v>
      </c>
      <c r="O254" s="58" t="s">
        <v>33</v>
      </c>
    </row>
    <row r="255" spans="1:15" ht="12.75">
      <c r="A255" s="241" t="s">
        <v>8</v>
      </c>
      <c r="B255" s="535">
        <v>0</v>
      </c>
      <c r="C255" s="536">
        <v>0</v>
      </c>
      <c r="D255" s="536">
        <v>0</v>
      </c>
      <c r="E255" s="536">
        <v>0</v>
      </c>
      <c r="F255" s="537">
        <v>69.8</v>
      </c>
      <c r="G255" s="536">
        <v>10.6</v>
      </c>
      <c r="H255" s="536">
        <v>0</v>
      </c>
      <c r="I255" s="536">
        <v>0</v>
      </c>
      <c r="J255" s="536">
        <v>0</v>
      </c>
      <c r="K255" s="536">
        <v>0</v>
      </c>
      <c r="L255" s="550">
        <v>0</v>
      </c>
      <c r="M255" s="535">
        <v>76.5</v>
      </c>
      <c r="N255" s="536">
        <v>5.5</v>
      </c>
      <c r="O255" s="540">
        <v>0</v>
      </c>
    </row>
    <row r="256" spans="1:15" ht="13.5" thickBot="1">
      <c r="A256" s="241" t="s">
        <v>3</v>
      </c>
      <c r="B256" s="620">
        <v>0</v>
      </c>
      <c r="C256" s="621">
        <v>0</v>
      </c>
      <c r="D256" s="621">
        <v>0</v>
      </c>
      <c r="E256" s="621">
        <v>0</v>
      </c>
      <c r="F256" s="622">
        <v>74.7</v>
      </c>
      <c r="G256" s="621">
        <v>3.9</v>
      </c>
      <c r="H256" s="621">
        <v>0</v>
      </c>
      <c r="I256" s="621">
        <v>0</v>
      </c>
      <c r="J256" s="621">
        <v>0</v>
      </c>
      <c r="K256" s="621">
        <v>0</v>
      </c>
      <c r="L256" s="624">
        <v>0</v>
      </c>
      <c r="M256" s="620">
        <v>189.4</v>
      </c>
      <c r="N256" s="621">
        <v>65</v>
      </c>
      <c r="O256" s="625">
        <v>28</v>
      </c>
    </row>
    <row r="257" spans="1:15" ht="13.5" thickBot="1">
      <c r="A257" s="57" t="s">
        <v>13</v>
      </c>
      <c r="B257" s="533">
        <f aca="true" t="shared" si="30" ref="B257:O257">SUM(B255:B256)</f>
        <v>0</v>
      </c>
      <c r="C257" s="533">
        <f t="shared" si="30"/>
        <v>0</v>
      </c>
      <c r="D257" s="533">
        <f t="shared" si="30"/>
        <v>0</v>
      </c>
      <c r="E257" s="533">
        <f t="shared" si="30"/>
        <v>0</v>
      </c>
      <c r="F257" s="533">
        <f t="shared" si="30"/>
        <v>144.5</v>
      </c>
      <c r="G257" s="533">
        <f t="shared" si="30"/>
        <v>14.5</v>
      </c>
      <c r="H257" s="533">
        <f t="shared" si="30"/>
        <v>0</v>
      </c>
      <c r="I257" s="533">
        <f t="shared" si="30"/>
        <v>0</v>
      </c>
      <c r="J257" s="533">
        <f t="shared" si="30"/>
        <v>0</v>
      </c>
      <c r="K257" s="533">
        <f t="shared" si="30"/>
        <v>0</v>
      </c>
      <c r="L257" s="534">
        <f t="shared" si="30"/>
        <v>0</v>
      </c>
      <c r="M257" s="533">
        <f t="shared" si="30"/>
        <v>265.9</v>
      </c>
      <c r="N257" s="533">
        <f t="shared" si="30"/>
        <v>70.5</v>
      </c>
      <c r="O257" s="546">
        <f t="shared" si="30"/>
        <v>28</v>
      </c>
    </row>
    <row r="258" ht="12.75"/>
    <row r="259" spans="1:13" ht="18">
      <c r="A259" s="8"/>
      <c r="B259" s="6" t="s">
        <v>125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784" t="s">
        <v>23</v>
      </c>
      <c r="B260" s="1787" t="s">
        <v>34</v>
      </c>
      <c r="C260" s="1787"/>
      <c r="D260" s="1787"/>
      <c r="E260" s="1787"/>
      <c r="F260" s="1713" t="s">
        <v>234</v>
      </c>
      <c r="G260" s="1715" t="s">
        <v>235</v>
      </c>
      <c r="H260" s="1717" t="s">
        <v>46</v>
      </c>
      <c r="I260" s="1717"/>
      <c r="J260" s="1717"/>
      <c r="K260" s="1717"/>
      <c r="L260" s="1718"/>
      <c r="M260" s="1719" t="s">
        <v>240</v>
      </c>
      <c r="N260" s="72" t="s">
        <v>1</v>
      </c>
      <c r="O260" s="84" t="s">
        <v>37</v>
      </c>
    </row>
    <row r="261" spans="1:15" ht="20.25" thickBot="1">
      <c r="A261" s="1785"/>
      <c r="B261" s="56" t="s">
        <v>27</v>
      </c>
      <c r="C261" s="50" t="s">
        <v>28</v>
      </c>
      <c r="D261" s="50" t="s">
        <v>19</v>
      </c>
      <c r="E261" s="50" t="s">
        <v>29</v>
      </c>
      <c r="F261" s="1714"/>
      <c r="G261" s="1716"/>
      <c r="H261" s="185" t="s">
        <v>21</v>
      </c>
      <c r="I261" s="185" t="s">
        <v>20</v>
      </c>
      <c r="J261" s="313" t="s">
        <v>30</v>
      </c>
      <c r="K261" s="314" t="s">
        <v>31</v>
      </c>
      <c r="L261" s="187" t="s">
        <v>32</v>
      </c>
      <c r="M261" s="1720"/>
      <c r="N261" s="50" t="s">
        <v>33</v>
      </c>
      <c r="O261" s="58" t="s">
        <v>33</v>
      </c>
    </row>
    <row r="262" spans="1:15" ht="13.5" thickBot="1">
      <c r="A262" s="241" t="s">
        <v>8</v>
      </c>
      <c r="B262" s="535">
        <v>0</v>
      </c>
      <c r="C262" s="536">
        <v>0</v>
      </c>
      <c r="D262" s="536">
        <v>33</v>
      </c>
      <c r="E262" s="536">
        <v>15</v>
      </c>
      <c r="F262" s="537">
        <v>146.2</v>
      </c>
      <c r="G262" s="536">
        <v>29.4</v>
      </c>
      <c r="H262" s="536">
        <v>0</v>
      </c>
      <c r="I262" s="536">
        <v>0</v>
      </c>
      <c r="J262" s="536">
        <v>0</v>
      </c>
      <c r="K262" s="538">
        <v>0</v>
      </c>
      <c r="L262" s="550">
        <v>0</v>
      </c>
      <c r="M262" s="535">
        <v>207.3</v>
      </c>
      <c r="N262" s="536">
        <v>21</v>
      </c>
      <c r="O262" s="540">
        <v>18</v>
      </c>
    </row>
    <row r="263" spans="1:15" ht="13.5" thickBot="1">
      <c r="A263" s="57" t="s">
        <v>13</v>
      </c>
      <c r="B263" s="533">
        <f aca="true" t="shared" si="31" ref="B263:O263">SUM(B262:B262)</f>
        <v>0</v>
      </c>
      <c r="C263" s="533">
        <f t="shared" si="31"/>
        <v>0</v>
      </c>
      <c r="D263" s="533">
        <f t="shared" si="31"/>
        <v>33</v>
      </c>
      <c r="E263" s="533">
        <f t="shared" si="31"/>
        <v>15</v>
      </c>
      <c r="F263" s="533">
        <f t="shared" si="31"/>
        <v>146.2</v>
      </c>
      <c r="G263" s="533">
        <f t="shared" si="31"/>
        <v>29.4</v>
      </c>
      <c r="H263" s="533">
        <f t="shared" si="31"/>
        <v>0</v>
      </c>
      <c r="I263" s="533">
        <f t="shared" si="31"/>
        <v>0</v>
      </c>
      <c r="J263" s="533">
        <f t="shared" si="31"/>
        <v>0</v>
      </c>
      <c r="K263" s="533">
        <f t="shared" si="31"/>
        <v>0</v>
      </c>
      <c r="L263" s="534">
        <f t="shared" si="31"/>
        <v>0</v>
      </c>
      <c r="M263" s="533">
        <f t="shared" si="31"/>
        <v>207.3</v>
      </c>
      <c r="N263" s="533">
        <f t="shared" si="31"/>
        <v>21</v>
      </c>
      <c r="O263" s="546">
        <f t="shared" si="31"/>
        <v>18</v>
      </c>
    </row>
    <row r="264" ht="12.75"/>
    <row r="265" spans="1:13" ht="18">
      <c r="A265" s="8"/>
      <c r="B265" s="6" t="s">
        <v>77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784" t="s">
        <v>23</v>
      </c>
      <c r="B266" s="1787" t="s">
        <v>34</v>
      </c>
      <c r="C266" s="1787"/>
      <c r="D266" s="1787"/>
      <c r="E266" s="1787"/>
      <c r="F266" s="1713" t="s">
        <v>234</v>
      </c>
      <c r="G266" s="1715" t="s">
        <v>235</v>
      </c>
      <c r="H266" s="1717" t="s">
        <v>46</v>
      </c>
      <c r="I266" s="1717"/>
      <c r="J266" s="1717"/>
      <c r="K266" s="1717"/>
      <c r="L266" s="1718"/>
      <c r="M266" s="1719" t="s">
        <v>240</v>
      </c>
      <c r="N266" s="72" t="s">
        <v>1</v>
      </c>
      <c r="O266" s="84" t="s">
        <v>37</v>
      </c>
    </row>
    <row r="267" spans="1:15" ht="20.25" thickBot="1">
      <c r="A267" s="1785"/>
      <c r="B267" s="56" t="s">
        <v>27</v>
      </c>
      <c r="C267" s="50" t="s">
        <v>28</v>
      </c>
      <c r="D267" s="50" t="s">
        <v>19</v>
      </c>
      <c r="E267" s="50" t="s">
        <v>29</v>
      </c>
      <c r="F267" s="1714"/>
      <c r="G267" s="1716"/>
      <c r="H267" s="185" t="s">
        <v>21</v>
      </c>
      <c r="I267" s="185" t="s">
        <v>20</v>
      </c>
      <c r="J267" s="313" t="s">
        <v>30</v>
      </c>
      <c r="K267" s="314" t="s">
        <v>31</v>
      </c>
      <c r="L267" s="187" t="s">
        <v>32</v>
      </c>
      <c r="M267" s="1720"/>
      <c r="N267" s="50" t="s">
        <v>33</v>
      </c>
      <c r="O267" s="58" t="s">
        <v>33</v>
      </c>
    </row>
    <row r="268" spans="1:15" ht="13.5" thickBot="1">
      <c r="A268" s="241" t="s">
        <v>8</v>
      </c>
      <c r="B268" s="594">
        <v>0</v>
      </c>
      <c r="C268" s="595">
        <v>0</v>
      </c>
      <c r="D268" s="595">
        <v>0</v>
      </c>
      <c r="E268" s="595">
        <v>0</v>
      </c>
      <c r="F268" s="598">
        <v>3.2</v>
      </c>
      <c r="G268" s="595">
        <v>4.1</v>
      </c>
      <c r="H268" s="595">
        <v>0</v>
      </c>
      <c r="I268" s="595">
        <v>0</v>
      </c>
      <c r="J268" s="595">
        <v>0</v>
      </c>
      <c r="K268" s="604">
        <v>0</v>
      </c>
      <c r="L268" s="600">
        <v>0</v>
      </c>
      <c r="M268" s="594">
        <v>0</v>
      </c>
      <c r="N268" s="595">
        <v>0</v>
      </c>
      <c r="O268" s="597">
        <v>0</v>
      </c>
    </row>
    <row r="269" spans="1:15" ht="13.5" thickBot="1">
      <c r="A269" s="57" t="s">
        <v>13</v>
      </c>
      <c r="B269" s="404">
        <f aca="true" t="shared" si="32" ref="B269:O269">SUM(B268:B268)</f>
        <v>0</v>
      </c>
      <c r="C269" s="404">
        <f t="shared" si="32"/>
        <v>0</v>
      </c>
      <c r="D269" s="404">
        <f t="shared" si="32"/>
        <v>0</v>
      </c>
      <c r="E269" s="404">
        <f t="shared" si="32"/>
        <v>0</v>
      </c>
      <c r="F269" s="404">
        <f t="shared" si="32"/>
        <v>3.2</v>
      </c>
      <c r="G269" s="404">
        <f t="shared" si="32"/>
        <v>4.1</v>
      </c>
      <c r="H269" s="404">
        <f t="shared" si="32"/>
        <v>0</v>
      </c>
      <c r="I269" s="404">
        <f t="shared" si="32"/>
        <v>0</v>
      </c>
      <c r="J269" s="404">
        <f t="shared" si="32"/>
        <v>0</v>
      </c>
      <c r="K269" s="404">
        <f t="shared" si="32"/>
        <v>0</v>
      </c>
      <c r="L269" s="605">
        <f t="shared" si="32"/>
        <v>0</v>
      </c>
      <c r="M269" s="404">
        <f t="shared" si="32"/>
        <v>0</v>
      </c>
      <c r="N269" s="404">
        <f t="shared" si="32"/>
        <v>0</v>
      </c>
      <c r="O269" s="1032">
        <f t="shared" si="32"/>
        <v>0</v>
      </c>
    </row>
    <row r="270" spans="1:15" ht="12.75">
      <c r="A270" s="59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81"/>
    </row>
    <row r="271" spans="1:13" ht="18">
      <c r="A271" s="8"/>
      <c r="B271" s="6" t="s">
        <v>201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784" t="s">
        <v>23</v>
      </c>
      <c r="B272" s="1787" t="s">
        <v>34</v>
      </c>
      <c r="C272" s="1787"/>
      <c r="D272" s="1787"/>
      <c r="E272" s="1787"/>
      <c r="F272" s="1713" t="s">
        <v>234</v>
      </c>
      <c r="G272" s="1715" t="s">
        <v>235</v>
      </c>
      <c r="H272" s="1717" t="s">
        <v>46</v>
      </c>
      <c r="I272" s="1717"/>
      <c r="J272" s="1717"/>
      <c r="K272" s="1717"/>
      <c r="L272" s="1718"/>
      <c r="M272" s="1719" t="s">
        <v>240</v>
      </c>
      <c r="N272" s="72" t="s">
        <v>1</v>
      </c>
      <c r="O272" s="84" t="s">
        <v>37</v>
      </c>
    </row>
    <row r="273" spans="1:15" ht="20.25" thickBot="1">
      <c r="A273" s="1785"/>
      <c r="B273" s="56" t="s">
        <v>27</v>
      </c>
      <c r="C273" s="50" t="s">
        <v>28</v>
      </c>
      <c r="D273" s="50" t="s">
        <v>19</v>
      </c>
      <c r="E273" s="50" t="s">
        <v>29</v>
      </c>
      <c r="F273" s="1714"/>
      <c r="G273" s="1716"/>
      <c r="H273" s="185" t="s">
        <v>21</v>
      </c>
      <c r="I273" s="185" t="s">
        <v>20</v>
      </c>
      <c r="J273" s="313" t="s">
        <v>30</v>
      </c>
      <c r="K273" s="314" t="s">
        <v>31</v>
      </c>
      <c r="L273" s="187" t="s">
        <v>32</v>
      </c>
      <c r="M273" s="1720"/>
      <c r="N273" s="50" t="s">
        <v>33</v>
      </c>
      <c r="O273" s="58" t="s">
        <v>33</v>
      </c>
    </row>
    <row r="274" spans="1:15" ht="13.5" thickBot="1">
      <c r="A274" s="241" t="s">
        <v>8</v>
      </c>
      <c r="B274" s="594">
        <v>0</v>
      </c>
      <c r="C274" s="595">
        <v>0</v>
      </c>
      <c r="D274" s="595">
        <v>0</v>
      </c>
      <c r="E274" s="595">
        <v>7.5</v>
      </c>
      <c r="F274" s="598">
        <v>0</v>
      </c>
      <c r="G274" s="595">
        <v>3.5</v>
      </c>
      <c r="H274" s="595">
        <v>0</v>
      </c>
      <c r="I274" s="595">
        <v>0</v>
      </c>
      <c r="J274" s="595">
        <v>0</v>
      </c>
      <c r="K274" s="599">
        <v>0</v>
      </c>
      <c r="L274" s="600">
        <v>0</v>
      </c>
      <c r="M274" s="594">
        <v>0</v>
      </c>
      <c r="N274" s="595">
        <v>2</v>
      </c>
      <c r="O274" s="597">
        <v>4.8</v>
      </c>
    </row>
    <row r="275" spans="1:15" ht="13.5" thickBot="1">
      <c r="A275" s="57" t="s">
        <v>13</v>
      </c>
      <c r="B275" s="323">
        <f aca="true" t="shared" si="33" ref="B275:O275">SUM(B274:B274)</f>
        <v>0</v>
      </c>
      <c r="C275" s="323">
        <f t="shared" si="33"/>
        <v>0</v>
      </c>
      <c r="D275" s="323">
        <f t="shared" si="33"/>
        <v>0</v>
      </c>
      <c r="E275" s="323">
        <f t="shared" si="33"/>
        <v>7.5</v>
      </c>
      <c r="F275" s="323">
        <f t="shared" si="33"/>
        <v>0</v>
      </c>
      <c r="G275" s="323">
        <f t="shared" si="33"/>
        <v>3.5</v>
      </c>
      <c r="H275" s="323">
        <f t="shared" si="33"/>
        <v>0</v>
      </c>
      <c r="I275" s="323">
        <f t="shared" si="33"/>
        <v>0</v>
      </c>
      <c r="J275" s="323">
        <f t="shared" si="33"/>
        <v>0</v>
      </c>
      <c r="K275" s="323">
        <f t="shared" si="33"/>
        <v>0</v>
      </c>
      <c r="L275" s="583">
        <f t="shared" si="33"/>
        <v>0</v>
      </c>
      <c r="M275" s="323">
        <f t="shared" si="33"/>
        <v>0</v>
      </c>
      <c r="N275" s="323">
        <f t="shared" si="33"/>
        <v>2</v>
      </c>
      <c r="O275" s="1033">
        <f t="shared" si="33"/>
        <v>4.8</v>
      </c>
    </row>
    <row r="276" spans="1:15" ht="12.75">
      <c r="A276" s="59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81"/>
    </row>
    <row r="277" ht="12.75">
      <c r="B277" s="6" t="s">
        <v>126</v>
      </c>
    </row>
    <row r="278" spans="1:15" ht="19.5" customHeight="1">
      <c r="A278" s="1784" t="s">
        <v>23</v>
      </c>
      <c r="B278" s="1787" t="s">
        <v>34</v>
      </c>
      <c r="C278" s="1787"/>
      <c r="D278" s="1787"/>
      <c r="E278" s="1787"/>
      <c r="F278" s="1713" t="s">
        <v>234</v>
      </c>
      <c r="G278" s="1715" t="s">
        <v>235</v>
      </c>
      <c r="H278" s="1717" t="s">
        <v>46</v>
      </c>
      <c r="I278" s="1717"/>
      <c r="J278" s="1717"/>
      <c r="K278" s="1717"/>
      <c r="L278" s="1718"/>
      <c r="M278" s="1719" t="s">
        <v>240</v>
      </c>
      <c r="N278" s="72" t="s">
        <v>1</v>
      </c>
      <c r="O278" s="84" t="s">
        <v>37</v>
      </c>
    </row>
    <row r="279" spans="1:15" ht="20.25" thickBot="1">
      <c r="A279" s="1785"/>
      <c r="B279" s="56" t="s">
        <v>27</v>
      </c>
      <c r="C279" s="50" t="s">
        <v>28</v>
      </c>
      <c r="D279" s="50" t="s">
        <v>19</v>
      </c>
      <c r="E279" s="50" t="s">
        <v>29</v>
      </c>
      <c r="F279" s="1714"/>
      <c r="G279" s="1716"/>
      <c r="H279" s="185" t="s">
        <v>21</v>
      </c>
      <c r="I279" s="185" t="s">
        <v>20</v>
      </c>
      <c r="J279" s="313" t="s">
        <v>30</v>
      </c>
      <c r="K279" s="314" t="s">
        <v>31</v>
      </c>
      <c r="L279" s="187" t="s">
        <v>32</v>
      </c>
      <c r="M279" s="1720"/>
      <c r="N279" s="50" t="s">
        <v>33</v>
      </c>
      <c r="O279" s="58" t="s">
        <v>33</v>
      </c>
    </row>
    <row r="280" spans="1:15" ht="12.75">
      <c r="A280" s="240" t="s">
        <v>10</v>
      </c>
      <c r="B280" s="594">
        <v>0</v>
      </c>
      <c r="C280" s="595">
        <v>0</v>
      </c>
      <c r="D280" s="595">
        <v>0</v>
      </c>
      <c r="E280" s="595">
        <v>0</v>
      </c>
      <c r="F280" s="595">
        <v>19</v>
      </c>
      <c r="G280" s="595">
        <v>9.4</v>
      </c>
      <c r="H280" s="595">
        <v>0</v>
      </c>
      <c r="I280" s="595">
        <v>0</v>
      </c>
      <c r="J280" s="595">
        <v>0</v>
      </c>
      <c r="K280" s="595">
        <v>0</v>
      </c>
      <c r="L280" s="596">
        <v>0</v>
      </c>
      <c r="M280" s="594">
        <v>66.4</v>
      </c>
      <c r="N280" s="595">
        <v>1.5</v>
      </c>
      <c r="O280" s="597">
        <v>7.2</v>
      </c>
    </row>
    <row r="281" spans="1:15" ht="12.75">
      <c r="A281" s="241" t="s">
        <v>8</v>
      </c>
      <c r="B281" s="594">
        <v>0</v>
      </c>
      <c r="C281" s="595">
        <v>0</v>
      </c>
      <c r="D281" s="595">
        <v>63.9</v>
      </c>
      <c r="E281" s="595">
        <v>37.2</v>
      </c>
      <c r="F281" s="598">
        <v>43.7</v>
      </c>
      <c r="G281" s="595">
        <v>3.5</v>
      </c>
      <c r="H281" s="595">
        <v>0</v>
      </c>
      <c r="I281" s="595">
        <v>0</v>
      </c>
      <c r="J281" s="595">
        <v>0</v>
      </c>
      <c r="K281" s="599">
        <v>0</v>
      </c>
      <c r="L281" s="600">
        <v>0</v>
      </c>
      <c r="M281" s="594">
        <v>147.3</v>
      </c>
      <c r="N281" s="595">
        <v>19.8</v>
      </c>
      <c r="O281" s="597">
        <v>18</v>
      </c>
    </row>
    <row r="282" spans="1:15" ht="12.75">
      <c r="A282" s="241" t="s">
        <v>3</v>
      </c>
      <c r="B282" s="371">
        <v>0</v>
      </c>
      <c r="C282" s="369">
        <v>0</v>
      </c>
      <c r="D282" s="369">
        <v>0</v>
      </c>
      <c r="E282" s="369">
        <v>115.5</v>
      </c>
      <c r="F282" s="370">
        <v>21.7</v>
      </c>
      <c r="G282" s="369">
        <v>3.2</v>
      </c>
      <c r="H282" s="369">
        <v>0</v>
      </c>
      <c r="I282" s="369">
        <v>0</v>
      </c>
      <c r="J282" s="369">
        <v>0</v>
      </c>
      <c r="K282" s="599">
        <v>0</v>
      </c>
      <c r="L282" s="601">
        <v>0</v>
      </c>
      <c r="M282" s="371">
        <v>256.3</v>
      </c>
      <c r="N282" s="369">
        <v>19.8</v>
      </c>
      <c r="O282" s="372">
        <v>19.6</v>
      </c>
    </row>
    <row r="283" spans="1:15" ht="13.5" thickBot="1">
      <c r="A283" s="246" t="s">
        <v>9</v>
      </c>
      <c r="B283" s="373">
        <v>0</v>
      </c>
      <c r="C283" s="374">
        <v>0</v>
      </c>
      <c r="D283" s="374">
        <v>0</v>
      </c>
      <c r="E283" s="374">
        <v>0</v>
      </c>
      <c r="F283" s="375">
        <v>66</v>
      </c>
      <c r="G283" s="374">
        <v>0</v>
      </c>
      <c r="H283" s="374">
        <v>0</v>
      </c>
      <c r="I283" s="374">
        <v>0</v>
      </c>
      <c r="J283" s="374">
        <v>0</v>
      </c>
      <c r="K283" s="602">
        <v>0</v>
      </c>
      <c r="L283" s="603">
        <v>0</v>
      </c>
      <c r="M283" s="373">
        <v>0</v>
      </c>
      <c r="N283" s="374">
        <v>0</v>
      </c>
      <c r="O283" s="376">
        <v>0</v>
      </c>
    </row>
    <row r="284" spans="1:15" ht="13.5" thickBot="1">
      <c r="A284" s="57" t="s">
        <v>13</v>
      </c>
      <c r="B284" s="323">
        <f aca="true" t="shared" si="34" ref="B284:O284">SUM(B280:B283)</f>
        <v>0</v>
      </c>
      <c r="C284" s="323">
        <f t="shared" si="34"/>
        <v>0</v>
      </c>
      <c r="D284" s="323">
        <f t="shared" si="34"/>
        <v>63.9</v>
      </c>
      <c r="E284" s="323">
        <f t="shared" si="34"/>
        <v>152.7</v>
      </c>
      <c r="F284" s="323">
        <f t="shared" si="34"/>
        <v>150.4</v>
      </c>
      <c r="G284" s="323">
        <f t="shared" si="34"/>
        <v>16.1</v>
      </c>
      <c r="H284" s="323">
        <f t="shared" si="34"/>
        <v>0</v>
      </c>
      <c r="I284" s="323">
        <f t="shared" si="34"/>
        <v>0</v>
      </c>
      <c r="J284" s="323">
        <f t="shared" si="34"/>
        <v>0</v>
      </c>
      <c r="K284" s="323">
        <f t="shared" si="34"/>
        <v>0</v>
      </c>
      <c r="L284" s="583">
        <f t="shared" si="34"/>
        <v>0</v>
      </c>
      <c r="M284" s="323">
        <f t="shared" si="34"/>
        <v>470</v>
      </c>
      <c r="N284" s="323">
        <f t="shared" si="34"/>
        <v>41.1</v>
      </c>
      <c r="O284" s="582">
        <f t="shared" si="34"/>
        <v>44.8</v>
      </c>
    </row>
    <row r="285" ht="12.75"/>
    <row r="286" spans="1:13" ht="18">
      <c r="A286" s="10"/>
      <c r="B286" s="6" t="s">
        <v>165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651" t="s">
        <v>23</v>
      </c>
      <c r="B287" s="1653" t="s">
        <v>34</v>
      </c>
      <c r="C287" s="1653"/>
      <c r="D287" s="1653"/>
      <c r="E287" s="1653"/>
      <c r="F287" s="1631" t="s">
        <v>234</v>
      </c>
      <c r="G287" s="1634" t="s">
        <v>235</v>
      </c>
      <c r="H287" s="1654" t="s">
        <v>35</v>
      </c>
      <c r="I287" s="1654"/>
      <c r="J287" s="1654"/>
      <c r="K287" s="1654"/>
      <c r="L287" s="1655"/>
      <c r="M287" s="1607" t="s">
        <v>240</v>
      </c>
      <c r="N287" s="77" t="s">
        <v>1</v>
      </c>
      <c r="O287" s="85" t="s">
        <v>37</v>
      </c>
    </row>
    <row r="288" spans="1:15" ht="20.25" thickBot="1">
      <c r="A288" s="1652"/>
      <c r="B288" s="61" t="s">
        <v>27</v>
      </c>
      <c r="C288" s="62" t="s">
        <v>28</v>
      </c>
      <c r="D288" s="62" t="s">
        <v>19</v>
      </c>
      <c r="E288" s="62" t="s">
        <v>29</v>
      </c>
      <c r="F288" s="1628"/>
      <c r="G288" s="1630"/>
      <c r="H288" s="63" t="s">
        <v>21</v>
      </c>
      <c r="I288" s="63" t="s">
        <v>20</v>
      </c>
      <c r="J288" s="63" t="s">
        <v>30</v>
      </c>
      <c r="K288" s="63" t="s">
        <v>31</v>
      </c>
      <c r="L288" s="64" t="s">
        <v>32</v>
      </c>
      <c r="M288" s="1608"/>
      <c r="N288" s="62" t="s">
        <v>33</v>
      </c>
      <c r="O288" s="65" t="s">
        <v>33</v>
      </c>
    </row>
    <row r="289" spans="1:15" ht="13.5" thickBot="1">
      <c r="A289" s="80" t="s">
        <v>13</v>
      </c>
      <c r="B289" s="508">
        <f>B179+B201+B190+B212+B221+B226+B236+B242+B250+B257+B263+B269+B275+B284</f>
        <v>600</v>
      </c>
      <c r="C289" s="508">
        <f aca="true" t="shared" si="35" ref="C289:O289">C179+C201+C190+C212+C221+C226+C236+C242+C250+C257+C263+C269+C275+C284</f>
        <v>707.1</v>
      </c>
      <c r="D289" s="508">
        <f t="shared" si="35"/>
        <v>619.6999999999999</v>
      </c>
      <c r="E289" s="508">
        <f t="shared" si="35"/>
        <v>5582.800000000001</v>
      </c>
      <c r="F289" s="508">
        <f t="shared" si="35"/>
        <v>5604.749999999999</v>
      </c>
      <c r="G289" s="508">
        <f t="shared" si="35"/>
        <v>1380.3499999999997</v>
      </c>
      <c r="H289" s="508">
        <f t="shared" si="35"/>
        <v>848.1999999999999</v>
      </c>
      <c r="I289" s="508">
        <f t="shared" si="35"/>
        <v>888.7</v>
      </c>
      <c r="J289" s="508">
        <f t="shared" si="35"/>
        <v>0</v>
      </c>
      <c r="K289" s="508">
        <f t="shared" si="35"/>
        <v>0</v>
      </c>
      <c r="L289" s="509">
        <f t="shared" si="35"/>
        <v>785.0999999999999</v>
      </c>
      <c r="M289" s="508">
        <f t="shared" si="35"/>
        <v>6689.799999999999</v>
      </c>
      <c r="N289" s="508">
        <f t="shared" si="35"/>
        <v>6149.700000000002</v>
      </c>
      <c r="O289" s="1034">
        <f t="shared" si="35"/>
        <v>2622.3</v>
      </c>
    </row>
    <row r="290" spans="1:15" ht="13.5" thickBot="1">
      <c r="A290" s="310" t="s">
        <v>13</v>
      </c>
      <c r="B290" s="323">
        <f aca="true" t="shared" si="36" ref="B290:O290">SUM(B289:B289)</f>
        <v>600</v>
      </c>
      <c r="C290" s="323">
        <f t="shared" si="36"/>
        <v>707.1</v>
      </c>
      <c r="D290" s="323">
        <f t="shared" si="36"/>
        <v>619.6999999999999</v>
      </c>
      <c r="E290" s="323">
        <f t="shared" si="36"/>
        <v>5582.800000000001</v>
      </c>
      <c r="F290" s="323">
        <f t="shared" si="36"/>
        <v>5604.749999999999</v>
      </c>
      <c r="G290" s="323">
        <f t="shared" si="36"/>
        <v>1380.3499999999997</v>
      </c>
      <c r="H290" s="323">
        <f t="shared" si="36"/>
        <v>848.1999999999999</v>
      </c>
      <c r="I290" s="323">
        <f t="shared" si="36"/>
        <v>888.7</v>
      </c>
      <c r="J290" s="323">
        <f t="shared" si="36"/>
        <v>0</v>
      </c>
      <c r="K290" s="323">
        <f t="shared" si="36"/>
        <v>0</v>
      </c>
      <c r="L290" s="507">
        <f t="shared" si="36"/>
        <v>785.0999999999999</v>
      </c>
      <c r="M290" s="323">
        <f t="shared" si="36"/>
        <v>6689.799999999999</v>
      </c>
      <c r="N290" s="323">
        <f t="shared" si="36"/>
        <v>6149.700000000002</v>
      </c>
      <c r="O290" s="582">
        <f t="shared" si="36"/>
        <v>2622.3</v>
      </c>
    </row>
    <row r="291" ht="12.75"/>
    <row r="292" ht="15.75">
      <c r="B292" s="4" t="s">
        <v>127</v>
      </c>
    </row>
    <row r="293" ht="12.75"/>
    <row r="294" spans="1:13" ht="12.75">
      <c r="A294" s="8"/>
      <c r="B294" s="6" t="s">
        <v>86</v>
      </c>
      <c r="C294" s="8"/>
      <c r="D294" s="247"/>
      <c r="E294" s="247"/>
      <c r="F294" s="247"/>
      <c r="G294" s="247"/>
      <c r="H294" s="247"/>
      <c r="I294" s="247"/>
      <c r="J294" s="247"/>
      <c r="K294" s="247"/>
      <c r="L294" s="15"/>
      <c r="M294" s="15"/>
    </row>
    <row r="295" spans="1:15" ht="29.25" customHeight="1">
      <c r="A295" s="1784" t="s">
        <v>23</v>
      </c>
      <c r="B295" s="1786" t="s">
        <v>34</v>
      </c>
      <c r="C295" s="1787"/>
      <c r="D295" s="1787"/>
      <c r="E295" s="1788"/>
      <c r="F295" s="1713" t="s">
        <v>234</v>
      </c>
      <c r="G295" s="1715" t="s">
        <v>235</v>
      </c>
      <c r="H295" s="1717" t="s">
        <v>46</v>
      </c>
      <c r="I295" s="1717"/>
      <c r="J295" s="1717"/>
      <c r="K295" s="1717"/>
      <c r="L295" s="1718"/>
      <c r="M295" s="1719" t="s">
        <v>240</v>
      </c>
      <c r="N295" s="72" t="s">
        <v>1</v>
      </c>
      <c r="O295" s="84" t="s">
        <v>37</v>
      </c>
    </row>
    <row r="296" spans="1:15" ht="20.25" thickBot="1">
      <c r="A296" s="1793"/>
      <c r="B296" s="56" t="s">
        <v>27</v>
      </c>
      <c r="C296" s="50" t="s">
        <v>28</v>
      </c>
      <c r="D296" s="50" t="s">
        <v>19</v>
      </c>
      <c r="E296" s="50" t="s">
        <v>29</v>
      </c>
      <c r="F296" s="1714"/>
      <c r="G296" s="1716"/>
      <c r="H296" s="185" t="s">
        <v>21</v>
      </c>
      <c r="I296" s="185" t="s">
        <v>20</v>
      </c>
      <c r="J296" s="313" t="s">
        <v>30</v>
      </c>
      <c r="K296" s="314" t="s">
        <v>31</v>
      </c>
      <c r="L296" s="187" t="s">
        <v>32</v>
      </c>
      <c r="M296" s="1720"/>
      <c r="N296" s="50" t="s">
        <v>33</v>
      </c>
      <c r="O296" s="58" t="s">
        <v>33</v>
      </c>
    </row>
    <row r="297" spans="1:15" ht="12.75">
      <c r="A297" s="241" t="s">
        <v>8</v>
      </c>
      <c r="B297" s="584">
        <v>0</v>
      </c>
      <c r="C297" s="585">
        <v>0</v>
      </c>
      <c r="D297" s="585">
        <v>0</v>
      </c>
      <c r="E297" s="585">
        <v>0</v>
      </c>
      <c r="F297" s="586">
        <v>38.5</v>
      </c>
      <c r="G297" s="585">
        <v>12.1</v>
      </c>
      <c r="H297" s="585">
        <v>0</v>
      </c>
      <c r="I297" s="585">
        <v>0</v>
      </c>
      <c r="J297" s="585">
        <v>0</v>
      </c>
      <c r="K297" s="589">
        <v>0</v>
      </c>
      <c r="L297" s="590">
        <v>0</v>
      </c>
      <c r="M297" s="591">
        <v>149.7</v>
      </c>
      <c r="N297" s="585">
        <v>10.2</v>
      </c>
      <c r="O297" s="588">
        <v>5.1</v>
      </c>
    </row>
    <row r="298" spans="1:15" ht="13.5" thickBot="1">
      <c r="A298" s="241" t="s">
        <v>3</v>
      </c>
      <c r="B298" s="398">
        <v>0</v>
      </c>
      <c r="C298" s="399">
        <v>0</v>
      </c>
      <c r="D298" s="399">
        <v>0</v>
      </c>
      <c r="E298" s="399">
        <v>0</v>
      </c>
      <c r="F298" s="400">
        <v>23.9</v>
      </c>
      <c r="G298" s="399">
        <v>6.8</v>
      </c>
      <c r="H298" s="399">
        <v>0</v>
      </c>
      <c r="I298" s="399">
        <v>0</v>
      </c>
      <c r="J298" s="399">
        <v>0</v>
      </c>
      <c r="K298" s="592">
        <v>0</v>
      </c>
      <c r="L298" s="401">
        <v>0</v>
      </c>
      <c r="M298" s="593">
        <v>45.7</v>
      </c>
      <c r="N298" s="399">
        <v>3</v>
      </c>
      <c r="O298" s="402">
        <v>6.8</v>
      </c>
    </row>
    <row r="299" spans="1:15" ht="13.5" thickBot="1">
      <c r="A299" s="57" t="s">
        <v>13</v>
      </c>
      <c r="B299" s="323">
        <f aca="true" t="shared" si="37" ref="B299:O299">SUM(B297:B298)</f>
        <v>0</v>
      </c>
      <c r="C299" s="323">
        <f t="shared" si="37"/>
        <v>0</v>
      </c>
      <c r="D299" s="323">
        <v>0</v>
      </c>
      <c r="E299" s="323">
        <v>0</v>
      </c>
      <c r="F299" s="323">
        <f t="shared" si="37"/>
        <v>62.4</v>
      </c>
      <c r="G299" s="323">
        <f t="shared" si="37"/>
        <v>18.9</v>
      </c>
      <c r="H299" s="323">
        <f t="shared" si="37"/>
        <v>0</v>
      </c>
      <c r="I299" s="323">
        <f t="shared" si="37"/>
        <v>0</v>
      </c>
      <c r="J299" s="323">
        <f t="shared" si="37"/>
        <v>0</v>
      </c>
      <c r="K299" s="323">
        <f t="shared" si="37"/>
        <v>0</v>
      </c>
      <c r="L299" s="583">
        <f t="shared" si="37"/>
        <v>0</v>
      </c>
      <c r="M299" s="323">
        <v>195.4</v>
      </c>
      <c r="N299" s="323">
        <f t="shared" si="37"/>
        <v>13.2</v>
      </c>
      <c r="O299" s="582">
        <f t="shared" si="37"/>
        <v>11.899999999999999</v>
      </c>
    </row>
    <row r="300" ht="12.75"/>
    <row r="301" spans="1:13" ht="12.75">
      <c r="A301" s="259"/>
      <c r="B301" s="6" t="s">
        <v>89</v>
      </c>
      <c r="C301" s="8"/>
      <c r="D301" s="247"/>
      <c r="E301" s="260"/>
      <c r="F301" s="247"/>
      <c r="G301" s="247"/>
      <c r="H301" s="247"/>
      <c r="I301" s="247"/>
      <c r="J301" s="247"/>
      <c r="K301" s="15"/>
      <c r="L301" s="15"/>
      <c r="M301" s="15"/>
    </row>
    <row r="302" spans="1:15" ht="29.25" customHeight="1">
      <c r="A302" s="1784" t="s">
        <v>23</v>
      </c>
      <c r="B302" s="1786" t="s">
        <v>34</v>
      </c>
      <c r="C302" s="1787"/>
      <c r="D302" s="1787"/>
      <c r="E302" s="1788"/>
      <c r="F302" s="1789" t="s">
        <v>24</v>
      </c>
      <c r="G302" s="1789" t="s">
        <v>0</v>
      </c>
      <c r="H302" s="1791" t="s">
        <v>35</v>
      </c>
      <c r="I302" s="1787"/>
      <c r="J302" s="1787"/>
      <c r="K302" s="1787"/>
      <c r="L302" s="1792"/>
      <c r="M302" s="1719" t="s">
        <v>240</v>
      </c>
      <c r="N302" s="72" t="s">
        <v>1</v>
      </c>
      <c r="O302" s="84" t="s">
        <v>37</v>
      </c>
    </row>
    <row r="303" spans="1:15" ht="20.25" thickBot="1">
      <c r="A303" s="1785"/>
      <c r="B303" s="56" t="s">
        <v>27</v>
      </c>
      <c r="C303" s="50" t="s">
        <v>28</v>
      </c>
      <c r="D303" s="50" t="s">
        <v>19</v>
      </c>
      <c r="E303" s="50" t="s">
        <v>29</v>
      </c>
      <c r="F303" s="1790"/>
      <c r="G303" s="1790"/>
      <c r="H303" s="53" t="s">
        <v>21</v>
      </c>
      <c r="I303" s="53" t="s">
        <v>20</v>
      </c>
      <c r="J303" s="53" t="s">
        <v>30</v>
      </c>
      <c r="K303" s="54" t="s">
        <v>31</v>
      </c>
      <c r="L303" s="55" t="s">
        <v>32</v>
      </c>
      <c r="M303" s="1720"/>
      <c r="N303" s="50" t="s">
        <v>33</v>
      </c>
      <c r="O303" s="58" t="s">
        <v>33</v>
      </c>
    </row>
    <row r="304" spans="1:15" ht="13.5" thickBot="1">
      <c r="A304" s="206" t="s">
        <v>8</v>
      </c>
      <c r="B304" s="584">
        <v>0</v>
      </c>
      <c r="C304" s="585">
        <v>0</v>
      </c>
      <c r="D304" s="585">
        <v>0</v>
      </c>
      <c r="E304" s="585">
        <v>9.45</v>
      </c>
      <c r="F304" s="586">
        <v>62.85</v>
      </c>
      <c r="G304" s="585">
        <v>13.19</v>
      </c>
      <c r="H304" s="585">
        <v>0</v>
      </c>
      <c r="I304" s="585">
        <v>0</v>
      </c>
      <c r="J304" s="585">
        <v>0</v>
      </c>
      <c r="K304" s="585">
        <v>0</v>
      </c>
      <c r="L304" s="586">
        <v>0</v>
      </c>
      <c r="M304" s="587">
        <v>120</v>
      </c>
      <c r="N304" s="585">
        <v>24.4</v>
      </c>
      <c r="O304" s="588">
        <v>7.8</v>
      </c>
    </row>
    <row r="305" spans="1:15" ht="13.5" thickBot="1">
      <c r="A305" s="57" t="s">
        <v>13</v>
      </c>
      <c r="B305" s="323">
        <f aca="true" t="shared" si="38" ref="B305:O305">SUM(B304:B304)</f>
        <v>0</v>
      </c>
      <c r="C305" s="323">
        <f t="shared" si="38"/>
        <v>0</v>
      </c>
      <c r="D305" s="323">
        <f t="shared" si="38"/>
        <v>0</v>
      </c>
      <c r="E305" s="323">
        <f t="shared" si="38"/>
        <v>9.45</v>
      </c>
      <c r="F305" s="323">
        <f t="shared" si="38"/>
        <v>62.85</v>
      </c>
      <c r="G305" s="323">
        <f t="shared" si="38"/>
        <v>13.19</v>
      </c>
      <c r="H305" s="323">
        <f t="shared" si="38"/>
        <v>0</v>
      </c>
      <c r="I305" s="323">
        <f t="shared" si="38"/>
        <v>0</v>
      </c>
      <c r="J305" s="323">
        <f t="shared" si="38"/>
        <v>0</v>
      </c>
      <c r="K305" s="323">
        <f t="shared" si="38"/>
        <v>0</v>
      </c>
      <c r="L305" s="580">
        <f t="shared" si="38"/>
        <v>0</v>
      </c>
      <c r="M305" s="581">
        <f t="shared" si="38"/>
        <v>120</v>
      </c>
      <c r="N305" s="323">
        <f t="shared" si="38"/>
        <v>24.4</v>
      </c>
      <c r="O305" s="582">
        <f t="shared" si="38"/>
        <v>7.8</v>
      </c>
    </row>
    <row r="306" ht="12.75"/>
    <row r="307" spans="1:13" ht="12.75">
      <c r="A307" s="259"/>
      <c r="B307" s="6" t="s">
        <v>224</v>
      </c>
      <c r="C307" s="8"/>
      <c r="D307" s="247"/>
      <c r="E307" s="260"/>
      <c r="F307" s="247"/>
      <c r="G307" s="247"/>
      <c r="H307" s="247"/>
      <c r="I307" s="247"/>
      <c r="J307" s="247"/>
      <c r="K307" s="15"/>
      <c r="L307" s="15"/>
      <c r="M307" s="15"/>
    </row>
    <row r="308" spans="1:15" ht="29.25" customHeight="1">
      <c r="A308" s="1784" t="s">
        <v>23</v>
      </c>
      <c r="B308" s="1786" t="s">
        <v>34</v>
      </c>
      <c r="C308" s="1787"/>
      <c r="D308" s="1787"/>
      <c r="E308" s="1788"/>
      <c r="F308" s="1713" t="s">
        <v>234</v>
      </c>
      <c r="G308" s="1715" t="s">
        <v>235</v>
      </c>
      <c r="H308" s="1717" t="s">
        <v>46</v>
      </c>
      <c r="I308" s="1717"/>
      <c r="J308" s="1717"/>
      <c r="K308" s="1717"/>
      <c r="L308" s="1718"/>
      <c r="M308" s="1719" t="s">
        <v>240</v>
      </c>
      <c r="N308" s="72" t="s">
        <v>1</v>
      </c>
      <c r="O308" s="84" t="s">
        <v>37</v>
      </c>
    </row>
    <row r="309" spans="1:15" ht="20.25" thickBot="1">
      <c r="A309" s="1793"/>
      <c r="B309" s="56" t="s">
        <v>27</v>
      </c>
      <c r="C309" s="50" t="s">
        <v>28</v>
      </c>
      <c r="D309" s="50" t="s">
        <v>19</v>
      </c>
      <c r="E309" s="50" t="s">
        <v>29</v>
      </c>
      <c r="F309" s="1714"/>
      <c r="G309" s="1716"/>
      <c r="H309" s="185" t="s">
        <v>21</v>
      </c>
      <c r="I309" s="185" t="s">
        <v>20</v>
      </c>
      <c r="J309" s="313" t="s">
        <v>30</v>
      </c>
      <c r="K309" s="314" t="s">
        <v>31</v>
      </c>
      <c r="L309" s="187" t="s">
        <v>32</v>
      </c>
      <c r="M309" s="1720"/>
      <c r="N309" s="50" t="s">
        <v>33</v>
      </c>
      <c r="O309" s="58" t="s">
        <v>33</v>
      </c>
    </row>
    <row r="310" spans="1:15" ht="13.5" thickBot="1">
      <c r="A310" s="241" t="s">
        <v>8</v>
      </c>
      <c r="B310" s="365">
        <v>179</v>
      </c>
      <c r="C310" s="366">
        <v>272.1</v>
      </c>
      <c r="D310" s="366">
        <v>0</v>
      </c>
      <c r="E310" s="366">
        <v>46</v>
      </c>
      <c r="F310" s="368">
        <v>57.1</v>
      </c>
      <c r="G310" s="366">
        <v>22.9</v>
      </c>
      <c r="H310" s="366">
        <v>0</v>
      </c>
      <c r="I310" s="366">
        <v>0</v>
      </c>
      <c r="J310" s="366">
        <v>0</v>
      </c>
      <c r="K310" s="396">
        <v>0</v>
      </c>
      <c r="L310" s="403">
        <v>0</v>
      </c>
      <c r="M310" s="404">
        <v>87.9</v>
      </c>
      <c r="N310" s="366">
        <v>48.2</v>
      </c>
      <c r="O310" s="367">
        <v>55.8</v>
      </c>
    </row>
    <row r="311" spans="1:15" ht="13.5" thickBot="1">
      <c r="A311" s="57" t="s">
        <v>13</v>
      </c>
      <c r="B311" s="51">
        <f aca="true" t="shared" si="39" ref="B311:O311">SUM(B310:B310)</f>
        <v>179</v>
      </c>
      <c r="C311" s="51">
        <f t="shared" si="39"/>
        <v>272.1</v>
      </c>
      <c r="D311" s="51">
        <f t="shared" si="39"/>
        <v>0</v>
      </c>
      <c r="E311" s="51">
        <f t="shared" si="39"/>
        <v>46</v>
      </c>
      <c r="F311" s="51">
        <f t="shared" si="39"/>
        <v>57.1</v>
      </c>
      <c r="G311" s="51">
        <f t="shared" si="39"/>
        <v>22.9</v>
      </c>
      <c r="H311" s="51">
        <f t="shared" si="39"/>
        <v>0</v>
      </c>
      <c r="I311" s="51">
        <f t="shared" si="39"/>
        <v>0</v>
      </c>
      <c r="J311" s="51">
        <f t="shared" si="39"/>
        <v>0</v>
      </c>
      <c r="K311" s="51">
        <f t="shared" si="39"/>
        <v>0</v>
      </c>
      <c r="L311" s="320">
        <f t="shared" si="39"/>
        <v>0</v>
      </c>
      <c r="M311" s="332">
        <f>SUM(M310:M310)</f>
        <v>87.9</v>
      </c>
      <c r="N311" s="51">
        <f t="shared" si="39"/>
        <v>48.2</v>
      </c>
      <c r="O311" s="248">
        <f t="shared" si="39"/>
        <v>55.8</v>
      </c>
    </row>
    <row r="312" ht="12.75"/>
    <row r="313" spans="1:13" ht="18">
      <c r="A313" s="8"/>
      <c r="B313" s="6" t="s">
        <v>75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784" t="s">
        <v>23</v>
      </c>
      <c r="B314" s="1786" t="s">
        <v>34</v>
      </c>
      <c r="C314" s="1787"/>
      <c r="D314" s="1787"/>
      <c r="E314" s="1788"/>
      <c r="F314" s="1713" t="s">
        <v>234</v>
      </c>
      <c r="G314" s="1715" t="s">
        <v>235</v>
      </c>
      <c r="H314" s="1717" t="s">
        <v>46</v>
      </c>
      <c r="I314" s="1717"/>
      <c r="J314" s="1717"/>
      <c r="K314" s="1717"/>
      <c r="L314" s="1718"/>
      <c r="M314" s="1719" t="s">
        <v>240</v>
      </c>
      <c r="N314" s="72" t="s">
        <v>1</v>
      </c>
      <c r="O314" s="84" t="s">
        <v>37</v>
      </c>
    </row>
    <row r="315" spans="1:15" ht="29.25" customHeight="1" thickBot="1">
      <c r="A315" s="1793"/>
      <c r="B315" s="56" t="s">
        <v>27</v>
      </c>
      <c r="C315" s="50" t="s">
        <v>28</v>
      </c>
      <c r="D315" s="50" t="s">
        <v>19</v>
      </c>
      <c r="E315" s="50" t="s">
        <v>29</v>
      </c>
      <c r="F315" s="1714"/>
      <c r="G315" s="1716"/>
      <c r="H315" s="185" t="s">
        <v>21</v>
      </c>
      <c r="I315" s="185" t="s">
        <v>20</v>
      </c>
      <c r="J315" s="313" t="s">
        <v>30</v>
      </c>
      <c r="K315" s="314" t="s">
        <v>31</v>
      </c>
      <c r="L315" s="187" t="s">
        <v>32</v>
      </c>
      <c r="M315" s="1720"/>
      <c r="N315" s="50" t="s">
        <v>33</v>
      </c>
      <c r="O315" s="58" t="s">
        <v>33</v>
      </c>
    </row>
    <row r="316" spans="1:15" ht="13.5" thickBot="1">
      <c r="A316" s="241" t="s">
        <v>8</v>
      </c>
      <c r="B316" s="256">
        <v>171</v>
      </c>
      <c r="C316" s="256">
        <v>0</v>
      </c>
      <c r="D316" s="256">
        <v>0</v>
      </c>
      <c r="E316" s="256">
        <v>237.1</v>
      </c>
      <c r="F316" s="256">
        <v>132.5</v>
      </c>
      <c r="G316" s="256">
        <v>60.4</v>
      </c>
      <c r="H316" s="256">
        <v>15</v>
      </c>
      <c r="I316" s="256">
        <v>36</v>
      </c>
      <c r="J316" s="256">
        <v>0</v>
      </c>
      <c r="K316" s="256">
        <v>0</v>
      </c>
      <c r="L316" s="335">
        <v>87.48</v>
      </c>
      <c r="M316" s="334">
        <v>286.4</v>
      </c>
      <c r="N316" s="257">
        <v>73</v>
      </c>
      <c r="O316" s="1035">
        <v>92</v>
      </c>
    </row>
    <row r="317" spans="1:15" ht="13.5" thickBot="1">
      <c r="A317" s="57" t="s">
        <v>13</v>
      </c>
      <c r="B317" s="51">
        <f aca="true" t="shared" si="40" ref="B317:O317">SUM(B316:B316)</f>
        <v>171</v>
      </c>
      <c r="C317" s="51">
        <f t="shared" si="40"/>
        <v>0</v>
      </c>
      <c r="D317" s="51">
        <f t="shared" si="40"/>
        <v>0</v>
      </c>
      <c r="E317" s="51">
        <f t="shared" si="40"/>
        <v>237.1</v>
      </c>
      <c r="F317" s="51">
        <f t="shared" si="40"/>
        <v>132.5</v>
      </c>
      <c r="G317" s="51">
        <f t="shared" si="40"/>
        <v>60.4</v>
      </c>
      <c r="H317" s="51">
        <f t="shared" si="40"/>
        <v>15</v>
      </c>
      <c r="I317" s="51">
        <f t="shared" si="40"/>
        <v>36</v>
      </c>
      <c r="J317" s="51">
        <f t="shared" si="40"/>
        <v>0</v>
      </c>
      <c r="K317" s="51">
        <f t="shared" si="40"/>
        <v>0</v>
      </c>
      <c r="L317" s="320">
        <f t="shared" si="40"/>
        <v>87.48</v>
      </c>
      <c r="M317" s="51">
        <f t="shared" si="40"/>
        <v>286.4</v>
      </c>
      <c r="N317" s="51">
        <f t="shared" si="40"/>
        <v>73</v>
      </c>
      <c r="O317" s="248">
        <f t="shared" si="40"/>
        <v>92</v>
      </c>
    </row>
    <row r="318" spans="1:15" ht="12.75">
      <c r="A318" s="59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81"/>
    </row>
    <row r="319" spans="1:15" ht="12.75">
      <c r="A319" s="59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81"/>
    </row>
    <row r="320" spans="1:13" ht="12.75">
      <c r="A320" s="8"/>
      <c r="B320" s="6" t="s">
        <v>202</v>
      </c>
      <c r="C320" s="8"/>
      <c r="D320" s="247"/>
      <c r="E320" s="247"/>
      <c r="F320" s="247"/>
      <c r="G320" s="247"/>
      <c r="H320" s="247"/>
      <c r="I320" s="247"/>
      <c r="J320" s="247"/>
      <c r="K320" s="15"/>
      <c r="L320" s="15"/>
      <c r="M320" s="15"/>
    </row>
    <row r="321" spans="1:15" ht="29.25" customHeight="1">
      <c r="A321" s="1784" t="s">
        <v>23</v>
      </c>
      <c r="B321" s="1786" t="s">
        <v>34</v>
      </c>
      <c r="C321" s="1787"/>
      <c r="D321" s="1787"/>
      <c r="E321" s="1788"/>
      <c r="F321" s="1713" t="s">
        <v>234</v>
      </c>
      <c r="G321" s="1715" t="s">
        <v>235</v>
      </c>
      <c r="H321" s="1717" t="s">
        <v>46</v>
      </c>
      <c r="I321" s="1717"/>
      <c r="J321" s="1717"/>
      <c r="K321" s="1717"/>
      <c r="L321" s="1718"/>
      <c r="M321" s="1719" t="s">
        <v>240</v>
      </c>
      <c r="N321" s="72" t="s">
        <v>1</v>
      </c>
      <c r="O321" s="84" t="s">
        <v>37</v>
      </c>
    </row>
    <row r="322" spans="1:15" ht="20.25" thickBot="1">
      <c r="A322" s="1793"/>
      <c r="B322" s="56" t="s">
        <v>27</v>
      </c>
      <c r="C322" s="50" t="s">
        <v>28</v>
      </c>
      <c r="D322" s="50" t="s">
        <v>19</v>
      </c>
      <c r="E322" s="50" t="s">
        <v>29</v>
      </c>
      <c r="F322" s="1714"/>
      <c r="G322" s="1716"/>
      <c r="H322" s="185" t="s">
        <v>21</v>
      </c>
      <c r="I322" s="185" t="s">
        <v>20</v>
      </c>
      <c r="J322" s="313" t="s">
        <v>30</v>
      </c>
      <c r="K322" s="314" t="s">
        <v>31</v>
      </c>
      <c r="L322" s="187" t="s">
        <v>32</v>
      </c>
      <c r="M322" s="1720"/>
      <c r="N322" s="50" t="s">
        <v>33</v>
      </c>
      <c r="O322" s="58" t="s">
        <v>33</v>
      </c>
    </row>
    <row r="323" spans="1:15" ht="13.5" thickBot="1">
      <c r="A323" s="241" t="s">
        <v>8</v>
      </c>
      <c r="B323" s="535">
        <v>123.8</v>
      </c>
      <c r="C323" s="536">
        <v>0</v>
      </c>
      <c r="D323" s="536">
        <v>0</v>
      </c>
      <c r="E323" s="536">
        <v>115.7</v>
      </c>
      <c r="F323" s="537">
        <v>28.4</v>
      </c>
      <c r="G323" s="536">
        <v>28.2</v>
      </c>
      <c r="H323" s="536">
        <v>0</v>
      </c>
      <c r="I323" s="536">
        <v>0</v>
      </c>
      <c r="J323" s="536">
        <v>0</v>
      </c>
      <c r="K323" s="538">
        <v>0</v>
      </c>
      <c r="L323" s="550">
        <v>36.8</v>
      </c>
      <c r="M323" s="535">
        <v>437.4</v>
      </c>
      <c r="N323" s="536">
        <v>34.5</v>
      </c>
      <c r="O323" s="540">
        <v>42.3</v>
      </c>
    </row>
    <row r="324" spans="1:15" ht="13.5" thickBot="1">
      <c r="A324" s="57" t="s">
        <v>13</v>
      </c>
      <c r="B324" s="533">
        <f aca="true" t="shared" si="41" ref="B324:O324">SUM(B323:B323)</f>
        <v>123.8</v>
      </c>
      <c r="C324" s="533">
        <f t="shared" si="41"/>
        <v>0</v>
      </c>
      <c r="D324" s="533">
        <f t="shared" si="41"/>
        <v>0</v>
      </c>
      <c r="E324" s="533">
        <f t="shared" si="41"/>
        <v>115.7</v>
      </c>
      <c r="F324" s="533">
        <f t="shared" si="41"/>
        <v>28.4</v>
      </c>
      <c r="G324" s="533">
        <f t="shared" si="41"/>
        <v>28.2</v>
      </c>
      <c r="H324" s="533">
        <f t="shared" si="41"/>
        <v>0</v>
      </c>
      <c r="I324" s="533">
        <f t="shared" si="41"/>
        <v>0</v>
      </c>
      <c r="J324" s="533">
        <f t="shared" si="41"/>
        <v>0</v>
      </c>
      <c r="K324" s="533">
        <f t="shared" si="41"/>
        <v>0</v>
      </c>
      <c r="L324" s="534">
        <f t="shared" si="41"/>
        <v>36.8</v>
      </c>
      <c r="M324" s="545">
        <f>SUM(M323:M323)</f>
        <v>437.4</v>
      </c>
      <c r="N324" s="533">
        <f t="shared" si="41"/>
        <v>34.5</v>
      </c>
      <c r="O324" s="546">
        <f t="shared" si="41"/>
        <v>42.3</v>
      </c>
    </row>
    <row r="326" spans="1:13" ht="18">
      <c r="A326" s="8"/>
      <c r="B326" s="6" t="s">
        <v>218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784" t="s">
        <v>23</v>
      </c>
      <c r="B327" s="1786" t="s">
        <v>34</v>
      </c>
      <c r="C327" s="1787"/>
      <c r="D327" s="1787"/>
      <c r="E327" s="1788"/>
      <c r="F327" s="1713" t="s">
        <v>234</v>
      </c>
      <c r="G327" s="1715" t="s">
        <v>235</v>
      </c>
      <c r="H327" s="1717" t="s">
        <v>46</v>
      </c>
      <c r="I327" s="1717"/>
      <c r="J327" s="1717"/>
      <c r="K327" s="1717"/>
      <c r="L327" s="1718"/>
      <c r="M327" s="1719" t="s">
        <v>240</v>
      </c>
      <c r="N327" s="72" t="s">
        <v>1</v>
      </c>
      <c r="O327" s="84" t="s">
        <v>37</v>
      </c>
    </row>
    <row r="328" spans="1:15" ht="29.25" customHeight="1" thickBot="1">
      <c r="A328" s="1785"/>
      <c r="B328" s="56" t="s">
        <v>27</v>
      </c>
      <c r="C328" s="50" t="s">
        <v>28</v>
      </c>
      <c r="D328" s="50" t="s">
        <v>19</v>
      </c>
      <c r="E328" s="50" t="s">
        <v>29</v>
      </c>
      <c r="F328" s="1714"/>
      <c r="G328" s="1716"/>
      <c r="H328" s="185" t="s">
        <v>21</v>
      </c>
      <c r="I328" s="185" t="s">
        <v>20</v>
      </c>
      <c r="J328" s="313" t="s">
        <v>30</v>
      </c>
      <c r="K328" s="314" t="s">
        <v>31</v>
      </c>
      <c r="L328" s="187" t="s">
        <v>32</v>
      </c>
      <c r="M328" s="1720"/>
      <c r="N328" s="50" t="s">
        <v>33</v>
      </c>
      <c r="O328" s="58" t="s">
        <v>33</v>
      </c>
    </row>
    <row r="329" spans="1:15" ht="12.75">
      <c r="A329" s="75" t="s">
        <v>12</v>
      </c>
      <c r="B329" s="551">
        <v>0</v>
      </c>
      <c r="C329" s="552">
        <v>0</v>
      </c>
      <c r="D329" s="552">
        <v>0</v>
      </c>
      <c r="E329" s="552">
        <v>223.2</v>
      </c>
      <c r="F329" s="553">
        <v>142.1</v>
      </c>
      <c r="G329" s="552">
        <v>84.3</v>
      </c>
      <c r="H329" s="554">
        <v>0</v>
      </c>
      <c r="I329" s="554">
        <v>0</v>
      </c>
      <c r="J329" s="554">
        <v>0</v>
      </c>
      <c r="K329" s="555">
        <v>0</v>
      </c>
      <c r="L329" s="556">
        <v>0</v>
      </c>
      <c r="M329" s="557">
        <v>380.5</v>
      </c>
      <c r="N329" s="552">
        <v>94</v>
      </c>
      <c r="O329" s="558">
        <v>104</v>
      </c>
    </row>
    <row r="330" spans="1:15" ht="13.5" thickBot="1">
      <c r="A330" s="241" t="s">
        <v>3</v>
      </c>
      <c r="B330" s="559">
        <v>0</v>
      </c>
      <c r="C330" s="560">
        <v>0</v>
      </c>
      <c r="D330" s="560">
        <v>0</v>
      </c>
      <c r="E330" s="552">
        <v>223.2</v>
      </c>
      <c r="F330" s="553">
        <v>142.1</v>
      </c>
      <c r="G330" s="560">
        <v>84.3</v>
      </c>
      <c r="H330" s="560">
        <v>0</v>
      </c>
      <c r="I330" s="560">
        <v>0</v>
      </c>
      <c r="J330" s="560">
        <v>0</v>
      </c>
      <c r="K330" s="561">
        <v>0</v>
      </c>
      <c r="L330" s="562">
        <v>0</v>
      </c>
      <c r="M330" s="563">
        <v>380.5</v>
      </c>
      <c r="N330" s="560">
        <v>111</v>
      </c>
      <c r="O330" s="564">
        <v>112</v>
      </c>
    </row>
    <row r="331" spans="1:15" ht="13.5" thickBot="1">
      <c r="A331" s="57" t="s">
        <v>13</v>
      </c>
      <c r="B331" s="533">
        <f>SUM(B329:B330)</f>
        <v>0</v>
      </c>
      <c r="C331" s="533">
        <f aca="true" t="shared" si="42" ref="C331:O331">SUM(C329:C330)</f>
        <v>0</v>
      </c>
      <c r="D331" s="533">
        <f t="shared" si="42"/>
        <v>0</v>
      </c>
      <c r="E331" s="533">
        <f t="shared" si="42"/>
        <v>446.4</v>
      </c>
      <c r="F331" s="533">
        <f t="shared" si="42"/>
        <v>284.2</v>
      </c>
      <c r="G331" s="533">
        <f t="shared" si="42"/>
        <v>168.6</v>
      </c>
      <c r="H331" s="533">
        <f t="shared" si="42"/>
        <v>0</v>
      </c>
      <c r="I331" s="533">
        <f t="shared" si="42"/>
        <v>0</v>
      </c>
      <c r="J331" s="533">
        <f t="shared" si="42"/>
        <v>0</v>
      </c>
      <c r="K331" s="533">
        <f t="shared" si="42"/>
        <v>0</v>
      </c>
      <c r="L331" s="534">
        <f t="shared" si="42"/>
        <v>0</v>
      </c>
      <c r="M331" s="533">
        <f t="shared" si="42"/>
        <v>761</v>
      </c>
      <c r="N331" s="533">
        <f t="shared" si="42"/>
        <v>205</v>
      </c>
      <c r="O331" s="547">
        <f t="shared" si="42"/>
        <v>216</v>
      </c>
    </row>
    <row r="333" spans="1:13" ht="12.75">
      <c r="A333" s="8"/>
      <c r="B333" s="6" t="s">
        <v>203</v>
      </c>
      <c r="C333" s="8"/>
      <c r="D333" s="247"/>
      <c r="E333" s="247"/>
      <c r="F333" s="247"/>
      <c r="G333" s="247"/>
      <c r="H333" s="247"/>
      <c r="I333" s="247"/>
      <c r="J333" s="247"/>
      <c r="K333" s="15"/>
      <c r="L333" s="15"/>
      <c r="M333" s="15"/>
    </row>
    <row r="334" spans="1:15" ht="29.25" customHeight="1">
      <c r="A334" s="1784" t="s">
        <v>23</v>
      </c>
      <c r="B334" s="1786" t="s">
        <v>34</v>
      </c>
      <c r="C334" s="1787"/>
      <c r="D334" s="1787"/>
      <c r="E334" s="1788"/>
      <c r="F334" s="1713" t="s">
        <v>234</v>
      </c>
      <c r="G334" s="1715" t="s">
        <v>235</v>
      </c>
      <c r="H334" s="1717" t="s">
        <v>46</v>
      </c>
      <c r="I334" s="1717"/>
      <c r="J334" s="1717"/>
      <c r="K334" s="1717"/>
      <c r="L334" s="1718"/>
      <c r="M334" s="1719" t="s">
        <v>240</v>
      </c>
      <c r="N334" s="72" t="s">
        <v>1</v>
      </c>
      <c r="O334" s="84" t="s">
        <v>37</v>
      </c>
    </row>
    <row r="335" spans="1:15" ht="20.25" thickBot="1">
      <c r="A335" s="1793"/>
      <c r="B335" s="56" t="s">
        <v>27</v>
      </c>
      <c r="C335" s="50" t="s">
        <v>28</v>
      </c>
      <c r="D335" s="50" t="s">
        <v>19</v>
      </c>
      <c r="E335" s="50" t="s">
        <v>29</v>
      </c>
      <c r="F335" s="1714"/>
      <c r="G335" s="1716"/>
      <c r="H335" s="185" t="s">
        <v>21</v>
      </c>
      <c r="I335" s="185" t="s">
        <v>20</v>
      </c>
      <c r="J335" s="313" t="s">
        <v>30</v>
      </c>
      <c r="K335" s="314" t="s">
        <v>31</v>
      </c>
      <c r="L335" s="187" t="s">
        <v>32</v>
      </c>
      <c r="M335" s="1720"/>
      <c r="N335" s="50" t="s">
        <v>33</v>
      </c>
      <c r="O335" s="58" t="s">
        <v>33</v>
      </c>
    </row>
    <row r="336" spans="1:15" ht="13.5" thickBot="1">
      <c r="A336" s="241" t="s">
        <v>8</v>
      </c>
      <c r="B336" s="535">
        <v>0</v>
      </c>
      <c r="C336" s="536">
        <v>0</v>
      </c>
      <c r="D336" s="536">
        <v>230.6</v>
      </c>
      <c r="E336" s="536">
        <v>56.5</v>
      </c>
      <c r="F336" s="537">
        <v>7.9</v>
      </c>
      <c r="G336" s="536">
        <v>10.6</v>
      </c>
      <c r="H336" s="536">
        <v>0</v>
      </c>
      <c r="I336" s="536">
        <v>0</v>
      </c>
      <c r="J336" s="536">
        <v>0</v>
      </c>
      <c r="K336" s="538">
        <v>0</v>
      </c>
      <c r="L336" s="539">
        <v>0</v>
      </c>
      <c r="M336" s="565">
        <v>168.5</v>
      </c>
      <c r="N336" s="536">
        <v>27.4</v>
      </c>
      <c r="O336" s="540">
        <v>9.4</v>
      </c>
    </row>
    <row r="337" spans="1:15" ht="13.5" thickBot="1">
      <c r="A337" s="57" t="s">
        <v>13</v>
      </c>
      <c r="B337" s="533">
        <f aca="true" t="shared" si="43" ref="B337:O337">SUM(B336:B336)</f>
        <v>0</v>
      </c>
      <c r="C337" s="533">
        <f t="shared" si="43"/>
        <v>0</v>
      </c>
      <c r="D337" s="533">
        <f t="shared" si="43"/>
        <v>230.6</v>
      </c>
      <c r="E337" s="533">
        <f t="shared" si="43"/>
        <v>56.5</v>
      </c>
      <c r="F337" s="533">
        <f t="shared" si="43"/>
        <v>7.9</v>
      </c>
      <c r="G337" s="533">
        <f t="shared" si="43"/>
        <v>10.6</v>
      </c>
      <c r="H337" s="533">
        <f t="shared" si="43"/>
        <v>0</v>
      </c>
      <c r="I337" s="533">
        <f t="shared" si="43"/>
        <v>0</v>
      </c>
      <c r="J337" s="533">
        <f t="shared" si="43"/>
        <v>0</v>
      </c>
      <c r="K337" s="533">
        <f t="shared" si="43"/>
        <v>0</v>
      </c>
      <c r="L337" s="534">
        <f t="shared" si="43"/>
        <v>0</v>
      </c>
      <c r="M337" s="545">
        <f>SUM(M336:M336)</f>
        <v>168.5</v>
      </c>
      <c r="N337" s="533">
        <f t="shared" si="43"/>
        <v>27.4</v>
      </c>
      <c r="O337" s="546">
        <f t="shared" si="43"/>
        <v>9.4</v>
      </c>
    </row>
    <row r="339" spans="1:13" ht="12.75">
      <c r="A339" s="8"/>
      <c r="B339" s="6" t="s">
        <v>172</v>
      </c>
      <c r="C339" s="8"/>
      <c r="D339" s="247"/>
      <c r="E339" s="247"/>
      <c r="F339" s="247"/>
      <c r="G339" s="247"/>
      <c r="H339" s="247"/>
      <c r="I339" s="247"/>
      <c r="J339" s="247"/>
      <c r="K339" s="15"/>
      <c r="L339" s="15"/>
      <c r="M339" s="15"/>
    </row>
    <row r="340" spans="1:15" ht="19.5">
      <c r="A340" s="1784" t="s">
        <v>23</v>
      </c>
      <c r="B340" s="1786" t="s">
        <v>34</v>
      </c>
      <c r="C340" s="1787"/>
      <c r="D340" s="1787"/>
      <c r="E340" s="1788"/>
      <c r="F340" s="1713" t="s">
        <v>234</v>
      </c>
      <c r="G340" s="1715" t="s">
        <v>235</v>
      </c>
      <c r="H340" s="1717" t="s">
        <v>46</v>
      </c>
      <c r="I340" s="1717"/>
      <c r="J340" s="1717"/>
      <c r="K340" s="1717"/>
      <c r="L340" s="1718"/>
      <c r="M340" s="1719" t="s">
        <v>240</v>
      </c>
      <c r="N340" s="72" t="s">
        <v>1</v>
      </c>
      <c r="O340" s="84" t="s">
        <v>37</v>
      </c>
    </row>
    <row r="341" spans="1:15" ht="29.25" customHeight="1" thickBot="1">
      <c r="A341" s="1785"/>
      <c r="B341" s="56" t="s">
        <v>27</v>
      </c>
      <c r="C341" s="50" t="s">
        <v>28</v>
      </c>
      <c r="D341" s="50" t="s">
        <v>19</v>
      </c>
      <c r="E341" s="50" t="s">
        <v>29</v>
      </c>
      <c r="F341" s="1714"/>
      <c r="G341" s="1716"/>
      <c r="H341" s="185" t="s">
        <v>21</v>
      </c>
      <c r="I341" s="185" t="s">
        <v>20</v>
      </c>
      <c r="J341" s="313" t="s">
        <v>30</v>
      </c>
      <c r="K341" s="314" t="s">
        <v>31</v>
      </c>
      <c r="L341" s="187" t="s">
        <v>32</v>
      </c>
      <c r="M341" s="1720"/>
      <c r="N341" s="50" t="s">
        <v>33</v>
      </c>
      <c r="O341" s="58" t="s">
        <v>33</v>
      </c>
    </row>
    <row r="342" spans="1:15" ht="12.75">
      <c r="A342" s="75" t="s">
        <v>12</v>
      </c>
      <c r="B342" s="551">
        <v>0</v>
      </c>
      <c r="C342" s="552">
        <v>0</v>
      </c>
      <c r="D342" s="552">
        <v>0</v>
      </c>
      <c r="E342" s="552">
        <v>13.2</v>
      </c>
      <c r="F342" s="553">
        <v>142.1</v>
      </c>
      <c r="G342" s="552">
        <v>84.3</v>
      </c>
      <c r="H342" s="554">
        <v>0</v>
      </c>
      <c r="I342" s="554">
        <v>0</v>
      </c>
      <c r="J342" s="554">
        <v>0</v>
      </c>
      <c r="K342" s="555">
        <v>0</v>
      </c>
      <c r="L342" s="556">
        <v>0</v>
      </c>
      <c r="M342" s="566">
        <v>380.5</v>
      </c>
      <c r="N342" s="552">
        <v>4.8</v>
      </c>
      <c r="O342" s="558">
        <v>14</v>
      </c>
    </row>
    <row r="343" spans="1:15" ht="13.5" thickBot="1">
      <c r="A343" s="241" t="s">
        <v>3</v>
      </c>
      <c r="B343" s="559">
        <v>0</v>
      </c>
      <c r="C343" s="560">
        <v>0</v>
      </c>
      <c r="D343" s="560">
        <v>0</v>
      </c>
      <c r="E343" s="560">
        <v>0</v>
      </c>
      <c r="F343" s="567">
        <v>142.1</v>
      </c>
      <c r="G343" s="560">
        <v>84.3</v>
      </c>
      <c r="H343" s="560">
        <v>0</v>
      </c>
      <c r="I343" s="560">
        <v>0</v>
      </c>
      <c r="J343" s="560">
        <v>0</v>
      </c>
      <c r="K343" s="561">
        <v>0</v>
      </c>
      <c r="L343" s="562">
        <v>0</v>
      </c>
      <c r="M343" s="568">
        <v>380.5</v>
      </c>
      <c r="N343" s="560">
        <v>0</v>
      </c>
      <c r="O343" s="564">
        <v>0</v>
      </c>
    </row>
    <row r="344" spans="1:15" ht="13.5" thickBot="1">
      <c r="A344" s="57" t="s">
        <v>13</v>
      </c>
      <c r="B344" s="533">
        <f aca="true" t="shared" si="44" ref="B344:O344">SUM(B342:B343)</f>
        <v>0</v>
      </c>
      <c r="C344" s="533">
        <f t="shared" si="44"/>
        <v>0</v>
      </c>
      <c r="D344" s="533">
        <f t="shared" si="44"/>
        <v>0</v>
      </c>
      <c r="E344" s="533">
        <f t="shared" si="44"/>
        <v>13.2</v>
      </c>
      <c r="F344" s="533">
        <f t="shared" si="44"/>
        <v>284.2</v>
      </c>
      <c r="G344" s="533">
        <f t="shared" si="44"/>
        <v>168.6</v>
      </c>
      <c r="H344" s="533">
        <f t="shared" si="44"/>
        <v>0</v>
      </c>
      <c r="I344" s="533">
        <f t="shared" si="44"/>
        <v>0</v>
      </c>
      <c r="J344" s="533">
        <f t="shared" si="44"/>
        <v>0</v>
      </c>
      <c r="K344" s="533">
        <f t="shared" si="44"/>
        <v>0</v>
      </c>
      <c r="L344" s="534">
        <f t="shared" si="44"/>
        <v>0</v>
      </c>
      <c r="M344" s="533">
        <f t="shared" si="44"/>
        <v>761</v>
      </c>
      <c r="N344" s="533">
        <f t="shared" si="44"/>
        <v>4.8</v>
      </c>
      <c r="O344" s="547">
        <f t="shared" si="44"/>
        <v>14</v>
      </c>
    </row>
    <row r="346" spans="1:13" ht="12.75">
      <c r="A346" s="8"/>
      <c r="B346" s="6" t="s">
        <v>204</v>
      </c>
      <c r="C346" s="8"/>
      <c r="D346" s="247"/>
      <c r="E346" s="247"/>
      <c r="F346" s="247"/>
      <c r="G346" s="247"/>
      <c r="H346" s="247"/>
      <c r="I346" s="247"/>
      <c r="J346" s="247"/>
      <c r="K346" s="15"/>
      <c r="L346" s="15"/>
      <c r="M346" s="15"/>
    </row>
    <row r="347" spans="1:15" ht="29.25" customHeight="1">
      <c r="A347" s="1784" t="s">
        <v>23</v>
      </c>
      <c r="B347" s="1786" t="s">
        <v>34</v>
      </c>
      <c r="C347" s="1787"/>
      <c r="D347" s="1787"/>
      <c r="E347" s="1788"/>
      <c r="F347" s="1713" t="s">
        <v>234</v>
      </c>
      <c r="G347" s="1715" t="s">
        <v>235</v>
      </c>
      <c r="H347" s="1717" t="s">
        <v>46</v>
      </c>
      <c r="I347" s="1717"/>
      <c r="J347" s="1717"/>
      <c r="K347" s="1717"/>
      <c r="L347" s="1718"/>
      <c r="M347" s="1719" t="s">
        <v>240</v>
      </c>
      <c r="N347" s="72" t="s">
        <v>1</v>
      </c>
      <c r="O347" s="84" t="s">
        <v>37</v>
      </c>
    </row>
    <row r="348" spans="1:15" ht="20.25" thickBot="1">
      <c r="A348" s="1793"/>
      <c r="B348" s="56" t="s">
        <v>27</v>
      </c>
      <c r="C348" s="50" t="s">
        <v>28</v>
      </c>
      <c r="D348" s="50" t="s">
        <v>19</v>
      </c>
      <c r="E348" s="50" t="s">
        <v>29</v>
      </c>
      <c r="F348" s="1714"/>
      <c r="G348" s="1716"/>
      <c r="H348" s="185" t="s">
        <v>21</v>
      </c>
      <c r="I348" s="185" t="s">
        <v>20</v>
      </c>
      <c r="J348" s="313" t="s">
        <v>30</v>
      </c>
      <c r="K348" s="314" t="s">
        <v>31</v>
      </c>
      <c r="L348" s="187" t="s">
        <v>32</v>
      </c>
      <c r="M348" s="1720"/>
      <c r="N348" s="50" t="s">
        <v>33</v>
      </c>
      <c r="O348" s="58" t="s">
        <v>33</v>
      </c>
    </row>
    <row r="349" spans="1:15" ht="13.5" thickBot="1">
      <c r="A349" s="241" t="s">
        <v>8</v>
      </c>
      <c r="B349" s="535">
        <v>0</v>
      </c>
      <c r="C349" s="536">
        <v>0</v>
      </c>
      <c r="D349" s="536">
        <v>303</v>
      </c>
      <c r="E349" s="536">
        <v>0</v>
      </c>
      <c r="F349" s="537">
        <v>26.3</v>
      </c>
      <c r="G349" s="536">
        <v>20.7</v>
      </c>
      <c r="H349" s="536">
        <v>0</v>
      </c>
      <c r="I349" s="536">
        <v>0</v>
      </c>
      <c r="J349" s="536">
        <v>0</v>
      </c>
      <c r="K349" s="538">
        <v>0</v>
      </c>
      <c r="L349" s="536">
        <v>9.6</v>
      </c>
      <c r="M349" s="535">
        <v>127.6</v>
      </c>
      <c r="N349" s="536">
        <v>74.5</v>
      </c>
      <c r="O349" s="540">
        <v>22.3</v>
      </c>
    </row>
    <row r="350" spans="1:15" ht="13.5" thickBot="1">
      <c r="A350" s="57" t="s">
        <v>13</v>
      </c>
      <c r="B350" s="533">
        <f aca="true" t="shared" si="45" ref="B350:O350">SUM(B349:B349)</f>
        <v>0</v>
      </c>
      <c r="C350" s="533">
        <f t="shared" si="45"/>
        <v>0</v>
      </c>
      <c r="D350" s="533">
        <f t="shared" si="45"/>
        <v>303</v>
      </c>
      <c r="E350" s="533">
        <f t="shared" si="45"/>
        <v>0</v>
      </c>
      <c r="F350" s="533">
        <f t="shared" si="45"/>
        <v>26.3</v>
      </c>
      <c r="G350" s="533">
        <f t="shared" si="45"/>
        <v>20.7</v>
      </c>
      <c r="H350" s="533">
        <f t="shared" si="45"/>
        <v>0</v>
      </c>
      <c r="I350" s="533">
        <f t="shared" si="45"/>
        <v>0</v>
      </c>
      <c r="J350" s="533">
        <f t="shared" si="45"/>
        <v>0</v>
      </c>
      <c r="K350" s="533">
        <f t="shared" si="45"/>
        <v>0</v>
      </c>
      <c r="L350" s="533">
        <f t="shared" si="45"/>
        <v>9.6</v>
      </c>
      <c r="M350" s="533">
        <f t="shared" si="45"/>
        <v>127.6</v>
      </c>
      <c r="N350" s="533">
        <f t="shared" si="45"/>
        <v>74.5</v>
      </c>
      <c r="O350" s="546">
        <f t="shared" si="45"/>
        <v>22.3</v>
      </c>
    </row>
    <row r="352" spans="1:13" ht="18">
      <c r="A352" s="8"/>
      <c r="B352" s="6" t="s">
        <v>217</v>
      </c>
      <c r="C352" s="8"/>
      <c r="D352" s="249"/>
      <c r="E352" s="247"/>
      <c r="F352" s="247"/>
      <c r="G352" s="247"/>
      <c r="H352" s="247"/>
      <c r="I352" s="247"/>
      <c r="J352" s="1"/>
      <c r="K352" s="15"/>
      <c r="L352" s="15"/>
      <c r="M352" s="15"/>
    </row>
    <row r="353" spans="1:15" ht="19.5">
      <c r="A353" s="1784" t="s">
        <v>23</v>
      </c>
      <c r="B353" s="1786" t="s">
        <v>34</v>
      </c>
      <c r="C353" s="1787"/>
      <c r="D353" s="1787"/>
      <c r="E353" s="1788"/>
      <c r="F353" s="1713" t="s">
        <v>234</v>
      </c>
      <c r="G353" s="1715" t="s">
        <v>235</v>
      </c>
      <c r="H353" s="1717" t="s">
        <v>46</v>
      </c>
      <c r="I353" s="1717"/>
      <c r="J353" s="1717"/>
      <c r="K353" s="1717"/>
      <c r="L353" s="1718"/>
      <c r="M353" s="1719" t="s">
        <v>240</v>
      </c>
      <c r="N353" s="72" t="s">
        <v>1</v>
      </c>
      <c r="O353" s="84" t="s">
        <v>37</v>
      </c>
    </row>
    <row r="354" spans="1:15" ht="29.25" customHeight="1" thickBot="1">
      <c r="A354" s="1785"/>
      <c r="B354" s="68" t="s">
        <v>27</v>
      </c>
      <c r="C354" s="227" t="s">
        <v>28</v>
      </c>
      <c r="D354" s="227" t="s">
        <v>19</v>
      </c>
      <c r="E354" s="227" t="s">
        <v>29</v>
      </c>
      <c r="F354" s="1714"/>
      <c r="G354" s="1716"/>
      <c r="H354" s="185" t="s">
        <v>21</v>
      </c>
      <c r="I354" s="185" t="s">
        <v>20</v>
      </c>
      <c r="J354" s="313" t="s">
        <v>30</v>
      </c>
      <c r="K354" s="314" t="s">
        <v>31</v>
      </c>
      <c r="L354" s="187" t="s">
        <v>32</v>
      </c>
      <c r="M354" s="1720"/>
      <c r="N354" s="227" t="s">
        <v>33</v>
      </c>
      <c r="O354" s="250" t="s">
        <v>33</v>
      </c>
    </row>
    <row r="355" spans="1:15" ht="12.75">
      <c r="A355" s="251" t="s">
        <v>12</v>
      </c>
      <c r="B355" s="569">
        <v>0</v>
      </c>
      <c r="C355" s="570">
        <v>0</v>
      </c>
      <c r="D355" s="570">
        <v>53.6</v>
      </c>
      <c r="E355" s="570">
        <v>75</v>
      </c>
      <c r="F355" s="570">
        <v>138.2</v>
      </c>
      <c r="G355" s="570">
        <v>36.2</v>
      </c>
      <c r="H355" s="571">
        <v>0</v>
      </c>
      <c r="I355" s="571">
        <v>0</v>
      </c>
      <c r="J355" s="571">
        <v>5</v>
      </c>
      <c r="K355" s="572">
        <v>0</v>
      </c>
      <c r="L355" s="573">
        <v>8.6</v>
      </c>
      <c r="M355" s="574">
        <v>440</v>
      </c>
      <c r="N355" s="570">
        <v>48</v>
      </c>
      <c r="O355" s="575">
        <v>34</v>
      </c>
    </row>
    <row r="356" spans="1:15" ht="13.5" thickBot="1">
      <c r="A356" s="243" t="s">
        <v>3</v>
      </c>
      <c r="B356" s="559">
        <v>0</v>
      </c>
      <c r="C356" s="576">
        <v>0</v>
      </c>
      <c r="D356" s="576">
        <v>151.4</v>
      </c>
      <c r="E356" s="576">
        <v>75</v>
      </c>
      <c r="F356" s="576">
        <v>157.1</v>
      </c>
      <c r="G356" s="576">
        <v>45.2</v>
      </c>
      <c r="H356" s="576">
        <v>0</v>
      </c>
      <c r="I356" s="576">
        <v>0</v>
      </c>
      <c r="J356" s="576">
        <v>3.2</v>
      </c>
      <c r="K356" s="577">
        <v>0</v>
      </c>
      <c r="L356" s="578">
        <v>0</v>
      </c>
      <c r="M356" s="568">
        <v>212.7</v>
      </c>
      <c r="N356" s="576">
        <v>42</v>
      </c>
      <c r="O356" s="579">
        <v>40.5</v>
      </c>
    </row>
    <row r="357" spans="1:15" ht="13.5" thickBot="1">
      <c r="A357" s="57" t="s">
        <v>13</v>
      </c>
      <c r="B357" s="549">
        <f aca="true" t="shared" si="46" ref="B357:O357">SUM(B355:B356)</f>
        <v>0</v>
      </c>
      <c r="C357" s="533">
        <f t="shared" si="46"/>
        <v>0</v>
      </c>
      <c r="D357" s="533">
        <f t="shared" si="46"/>
        <v>205</v>
      </c>
      <c r="E357" s="533">
        <f t="shared" si="46"/>
        <v>150</v>
      </c>
      <c r="F357" s="533">
        <f t="shared" si="46"/>
        <v>295.29999999999995</v>
      </c>
      <c r="G357" s="533">
        <f t="shared" si="46"/>
        <v>81.4</v>
      </c>
      <c r="H357" s="533">
        <f t="shared" si="46"/>
        <v>0</v>
      </c>
      <c r="I357" s="533">
        <f t="shared" si="46"/>
        <v>0</v>
      </c>
      <c r="J357" s="533">
        <f t="shared" si="46"/>
        <v>8.2</v>
      </c>
      <c r="K357" s="533">
        <f t="shared" si="46"/>
        <v>0</v>
      </c>
      <c r="L357" s="534">
        <f t="shared" si="46"/>
        <v>8.6</v>
      </c>
      <c r="M357" s="533">
        <f t="shared" si="46"/>
        <v>652.7</v>
      </c>
      <c r="N357" s="533">
        <f t="shared" si="46"/>
        <v>90</v>
      </c>
      <c r="O357" s="547">
        <f t="shared" si="46"/>
        <v>74.5</v>
      </c>
    </row>
    <row r="359" spans="1:13" ht="18">
      <c r="A359" s="8"/>
      <c r="B359" s="6" t="s">
        <v>128</v>
      </c>
      <c r="C359" s="8"/>
      <c r="D359" s="249"/>
      <c r="E359" s="247"/>
      <c r="F359" s="247"/>
      <c r="G359" s="247"/>
      <c r="H359" s="247"/>
      <c r="I359" s="247"/>
      <c r="J359" s="1"/>
      <c r="K359" s="15"/>
      <c r="L359" s="15"/>
      <c r="M359" s="15"/>
    </row>
    <row r="360" spans="1:15" ht="19.5">
      <c r="A360" s="1784" t="s">
        <v>23</v>
      </c>
      <c r="B360" s="1786" t="s">
        <v>34</v>
      </c>
      <c r="C360" s="1787"/>
      <c r="D360" s="1787"/>
      <c r="E360" s="1788"/>
      <c r="F360" s="1713" t="s">
        <v>234</v>
      </c>
      <c r="G360" s="1715" t="s">
        <v>235</v>
      </c>
      <c r="H360" s="1717" t="s">
        <v>46</v>
      </c>
      <c r="I360" s="1717"/>
      <c r="J360" s="1717"/>
      <c r="K360" s="1717"/>
      <c r="L360" s="1718"/>
      <c r="M360" s="1719" t="s">
        <v>240</v>
      </c>
      <c r="N360" s="72" t="s">
        <v>1</v>
      </c>
      <c r="O360" s="84" t="s">
        <v>37</v>
      </c>
    </row>
    <row r="361" spans="1:15" ht="19.5" customHeight="1" thickBot="1">
      <c r="A361" s="1793"/>
      <c r="B361" s="56" t="s">
        <v>27</v>
      </c>
      <c r="C361" s="50" t="s">
        <v>28</v>
      </c>
      <c r="D361" s="50" t="s">
        <v>19</v>
      </c>
      <c r="E361" s="50" t="s">
        <v>29</v>
      </c>
      <c r="F361" s="1714"/>
      <c r="G361" s="1716"/>
      <c r="H361" s="185" t="s">
        <v>21</v>
      </c>
      <c r="I361" s="185" t="s">
        <v>20</v>
      </c>
      <c r="J361" s="313" t="s">
        <v>30</v>
      </c>
      <c r="K361" s="314" t="s">
        <v>31</v>
      </c>
      <c r="L361" s="187" t="s">
        <v>32</v>
      </c>
      <c r="M361" s="1720"/>
      <c r="N361" s="50" t="s">
        <v>33</v>
      </c>
      <c r="O361" s="58" t="s">
        <v>33</v>
      </c>
    </row>
    <row r="362" spans="1:15" ht="13.5" thickBot="1">
      <c r="A362" s="241" t="s">
        <v>8</v>
      </c>
      <c r="B362" s="535">
        <v>0</v>
      </c>
      <c r="C362" s="536">
        <v>0</v>
      </c>
      <c r="D362" s="536">
        <v>0</v>
      </c>
      <c r="E362" s="536">
        <v>0</v>
      </c>
      <c r="F362" s="537">
        <v>0</v>
      </c>
      <c r="G362" s="536">
        <v>10</v>
      </c>
      <c r="H362" s="536">
        <v>0</v>
      </c>
      <c r="I362" s="536">
        <v>0</v>
      </c>
      <c r="J362" s="536">
        <v>0</v>
      </c>
      <c r="K362" s="538">
        <v>0</v>
      </c>
      <c r="L362" s="539">
        <v>0</v>
      </c>
      <c r="M362" s="535">
        <v>53.8</v>
      </c>
      <c r="N362" s="536">
        <v>0</v>
      </c>
      <c r="O362" s="540">
        <v>1.6</v>
      </c>
    </row>
    <row r="363" spans="1:15" ht="13.5" thickBot="1">
      <c r="A363" s="57" t="s">
        <v>13</v>
      </c>
      <c r="B363" s="533">
        <f aca="true" t="shared" si="47" ref="B363:O363">SUM(B362:B362)</f>
        <v>0</v>
      </c>
      <c r="C363" s="533">
        <f t="shared" si="47"/>
        <v>0</v>
      </c>
      <c r="D363" s="533">
        <f t="shared" si="47"/>
        <v>0</v>
      </c>
      <c r="E363" s="533">
        <f>V38</f>
        <v>0</v>
      </c>
      <c r="F363" s="533">
        <f t="shared" si="47"/>
        <v>0</v>
      </c>
      <c r="G363" s="533">
        <f t="shared" si="47"/>
        <v>10</v>
      </c>
      <c r="H363" s="533">
        <f t="shared" si="47"/>
        <v>0</v>
      </c>
      <c r="I363" s="533">
        <v>0</v>
      </c>
      <c r="J363" s="533">
        <f t="shared" si="47"/>
        <v>0</v>
      </c>
      <c r="K363" s="533">
        <f t="shared" si="47"/>
        <v>0</v>
      </c>
      <c r="L363" s="534">
        <f t="shared" si="47"/>
        <v>0</v>
      </c>
      <c r="M363" s="533">
        <f t="shared" si="47"/>
        <v>53.8</v>
      </c>
      <c r="N363" s="533">
        <f t="shared" si="47"/>
        <v>0</v>
      </c>
      <c r="O363" s="533">
        <f t="shared" si="47"/>
        <v>1.6</v>
      </c>
    </row>
    <row r="366" spans="1:13" ht="18">
      <c r="A366" s="10"/>
      <c r="B366" s="6" t="s">
        <v>165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651" t="s">
        <v>23</v>
      </c>
      <c r="B367" s="1653" t="s">
        <v>34</v>
      </c>
      <c r="C367" s="1653"/>
      <c r="D367" s="1653"/>
      <c r="E367" s="1653"/>
      <c r="F367" s="1631" t="s">
        <v>234</v>
      </c>
      <c r="G367" s="1634" t="s">
        <v>235</v>
      </c>
      <c r="H367" s="1654" t="s">
        <v>35</v>
      </c>
      <c r="I367" s="1654"/>
      <c r="J367" s="1654"/>
      <c r="K367" s="1654"/>
      <c r="L367" s="1655"/>
      <c r="M367" s="1607" t="s">
        <v>240</v>
      </c>
      <c r="N367" s="77" t="s">
        <v>1</v>
      </c>
      <c r="O367" s="85" t="s">
        <v>37</v>
      </c>
    </row>
    <row r="368" spans="1:15" ht="20.25" thickBot="1">
      <c r="A368" s="1652"/>
      <c r="B368" s="61" t="s">
        <v>27</v>
      </c>
      <c r="C368" s="62" t="s">
        <v>28</v>
      </c>
      <c r="D368" s="62" t="s">
        <v>19</v>
      </c>
      <c r="E368" s="62" t="s">
        <v>29</v>
      </c>
      <c r="F368" s="1628"/>
      <c r="G368" s="1630"/>
      <c r="H368" s="63" t="s">
        <v>21</v>
      </c>
      <c r="I368" s="63" t="s">
        <v>20</v>
      </c>
      <c r="J368" s="63" t="s">
        <v>30</v>
      </c>
      <c r="K368" s="63" t="s">
        <v>31</v>
      </c>
      <c r="L368" s="64" t="s">
        <v>32</v>
      </c>
      <c r="M368" s="1608"/>
      <c r="N368" s="62" t="s">
        <v>33</v>
      </c>
      <c r="O368" s="65" t="s">
        <v>33</v>
      </c>
    </row>
    <row r="369" spans="1:15" ht="13.5" thickBot="1">
      <c r="A369" s="80" t="s">
        <v>13</v>
      </c>
      <c r="B369" s="508">
        <f>B363+B305+B357+B350+B344+B337+B331+B324+B317+B311+B299</f>
        <v>473.8</v>
      </c>
      <c r="C369" s="508">
        <f aca="true" t="shared" si="48" ref="C369:L369">C363+C305+C357+C350+C344+C337+C331+C324+C317+C311+C299</f>
        <v>272.1</v>
      </c>
      <c r="D369" s="508">
        <f t="shared" si="48"/>
        <v>738.6</v>
      </c>
      <c r="E369" s="508">
        <f t="shared" si="48"/>
        <v>1074.35</v>
      </c>
      <c r="F369" s="508">
        <f t="shared" si="48"/>
        <v>1241.15</v>
      </c>
      <c r="G369" s="508">
        <f t="shared" si="48"/>
        <v>603.49</v>
      </c>
      <c r="H369" s="508">
        <f t="shared" si="48"/>
        <v>15</v>
      </c>
      <c r="I369" s="508">
        <f t="shared" si="48"/>
        <v>36</v>
      </c>
      <c r="J369" s="508">
        <f t="shared" si="48"/>
        <v>8.2</v>
      </c>
      <c r="K369" s="508">
        <f t="shared" si="48"/>
        <v>0</v>
      </c>
      <c r="L369" s="509">
        <f t="shared" si="48"/>
        <v>142.48000000000002</v>
      </c>
      <c r="M369" s="508">
        <f>M363+M305+M357+M350+M344+M337+M331+M324+M317+M311+M299</f>
        <v>3651.7000000000003</v>
      </c>
      <c r="N369" s="508">
        <f>N363+N305+N357+N350+N344+N337+N331+N324+N317+N311+N299</f>
        <v>595.0000000000001</v>
      </c>
      <c r="O369" s="980">
        <f>O363+O305+O357+O350+O344+O337+O331+O324+O317+O311+O299</f>
        <v>547.6</v>
      </c>
    </row>
    <row r="370" spans="1:15" ht="19.5" customHeight="1" thickBot="1">
      <c r="A370" s="310" t="s">
        <v>13</v>
      </c>
      <c r="B370" s="323">
        <f aca="true" t="shared" si="49" ref="B370:O370">SUM(B369:B369)</f>
        <v>473.8</v>
      </c>
      <c r="C370" s="323">
        <f t="shared" si="49"/>
        <v>272.1</v>
      </c>
      <c r="D370" s="323">
        <f t="shared" si="49"/>
        <v>738.6</v>
      </c>
      <c r="E370" s="323">
        <f t="shared" si="49"/>
        <v>1074.35</v>
      </c>
      <c r="F370" s="323">
        <f t="shared" si="49"/>
        <v>1241.15</v>
      </c>
      <c r="G370" s="323">
        <f t="shared" si="49"/>
        <v>603.49</v>
      </c>
      <c r="H370" s="323">
        <f t="shared" si="49"/>
        <v>15</v>
      </c>
      <c r="I370" s="323">
        <f t="shared" si="49"/>
        <v>36</v>
      </c>
      <c r="J370" s="323">
        <f t="shared" si="49"/>
        <v>8.2</v>
      </c>
      <c r="K370" s="323">
        <f t="shared" si="49"/>
        <v>0</v>
      </c>
      <c r="L370" s="507">
        <f t="shared" si="49"/>
        <v>142.48000000000002</v>
      </c>
      <c r="M370" s="323">
        <f>SUM(M369:M369)</f>
        <v>3651.7000000000003</v>
      </c>
      <c r="N370" s="323">
        <f t="shared" si="49"/>
        <v>595.0000000000001</v>
      </c>
      <c r="O370" s="248">
        <f t="shared" si="49"/>
        <v>547.6</v>
      </c>
    </row>
    <row r="373" spans="2:5" ht="15.75">
      <c r="B373" s="1794" t="s">
        <v>130</v>
      </c>
      <c r="C373" s="1794"/>
      <c r="D373" s="1794"/>
      <c r="E373" s="1794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129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651" t="s">
        <v>23</v>
      </c>
      <c r="B376" s="1653" t="s">
        <v>34</v>
      </c>
      <c r="C376" s="1653"/>
      <c r="D376" s="1653"/>
      <c r="E376" s="1653"/>
      <c r="F376" s="1631" t="s">
        <v>234</v>
      </c>
      <c r="G376" s="1634" t="s">
        <v>235</v>
      </c>
      <c r="H376" s="1654" t="s">
        <v>35</v>
      </c>
      <c r="I376" s="1654"/>
      <c r="J376" s="1654"/>
      <c r="K376" s="1654"/>
      <c r="L376" s="1655"/>
      <c r="M376" s="1607" t="s">
        <v>240</v>
      </c>
      <c r="N376" s="77" t="s">
        <v>1</v>
      </c>
      <c r="O376" s="85" t="s">
        <v>37</v>
      </c>
    </row>
    <row r="377" spans="1:15" ht="20.25" thickBot="1">
      <c r="A377" s="1652"/>
      <c r="B377" s="61" t="s">
        <v>27</v>
      </c>
      <c r="C377" s="62" t="s">
        <v>28</v>
      </c>
      <c r="D377" s="62" t="s">
        <v>19</v>
      </c>
      <c r="E377" s="62" t="s">
        <v>29</v>
      </c>
      <c r="F377" s="1628"/>
      <c r="G377" s="1630"/>
      <c r="H377" s="63" t="s">
        <v>21</v>
      </c>
      <c r="I377" s="63" t="s">
        <v>20</v>
      </c>
      <c r="J377" s="63" t="s">
        <v>30</v>
      </c>
      <c r="K377" s="63" t="s">
        <v>31</v>
      </c>
      <c r="L377" s="64" t="s">
        <v>32</v>
      </c>
      <c r="M377" s="1608"/>
      <c r="N377" s="62" t="s">
        <v>33</v>
      </c>
      <c r="O377" s="65" t="s">
        <v>33</v>
      </c>
    </row>
    <row r="378" spans="1:15" ht="12.75">
      <c r="A378" s="79" t="s">
        <v>10</v>
      </c>
      <c r="B378" s="500">
        <v>0</v>
      </c>
      <c r="C378" s="501">
        <v>0</v>
      </c>
      <c r="D378" s="501">
        <v>68.4</v>
      </c>
      <c r="E378" s="501">
        <v>0</v>
      </c>
      <c r="F378" s="501">
        <v>30.3</v>
      </c>
      <c r="G378" s="501">
        <v>0</v>
      </c>
      <c r="H378" s="501">
        <v>0</v>
      </c>
      <c r="I378" s="501">
        <v>0</v>
      </c>
      <c r="J378" s="501">
        <v>0</v>
      </c>
      <c r="K378" s="501">
        <v>0</v>
      </c>
      <c r="L378" s="502">
        <v>0</v>
      </c>
      <c r="M378" s="524">
        <v>0</v>
      </c>
      <c r="N378" s="501">
        <v>5.4</v>
      </c>
      <c r="O378" s="506">
        <v>0</v>
      </c>
    </row>
    <row r="379" spans="1:15" ht="12.75">
      <c r="A379" s="80" t="s">
        <v>8</v>
      </c>
      <c r="B379" s="500">
        <v>0</v>
      </c>
      <c r="C379" s="501">
        <v>133.7</v>
      </c>
      <c r="D379" s="501">
        <v>0</v>
      </c>
      <c r="E379" s="501">
        <v>66.1</v>
      </c>
      <c r="F379" s="502">
        <v>30.7</v>
      </c>
      <c r="G379" s="501">
        <v>21.7</v>
      </c>
      <c r="H379" s="501">
        <v>0</v>
      </c>
      <c r="I379" s="501">
        <v>0</v>
      </c>
      <c r="J379" s="501">
        <v>0</v>
      </c>
      <c r="K379" s="525">
        <v>0</v>
      </c>
      <c r="L379" s="502">
        <v>50.2</v>
      </c>
      <c r="M379" s="526">
        <v>57.7</v>
      </c>
      <c r="N379" s="501">
        <v>93.8</v>
      </c>
      <c r="O379" s="506">
        <v>54</v>
      </c>
    </row>
    <row r="380" spans="1:15" ht="19.5" customHeight="1" thickBot="1">
      <c r="A380" s="80" t="s">
        <v>3</v>
      </c>
      <c r="B380" s="527">
        <v>47.9</v>
      </c>
      <c r="C380" s="528">
        <v>84.3</v>
      </c>
      <c r="D380" s="528">
        <v>42</v>
      </c>
      <c r="E380" s="528">
        <v>56.6</v>
      </c>
      <c r="F380" s="529">
        <v>39.2</v>
      </c>
      <c r="G380" s="528">
        <v>26.2</v>
      </c>
      <c r="H380" s="528">
        <v>0</v>
      </c>
      <c r="I380" s="528">
        <v>0</v>
      </c>
      <c r="J380" s="528">
        <v>0</v>
      </c>
      <c r="K380" s="530">
        <v>0</v>
      </c>
      <c r="L380" s="529">
        <v>0</v>
      </c>
      <c r="M380" s="531">
        <v>0</v>
      </c>
      <c r="N380" s="528">
        <v>238</v>
      </c>
      <c r="O380" s="532">
        <v>76</v>
      </c>
    </row>
    <row r="381" spans="1:15" ht="13.5" thickBot="1">
      <c r="A381" s="66" t="s">
        <v>13</v>
      </c>
      <c r="B381" s="498">
        <f aca="true" t="shared" si="50" ref="B381:O381">SUM(B378:B380)</f>
        <v>47.9</v>
      </c>
      <c r="C381" s="498">
        <f t="shared" si="50"/>
        <v>218</v>
      </c>
      <c r="D381" s="498">
        <f t="shared" si="50"/>
        <v>110.4</v>
      </c>
      <c r="E381" s="498">
        <f t="shared" si="50"/>
        <v>122.69999999999999</v>
      </c>
      <c r="F381" s="498">
        <f t="shared" si="50"/>
        <v>100.2</v>
      </c>
      <c r="G381" s="498">
        <f t="shared" si="50"/>
        <v>47.9</v>
      </c>
      <c r="H381" s="498">
        <f t="shared" si="50"/>
        <v>0</v>
      </c>
      <c r="I381" s="498">
        <f t="shared" si="50"/>
        <v>0</v>
      </c>
      <c r="J381" s="498">
        <f t="shared" si="50"/>
        <v>0</v>
      </c>
      <c r="K381" s="498">
        <f t="shared" si="50"/>
        <v>0</v>
      </c>
      <c r="L381" s="499">
        <f t="shared" si="50"/>
        <v>50.2</v>
      </c>
      <c r="M381" s="498">
        <f t="shared" si="50"/>
        <v>57.7</v>
      </c>
      <c r="N381" s="498">
        <f t="shared" si="50"/>
        <v>337.2</v>
      </c>
      <c r="O381" s="1036">
        <f t="shared" si="50"/>
        <v>130</v>
      </c>
    </row>
    <row r="383" spans="2:6" ht="15.75">
      <c r="B383" s="4" t="s">
        <v>131</v>
      </c>
      <c r="C383" s="168"/>
      <c r="D383" s="168"/>
      <c r="E383" s="168"/>
      <c r="F383" s="168"/>
    </row>
    <row r="385" spans="1:13" ht="18">
      <c r="A385" s="10"/>
      <c r="B385" s="6" t="s">
        <v>69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651" t="s">
        <v>23</v>
      </c>
      <c r="B386" s="1653" t="s">
        <v>34</v>
      </c>
      <c r="C386" s="1653"/>
      <c r="D386" s="1653"/>
      <c r="E386" s="1653"/>
      <c r="F386" s="1631" t="s">
        <v>234</v>
      </c>
      <c r="G386" s="1634" t="s">
        <v>235</v>
      </c>
      <c r="H386" s="1654" t="s">
        <v>35</v>
      </c>
      <c r="I386" s="1654"/>
      <c r="J386" s="1654"/>
      <c r="K386" s="1654"/>
      <c r="L386" s="1655"/>
      <c r="M386" s="1607" t="s">
        <v>240</v>
      </c>
      <c r="N386" s="77" t="s">
        <v>1</v>
      </c>
      <c r="O386" s="85" t="s">
        <v>37</v>
      </c>
    </row>
    <row r="387" spans="1:15" ht="20.25" thickBot="1">
      <c r="A387" s="1806"/>
      <c r="B387" s="61" t="s">
        <v>27</v>
      </c>
      <c r="C387" s="62" t="s">
        <v>28</v>
      </c>
      <c r="D387" s="62" t="s">
        <v>19</v>
      </c>
      <c r="E387" s="62" t="s">
        <v>29</v>
      </c>
      <c r="F387" s="1628"/>
      <c r="G387" s="1630"/>
      <c r="H387" s="63" t="s">
        <v>21</v>
      </c>
      <c r="I387" s="63" t="s">
        <v>20</v>
      </c>
      <c r="J387" s="63" t="s">
        <v>30</v>
      </c>
      <c r="K387" s="63" t="s">
        <v>31</v>
      </c>
      <c r="L387" s="64" t="s">
        <v>32</v>
      </c>
      <c r="M387" s="1608"/>
      <c r="N387" s="62" t="s">
        <v>33</v>
      </c>
      <c r="O387" s="65" t="s">
        <v>33</v>
      </c>
    </row>
    <row r="388" spans="1:15" ht="12.75">
      <c r="A388" s="79" t="s">
        <v>10</v>
      </c>
      <c r="B388" s="377">
        <v>0</v>
      </c>
      <c r="C388" s="378">
        <v>0</v>
      </c>
      <c r="D388" s="378">
        <v>204.1</v>
      </c>
      <c r="E388" s="378">
        <v>0</v>
      </c>
      <c r="F388" s="378">
        <v>15.3</v>
      </c>
      <c r="G388" s="378">
        <v>33.9</v>
      </c>
      <c r="H388" s="378">
        <v>0</v>
      </c>
      <c r="I388" s="378">
        <v>0</v>
      </c>
      <c r="J388" s="378">
        <v>0</v>
      </c>
      <c r="K388" s="378">
        <v>0</v>
      </c>
      <c r="L388" s="379">
        <v>0</v>
      </c>
      <c r="M388" s="406">
        <v>111.4</v>
      </c>
      <c r="N388" s="378">
        <v>10.1</v>
      </c>
      <c r="O388" s="380">
        <v>27</v>
      </c>
    </row>
    <row r="389" spans="1:15" ht="12.75">
      <c r="A389" s="80" t="s">
        <v>8</v>
      </c>
      <c r="B389" s="377">
        <v>99.4</v>
      </c>
      <c r="C389" s="378">
        <v>244</v>
      </c>
      <c r="D389" s="378">
        <v>159.2</v>
      </c>
      <c r="E389" s="378">
        <v>11.6</v>
      </c>
      <c r="F389" s="381">
        <v>33.9</v>
      </c>
      <c r="G389" s="378">
        <v>13.9</v>
      </c>
      <c r="H389" s="378">
        <v>0</v>
      </c>
      <c r="I389" s="378">
        <v>65.8</v>
      </c>
      <c r="J389" s="378">
        <v>0</v>
      </c>
      <c r="K389" s="253">
        <v>0</v>
      </c>
      <c r="L389" s="407">
        <v>0</v>
      </c>
      <c r="M389" s="377">
        <v>40</v>
      </c>
      <c r="N389" s="378">
        <v>188</v>
      </c>
      <c r="O389" s="380">
        <v>75</v>
      </c>
    </row>
    <row r="390" spans="1:15" ht="19.5" customHeight="1" thickBot="1">
      <c r="A390" s="80" t="s">
        <v>3</v>
      </c>
      <c r="B390" s="382">
        <v>110.2</v>
      </c>
      <c r="C390" s="252">
        <v>0</v>
      </c>
      <c r="D390" s="252">
        <v>0</v>
      </c>
      <c r="E390" s="252">
        <v>22.6</v>
      </c>
      <c r="F390" s="383">
        <v>40.4</v>
      </c>
      <c r="G390" s="252">
        <v>0</v>
      </c>
      <c r="H390" s="252">
        <v>0</v>
      </c>
      <c r="I390" s="252">
        <v>0</v>
      </c>
      <c r="J390" s="252">
        <v>0</v>
      </c>
      <c r="K390" s="397">
        <v>0</v>
      </c>
      <c r="L390" s="408">
        <v>0</v>
      </c>
      <c r="M390" s="382">
        <v>0</v>
      </c>
      <c r="N390" s="252">
        <v>41</v>
      </c>
      <c r="O390" s="384">
        <v>37</v>
      </c>
    </row>
    <row r="391" spans="1:15" ht="13.5" thickBot="1">
      <c r="A391" s="66" t="s">
        <v>13</v>
      </c>
      <c r="B391" s="489">
        <f aca="true" t="shared" si="51" ref="B391:O391">SUM(B388:B390)</f>
        <v>209.60000000000002</v>
      </c>
      <c r="C391" s="489">
        <f t="shared" si="51"/>
        <v>244</v>
      </c>
      <c r="D391" s="489">
        <f t="shared" si="51"/>
        <v>363.29999999999995</v>
      </c>
      <c r="E391" s="489">
        <f t="shared" si="51"/>
        <v>34.2</v>
      </c>
      <c r="F391" s="489">
        <f t="shared" si="51"/>
        <v>89.6</v>
      </c>
      <c r="G391" s="489">
        <f t="shared" si="51"/>
        <v>47.8</v>
      </c>
      <c r="H391" s="489">
        <f t="shared" si="51"/>
        <v>0</v>
      </c>
      <c r="I391" s="489">
        <f t="shared" si="51"/>
        <v>65.8</v>
      </c>
      <c r="J391" s="489">
        <f t="shared" si="51"/>
        <v>0</v>
      </c>
      <c r="K391" s="489">
        <f t="shared" si="51"/>
        <v>0</v>
      </c>
      <c r="L391" s="495">
        <f t="shared" si="51"/>
        <v>0</v>
      </c>
      <c r="M391" s="489">
        <f t="shared" si="51"/>
        <v>151.4</v>
      </c>
      <c r="N391" s="489">
        <f t="shared" si="51"/>
        <v>239.1</v>
      </c>
      <c r="O391" s="780">
        <f t="shared" si="51"/>
        <v>139</v>
      </c>
    </row>
    <row r="393" spans="2:5" ht="15.75">
      <c r="B393" s="1795" t="s">
        <v>132</v>
      </c>
      <c r="C393" s="1795"/>
      <c r="D393" s="1795"/>
      <c r="E393" s="1795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206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651" t="s">
        <v>23</v>
      </c>
      <c r="B396" s="1653" t="s">
        <v>34</v>
      </c>
      <c r="C396" s="1653"/>
      <c r="D396" s="1653"/>
      <c r="E396" s="1653"/>
      <c r="F396" s="1631" t="s">
        <v>234</v>
      </c>
      <c r="G396" s="1634" t="s">
        <v>235</v>
      </c>
      <c r="H396" s="1654" t="s">
        <v>35</v>
      </c>
      <c r="I396" s="1654"/>
      <c r="J396" s="1654"/>
      <c r="K396" s="1654"/>
      <c r="L396" s="1655"/>
      <c r="M396" s="1607" t="s">
        <v>240</v>
      </c>
      <c r="N396" s="77" t="s">
        <v>1</v>
      </c>
      <c r="O396" s="85" t="s">
        <v>37</v>
      </c>
    </row>
    <row r="397" spans="1:15" ht="20.25" thickBot="1">
      <c r="A397" s="1652"/>
      <c r="B397" s="61" t="s">
        <v>27</v>
      </c>
      <c r="C397" s="62" t="s">
        <v>28</v>
      </c>
      <c r="D397" s="62" t="s">
        <v>19</v>
      </c>
      <c r="E397" s="62" t="s">
        <v>29</v>
      </c>
      <c r="F397" s="1628"/>
      <c r="G397" s="1630"/>
      <c r="H397" s="63" t="s">
        <v>21</v>
      </c>
      <c r="I397" s="63" t="s">
        <v>20</v>
      </c>
      <c r="J397" s="63" t="s">
        <v>30</v>
      </c>
      <c r="K397" s="63" t="s">
        <v>31</v>
      </c>
      <c r="L397" s="64" t="s">
        <v>32</v>
      </c>
      <c r="M397" s="1608"/>
      <c r="N397" s="62" t="s">
        <v>33</v>
      </c>
      <c r="O397" s="65" t="s">
        <v>33</v>
      </c>
    </row>
    <row r="398" spans="1:15" ht="19.5" customHeight="1" thickBot="1">
      <c r="A398" s="80" t="s">
        <v>8</v>
      </c>
      <c r="B398" s="490">
        <v>0</v>
      </c>
      <c r="C398" s="491">
        <v>0</v>
      </c>
      <c r="D398" s="491">
        <v>0</v>
      </c>
      <c r="E398" s="491">
        <v>0</v>
      </c>
      <c r="F398" s="492">
        <v>5.8</v>
      </c>
      <c r="G398" s="491">
        <v>10.4</v>
      </c>
      <c r="H398" s="491">
        <v>0</v>
      </c>
      <c r="I398" s="491">
        <v>0</v>
      </c>
      <c r="J398" s="491">
        <v>0</v>
      </c>
      <c r="K398" s="496">
        <v>0</v>
      </c>
      <c r="L398" s="493">
        <v>0</v>
      </c>
      <c r="M398" s="497">
        <v>17.2</v>
      </c>
      <c r="N398" s="491">
        <v>5.2</v>
      </c>
      <c r="O398" s="494">
        <v>3.2</v>
      </c>
    </row>
    <row r="399" spans="1:15" ht="13.5" thickBot="1">
      <c r="A399" s="66" t="s">
        <v>13</v>
      </c>
      <c r="B399" s="489">
        <f aca="true" t="shared" si="52" ref="B399:O399">SUM(B398:B398)</f>
        <v>0</v>
      </c>
      <c r="C399" s="489">
        <f t="shared" si="52"/>
        <v>0</v>
      </c>
      <c r="D399" s="489">
        <f t="shared" si="52"/>
        <v>0</v>
      </c>
      <c r="E399" s="489">
        <f t="shared" si="52"/>
        <v>0</v>
      </c>
      <c r="F399" s="489">
        <f t="shared" si="52"/>
        <v>5.8</v>
      </c>
      <c r="G399" s="489">
        <f t="shared" si="52"/>
        <v>10.4</v>
      </c>
      <c r="H399" s="489">
        <f t="shared" si="52"/>
        <v>0</v>
      </c>
      <c r="I399" s="489">
        <f t="shared" si="52"/>
        <v>0</v>
      </c>
      <c r="J399" s="489">
        <f t="shared" si="52"/>
        <v>0</v>
      </c>
      <c r="K399" s="489">
        <f t="shared" si="52"/>
        <v>0</v>
      </c>
      <c r="L399" s="495">
        <f t="shared" si="52"/>
        <v>0</v>
      </c>
      <c r="M399" s="489">
        <f t="shared" si="52"/>
        <v>17.2</v>
      </c>
      <c r="N399" s="489">
        <f t="shared" si="52"/>
        <v>5.2</v>
      </c>
      <c r="O399" s="780">
        <f t="shared" si="52"/>
        <v>3.2</v>
      </c>
    </row>
    <row r="401" spans="2:6" ht="15.75">
      <c r="B401" s="845" t="s">
        <v>133</v>
      </c>
      <c r="C401" s="844"/>
      <c r="D401" s="844"/>
      <c r="E401" s="844"/>
      <c r="F401" s="168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79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651" t="s">
        <v>23</v>
      </c>
      <c r="B404" s="1653" t="s">
        <v>34</v>
      </c>
      <c r="C404" s="1653"/>
      <c r="D404" s="1653"/>
      <c r="E404" s="1653"/>
      <c r="F404" s="1631" t="s">
        <v>234</v>
      </c>
      <c r="G404" s="1634" t="s">
        <v>235</v>
      </c>
      <c r="H404" s="1654" t="s">
        <v>35</v>
      </c>
      <c r="I404" s="1654"/>
      <c r="J404" s="1654"/>
      <c r="K404" s="1654"/>
      <c r="L404" s="1655"/>
      <c r="M404" s="1607" t="s">
        <v>238</v>
      </c>
      <c r="N404" s="77" t="s">
        <v>1</v>
      </c>
      <c r="O404" s="85" t="s">
        <v>37</v>
      </c>
    </row>
    <row r="405" spans="1:15" ht="19.5" customHeight="1" thickBot="1">
      <c r="A405" s="1652"/>
      <c r="B405" s="61" t="s">
        <v>27</v>
      </c>
      <c r="C405" s="62" t="s">
        <v>28</v>
      </c>
      <c r="D405" s="62" t="s">
        <v>19</v>
      </c>
      <c r="E405" s="62" t="s">
        <v>29</v>
      </c>
      <c r="F405" s="1628"/>
      <c r="G405" s="1630"/>
      <c r="H405" s="63" t="s">
        <v>21</v>
      </c>
      <c r="I405" s="63" t="s">
        <v>20</v>
      </c>
      <c r="J405" s="63" t="s">
        <v>30</v>
      </c>
      <c r="K405" s="63" t="s">
        <v>31</v>
      </c>
      <c r="L405" s="64" t="s">
        <v>32</v>
      </c>
      <c r="M405" s="1614"/>
      <c r="N405" s="62" t="s">
        <v>33</v>
      </c>
      <c r="O405" s="65" t="s">
        <v>33</v>
      </c>
    </row>
    <row r="406" spans="1:15" ht="13.5" thickBot="1">
      <c r="A406" s="80" t="s">
        <v>8</v>
      </c>
      <c r="B406" s="500">
        <v>0</v>
      </c>
      <c r="C406" s="501">
        <v>0</v>
      </c>
      <c r="D406" s="501">
        <v>0</v>
      </c>
      <c r="E406" s="501">
        <v>0</v>
      </c>
      <c r="F406" s="502">
        <v>0</v>
      </c>
      <c r="G406" s="501">
        <v>29.6</v>
      </c>
      <c r="H406" s="501">
        <v>0</v>
      </c>
      <c r="I406" s="501">
        <v>0</v>
      </c>
      <c r="J406" s="501">
        <v>0</v>
      </c>
      <c r="K406" s="503">
        <v>0</v>
      </c>
      <c r="L406" s="504">
        <v>0</v>
      </c>
      <c r="M406" s="505">
        <v>47</v>
      </c>
      <c r="N406" s="501">
        <v>5.8</v>
      </c>
      <c r="O406" s="506">
        <v>10.2</v>
      </c>
    </row>
    <row r="407" spans="1:15" ht="13.5" thickBot="1">
      <c r="A407" s="66" t="s">
        <v>13</v>
      </c>
      <c r="B407" s="498">
        <f aca="true" t="shared" si="53" ref="B407:O407">SUM(B406:B406)</f>
        <v>0</v>
      </c>
      <c r="C407" s="498">
        <f t="shared" si="53"/>
        <v>0</v>
      </c>
      <c r="D407" s="498">
        <f t="shared" si="53"/>
        <v>0</v>
      </c>
      <c r="E407" s="498">
        <f t="shared" si="53"/>
        <v>0</v>
      </c>
      <c r="F407" s="498">
        <f t="shared" si="53"/>
        <v>0</v>
      </c>
      <c r="G407" s="498">
        <f t="shared" si="53"/>
        <v>29.6</v>
      </c>
      <c r="H407" s="498">
        <f t="shared" si="53"/>
        <v>0</v>
      </c>
      <c r="I407" s="498">
        <f t="shared" si="53"/>
        <v>0</v>
      </c>
      <c r="J407" s="498">
        <f t="shared" si="53"/>
        <v>0</v>
      </c>
      <c r="K407" s="498">
        <f t="shared" si="53"/>
        <v>0</v>
      </c>
      <c r="L407" s="499">
        <f t="shared" si="53"/>
        <v>0</v>
      </c>
      <c r="M407" s="498">
        <f t="shared" si="53"/>
        <v>47</v>
      </c>
      <c r="N407" s="498">
        <f t="shared" si="53"/>
        <v>5.8</v>
      </c>
      <c r="O407" s="1036">
        <f t="shared" si="53"/>
        <v>10.2</v>
      </c>
    </row>
    <row r="409" spans="2:4" ht="12.75">
      <c r="B409" s="6" t="s">
        <v>153</v>
      </c>
      <c r="C409" s="168"/>
      <c r="D409" s="168"/>
    </row>
    <row r="411" spans="1:15" ht="19.5">
      <c r="A411" s="1651" t="s">
        <v>23</v>
      </c>
      <c r="B411" s="1653" t="s">
        <v>34</v>
      </c>
      <c r="C411" s="1653"/>
      <c r="D411" s="1653"/>
      <c r="E411" s="1653"/>
      <c r="F411" s="1631" t="s">
        <v>234</v>
      </c>
      <c r="G411" s="1634" t="s">
        <v>235</v>
      </c>
      <c r="H411" s="1654" t="s">
        <v>35</v>
      </c>
      <c r="I411" s="1654"/>
      <c r="J411" s="1654"/>
      <c r="K411" s="1654"/>
      <c r="L411" s="1655"/>
      <c r="M411" s="1607" t="s">
        <v>238</v>
      </c>
      <c r="N411" s="77" t="s">
        <v>1</v>
      </c>
      <c r="O411" s="85" t="s">
        <v>37</v>
      </c>
    </row>
    <row r="412" spans="1:15" ht="20.25" thickBot="1">
      <c r="A412" s="1652"/>
      <c r="B412" s="61" t="s">
        <v>27</v>
      </c>
      <c r="C412" s="62" t="s">
        <v>28</v>
      </c>
      <c r="D412" s="62" t="s">
        <v>19</v>
      </c>
      <c r="E412" s="62" t="s">
        <v>29</v>
      </c>
      <c r="F412" s="1628"/>
      <c r="G412" s="1630"/>
      <c r="H412" s="63" t="s">
        <v>21</v>
      </c>
      <c r="I412" s="63" t="s">
        <v>20</v>
      </c>
      <c r="J412" s="63" t="s">
        <v>30</v>
      </c>
      <c r="K412" s="63" t="s">
        <v>31</v>
      </c>
      <c r="L412" s="64" t="s">
        <v>32</v>
      </c>
      <c r="M412" s="1614"/>
      <c r="N412" s="62" t="s">
        <v>33</v>
      </c>
      <c r="O412" s="65" t="s">
        <v>33</v>
      </c>
    </row>
    <row r="413" spans="1:15" ht="13.5" thickBot="1">
      <c r="A413" s="80" t="s">
        <v>4</v>
      </c>
      <c r="B413" s="508">
        <f aca="true" t="shared" si="54" ref="B413:O413">B142+B166+B290+B370+B381+B391+B399+B407</f>
        <v>1853.3000000000002</v>
      </c>
      <c r="C413" s="508">
        <f t="shared" si="54"/>
        <v>2930.0499999999997</v>
      </c>
      <c r="D413" s="508">
        <f t="shared" si="54"/>
        <v>5378.95</v>
      </c>
      <c r="E413" s="508">
        <f t="shared" si="54"/>
        <v>17384.320000000003</v>
      </c>
      <c r="F413" s="508">
        <f t="shared" si="54"/>
        <v>14207.739999999998</v>
      </c>
      <c r="G413" s="508">
        <f t="shared" si="54"/>
        <v>4188.709999999999</v>
      </c>
      <c r="H413" s="508">
        <f t="shared" si="54"/>
        <v>1593.1999999999998</v>
      </c>
      <c r="I413" s="508">
        <f t="shared" si="54"/>
        <v>1585.5</v>
      </c>
      <c r="J413" s="508">
        <f t="shared" si="54"/>
        <v>8.2</v>
      </c>
      <c r="K413" s="508">
        <f t="shared" si="54"/>
        <v>0</v>
      </c>
      <c r="L413" s="509">
        <f t="shared" si="54"/>
        <v>3073.2592</v>
      </c>
      <c r="M413" s="510">
        <f t="shared" si="54"/>
        <v>25645.530000000002</v>
      </c>
      <c r="N413" s="508">
        <f t="shared" si="54"/>
        <v>13020.640000000001</v>
      </c>
      <c r="O413" s="1034">
        <f t="shared" si="54"/>
        <v>7404.83</v>
      </c>
    </row>
    <row r="414" spans="1:15" ht="13.5" thickBot="1">
      <c r="A414" s="66" t="s">
        <v>13</v>
      </c>
      <c r="B414" s="323">
        <f aca="true" t="shared" si="55" ref="B414:O414">SUM(B413:B413)</f>
        <v>1853.3000000000002</v>
      </c>
      <c r="C414" s="323">
        <f t="shared" si="55"/>
        <v>2930.0499999999997</v>
      </c>
      <c r="D414" s="323">
        <f t="shared" si="55"/>
        <v>5378.95</v>
      </c>
      <c r="E414" s="323">
        <f>SUM(E413:E413)</f>
        <v>17384.320000000003</v>
      </c>
      <c r="F414" s="323">
        <f t="shared" si="55"/>
        <v>14207.739999999998</v>
      </c>
      <c r="G414" s="323">
        <f t="shared" si="55"/>
        <v>4188.709999999999</v>
      </c>
      <c r="H414" s="323">
        <f t="shared" si="55"/>
        <v>1593.1999999999998</v>
      </c>
      <c r="I414" s="323">
        <f t="shared" si="55"/>
        <v>1585.5</v>
      </c>
      <c r="J414" s="323">
        <f t="shared" si="55"/>
        <v>8.2</v>
      </c>
      <c r="K414" s="323">
        <f t="shared" si="55"/>
        <v>0</v>
      </c>
      <c r="L414" s="507">
        <f t="shared" si="55"/>
        <v>3073.2592</v>
      </c>
      <c r="M414" s="323">
        <f t="shared" si="55"/>
        <v>25645.530000000002</v>
      </c>
      <c r="N414" s="323">
        <f t="shared" si="55"/>
        <v>13020.640000000001</v>
      </c>
      <c r="O414" s="582">
        <f t="shared" si="55"/>
        <v>7404.83</v>
      </c>
    </row>
    <row r="417" ht="12.75">
      <c r="B417" s="6"/>
    </row>
    <row r="420" spans="2:4" ht="15.75">
      <c r="B420" s="4" t="s">
        <v>153</v>
      </c>
      <c r="C420" s="4"/>
      <c r="D420" s="4"/>
    </row>
    <row r="422" spans="1:15" ht="19.5">
      <c r="A422" s="1651" t="s">
        <v>23</v>
      </c>
      <c r="B422" s="1653" t="s">
        <v>34</v>
      </c>
      <c r="C422" s="1653"/>
      <c r="D422" s="1653"/>
      <c r="E422" s="1653"/>
      <c r="F422" s="1631" t="s">
        <v>234</v>
      </c>
      <c r="G422" s="1634" t="s">
        <v>235</v>
      </c>
      <c r="H422" s="1654" t="s">
        <v>35</v>
      </c>
      <c r="I422" s="1654"/>
      <c r="J422" s="1654"/>
      <c r="K422" s="1654"/>
      <c r="L422" s="1655"/>
      <c r="M422" s="1827" t="s">
        <v>25</v>
      </c>
      <c r="N422" s="77" t="s">
        <v>1</v>
      </c>
      <c r="O422" s="85" t="s">
        <v>37</v>
      </c>
    </row>
    <row r="423" spans="1:15" ht="20.25" thickBot="1">
      <c r="A423" s="1826"/>
      <c r="B423" s="61" t="s">
        <v>27</v>
      </c>
      <c r="C423" s="62" t="s">
        <v>28</v>
      </c>
      <c r="D423" s="62" t="s">
        <v>19</v>
      </c>
      <c r="E423" s="62" t="s">
        <v>29</v>
      </c>
      <c r="F423" s="1628"/>
      <c r="G423" s="1630"/>
      <c r="H423" s="63" t="s">
        <v>21</v>
      </c>
      <c r="I423" s="63" t="s">
        <v>20</v>
      </c>
      <c r="J423" s="63" t="s">
        <v>30</v>
      </c>
      <c r="K423" s="63" t="s">
        <v>31</v>
      </c>
      <c r="L423" s="64" t="s">
        <v>32</v>
      </c>
      <c r="M423" s="1828"/>
      <c r="N423" s="62" t="s">
        <v>33</v>
      </c>
      <c r="O423" s="65" t="s">
        <v>33</v>
      </c>
    </row>
    <row r="424" spans="1:15" ht="24.75" customHeight="1">
      <c r="A424" s="116" t="s">
        <v>61</v>
      </c>
      <c r="B424" s="522">
        <f aca="true" t="shared" si="56" ref="B424:O424">B15+B75+B105+B154+B236+B250+B284+B317+B381+B391+B357</f>
        <v>846</v>
      </c>
      <c r="C424" s="522">
        <f t="shared" si="56"/>
        <v>1473.5500000000002</v>
      </c>
      <c r="D424" s="522">
        <f t="shared" si="56"/>
        <v>2278.51</v>
      </c>
      <c r="E424" s="522">
        <f t="shared" si="56"/>
        <v>2818.0799999999995</v>
      </c>
      <c r="F424" s="522">
        <f t="shared" si="56"/>
        <v>2841.45</v>
      </c>
      <c r="G424" s="522">
        <f t="shared" si="56"/>
        <v>629.29</v>
      </c>
      <c r="H424" s="522">
        <f t="shared" si="56"/>
        <v>215.8</v>
      </c>
      <c r="I424" s="522">
        <f t="shared" si="56"/>
        <v>171.8</v>
      </c>
      <c r="J424" s="522">
        <f t="shared" si="56"/>
        <v>8.2</v>
      </c>
      <c r="K424" s="522">
        <f t="shared" si="56"/>
        <v>0</v>
      </c>
      <c r="L424" s="523">
        <f t="shared" si="56"/>
        <v>1230.5725400000001</v>
      </c>
      <c r="M424" s="522">
        <f t="shared" si="56"/>
        <v>3837.7799999999997</v>
      </c>
      <c r="N424" s="522">
        <f t="shared" si="56"/>
        <v>2687.24</v>
      </c>
      <c r="O424" s="779">
        <f t="shared" si="56"/>
        <v>1521.78</v>
      </c>
    </row>
    <row r="425" spans="1:15" ht="22.5" customHeight="1">
      <c r="A425" s="117" t="s">
        <v>62</v>
      </c>
      <c r="B425" s="511">
        <f aca="true" t="shared" si="57" ref="B425:O425">B25+B35+B45+B55+B65+B85+B95+B129+B179+B190+B212-B208</f>
        <v>551.1</v>
      </c>
      <c r="C425" s="511">
        <f t="shared" si="57"/>
        <v>260.6</v>
      </c>
      <c r="D425" s="511">
        <f t="shared" si="57"/>
        <v>2520.14</v>
      </c>
      <c r="E425" s="511">
        <f t="shared" si="57"/>
        <v>11118.79</v>
      </c>
      <c r="F425" s="511">
        <f t="shared" si="57"/>
        <v>9020.99</v>
      </c>
      <c r="G425" s="511">
        <f t="shared" si="57"/>
        <v>2599.8799999999997</v>
      </c>
      <c r="H425" s="511">
        <f t="shared" si="57"/>
        <v>1076.3</v>
      </c>
      <c r="I425" s="511">
        <f t="shared" si="57"/>
        <v>1092.1000000000001</v>
      </c>
      <c r="J425" s="511">
        <f t="shared" si="57"/>
        <v>0</v>
      </c>
      <c r="K425" s="511">
        <f t="shared" si="57"/>
        <v>0</v>
      </c>
      <c r="L425" s="512">
        <f t="shared" si="57"/>
        <v>1549.2866600000002</v>
      </c>
      <c r="M425" s="511">
        <f t="shared" si="57"/>
        <v>15682.650000000001</v>
      </c>
      <c r="N425" s="511">
        <f t="shared" si="57"/>
        <v>7649.799999999999</v>
      </c>
      <c r="O425" s="1037">
        <f t="shared" si="57"/>
        <v>4526.650000000001</v>
      </c>
    </row>
    <row r="426" spans="1:15" ht="12.75">
      <c r="A426" s="117" t="s">
        <v>63</v>
      </c>
      <c r="B426" s="511">
        <f>B111+B160</f>
        <v>8.4</v>
      </c>
      <c r="C426" s="511">
        <f aca="true" t="shared" si="58" ref="C426:O426">C111+C160</f>
        <v>790.8</v>
      </c>
      <c r="D426" s="511">
        <f t="shared" si="58"/>
        <v>13.7</v>
      </c>
      <c r="E426" s="511">
        <f t="shared" si="58"/>
        <v>944.6</v>
      </c>
      <c r="F426" s="511">
        <f t="shared" si="58"/>
        <v>24.7</v>
      </c>
      <c r="G426" s="511">
        <f t="shared" si="58"/>
        <v>53.400000000000006</v>
      </c>
      <c r="H426" s="511">
        <f t="shared" si="58"/>
        <v>0</v>
      </c>
      <c r="I426" s="511">
        <f t="shared" si="58"/>
        <v>0</v>
      </c>
      <c r="J426" s="511">
        <f t="shared" si="58"/>
        <v>0</v>
      </c>
      <c r="K426" s="511">
        <f t="shared" si="58"/>
        <v>0</v>
      </c>
      <c r="L426" s="512">
        <f t="shared" si="58"/>
        <v>0</v>
      </c>
      <c r="M426" s="511">
        <f t="shared" si="58"/>
        <v>1003.7</v>
      </c>
      <c r="N426" s="511">
        <f t="shared" si="58"/>
        <v>430.4</v>
      </c>
      <c r="O426" s="1037">
        <f t="shared" si="58"/>
        <v>43.5</v>
      </c>
    </row>
    <row r="427" spans="1:15" ht="12.75">
      <c r="A427" s="117" t="s">
        <v>64</v>
      </c>
      <c r="B427" s="513">
        <f>B117+B123+B135+B226+B242+B257+B263+B269+B275+B299+B305+B344+B363+B399+B407</f>
        <v>0</v>
      </c>
      <c r="C427" s="513">
        <f aca="true" t="shared" si="59" ref="C427:O427">C117+C123+C135+C226+C242+C257+C263+C269+C275+C299+C305+C344+C363+C399+C407</f>
        <v>0</v>
      </c>
      <c r="D427" s="513">
        <f t="shared" si="59"/>
        <v>33</v>
      </c>
      <c r="E427" s="513">
        <f t="shared" si="59"/>
        <v>200.94999999999996</v>
      </c>
      <c r="F427" s="513">
        <f t="shared" si="59"/>
        <v>742.8999999999999</v>
      </c>
      <c r="G427" s="513">
        <f t="shared" si="59"/>
        <v>389.64</v>
      </c>
      <c r="H427" s="513">
        <f t="shared" si="59"/>
        <v>0</v>
      </c>
      <c r="I427" s="513">
        <f t="shared" si="59"/>
        <v>0</v>
      </c>
      <c r="J427" s="513">
        <f t="shared" si="59"/>
        <v>0</v>
      </c>
      <c r="K427" s="513">
        <f t="shared" si="59"/>
        <v>0</v>
      </c>
      <c r="L427" s="514">
        <f t="shared" si="59"/>
        <v>18</v>
      </c>
      <c r="M427" s="513">
        <f t="shared" si="59"/>
        <v>2209.4</v>
      </c>
      <c r="N427" s="513">
        <f t="shared" si="59"/>
        <v>198.4</v>
      </c>
      <c r="O427" s="1038">
        <f t="shared" si="59"/>
        <v>141.99999999999997</v>
      </c>
    </row>
    <row r="428" spans="1:15" ht="13.5" thickBot="1">
      <c r="A428" s="117" t="s">
        <v>205</v>
      </c>
      <c r="B428" s="513">
        <f>B201+B221+B311+B324+B331+B337+B350</f>
        <v>447.8</v>
      </c>
      <c r="C428" s="513">
        <f aca="true" t="shared" si="60" ref="C428:O428">C201+C221+C311+C324+C331+C337+C350</f>
        <v>405.1</v>
      </c>
      <c r="D428" s="513">
        <f t="shared" si="60"/>
        <v>533.6</v>
      </c>
      <c r="E428" s="513">
        <f t="shared" si="60"/>
        <v>2004.1</v>
      </c>
      <c r="F428" s="513">
        <f t="shared" si="60"/>
        <v>1577.7000000000003</v>
      </c>
      <c r="G428" s="513">
        <f t="shared" si="60"/>
        <v>516.5</v>
      </c>
      <c r="H428" s="513">
        <f t="shared" si="60"/>
        <v>240.6</v>
      </c>
      <c r="I428" s="513">
        <f t="shared" si="60"/>
        <v>250.5</v>
      </c>
      <c r="J428" s="513">
        <f t="shared" si="60"/>
        <v>0</v>
      </c>
      <c r="K428" s="513">
        <f t="shared" si="60"/>
        <v>0</v>
      </c>
      <c r="L428" s="514">
        <f t="shared" si="60"/>
        <v>275.40000000000003</v>
      </c>
      <c r="M428" s="513">
        <f t="shared" si="60"/>
        <v>2912</v>
      </c>
      <c r="N428" s="513">
        <f t="shared" si="60"/>
        <v>2013.2</v>
      </c>
      <c r="O428" s="1038">
        <f t="shared" si="60"/>
        <v>1159.7</v>
      </c>
    </row>
    <row r="429" spans="1:15" ht="12.75">
      <c r="A429" s="287" t="s">
        <v>13</v>
      </c>
      <c r="B429" s="515">
        <f aca="true" t="shared" si="61" ref="B429:N429">SUM(B424:B428)</f>
        <v>1853.3</v>
      </c>
      <c r="C429" s="516">
        <f t="shared" si="61"/>
        <v>2930.0499999999997</v>
      </c>
      <c r="D429" s="516">
        <f t="shared" si="61"/>
        <v>5378.95</v>
      </c>
      <c r="E429" s="516">
        <f t="shared" si="61"/>
        <v>17086.52</v>
      </c>
      <c r="F429" s="517">
        <f t="shared" si="61"/>
        <v>14207.74</v>
      </c>
      <c r="G429" s="516">
        <f t="shared" si="61"/>
        <v>4188.709999999999</v>
      </c>
      <c r="H429" s="516">
        <f t="shared" si="61"/>
        <v>1532.6999999999998</v>
      </c>
      <c r="I429" s="516">
        <f t="shared" si="61"/>
        <v>1514.4</v>
      </c>
      <c r="J429" s="516">
        <f t="shared" si="61"/>
        <v>8.2</v>
      </c>
      <c r="K429" s="516">
        <f t="shared" si="61"/>
        <v>0</v>
      </c>
      <c r="L429" s="518">
        <f t="shared" si="61"/>
        <v>3073.2592000000004</v>
      </c>
      <c r="M429" s="515">
        <f t="shared" si="61"/>
        <v>25645.530000000002</v>
      </c>
      <c r="N429" s="516">
        <f t="shared" si="61"/>
        <v>12979.039999999999</v>
      </c>
      <c r="O429" s="1039">
        <f>SUM(O424:O428)</f>
        <v>7393.63</v>
      </c>
    </row>
    <row r="430" spans="1:15" ht="22.5">
      <c r="A430" s="292" t="s">
        <v>230</v>
      </c>
      <c r="B430" s="519">
        <f aca="true" t="shared" si="62" ref="B430:O430">B208</f>
        <v>0</v>
      </c>
      <c r="C430" s="519">
        <f t="shared" si="62"/>
        <v>0</v>
      </c>
      <c r="D430" s="519">
        <f t="shared" si="62"/>
        <v>0</v>
      </c>
      <c r="E430" s="519">
        <f t="shared" si="62"/>
        <v>297.8</v>
      </c>
      <c r="F430" s="519">
        <f t="shared" si="62"/>
        <v>0</v>
      </c>
      <c r="G430" s="519">
        <f t="shared" si="62"/>
        <v>0</v>
      </c>
      <c r="H430" s="519">
        <f t="shared" si="62"/>
        <v>60.5</v>
      </c>
      <c r="I430" s="519">
        <f t="shared" si="62"/>
        <v>71.1</v>
      </c>
      <c r="J430" s="519">
        <f t="shared" si="62"/>
        <v>0</v>
      </c>
      <c r="K430" s="519">
        <f t="shared" si="62"/>
        <v>0</v>
      </c>
      <c r="L430" s="520">
        <f t="shared" si="62"/>
        <v>0</v>
      </c>
      <c r="M430" s="521">
        <f t="shared" si="62"/>
        <v>0</v>
      </c>
      <c r="N430" s="519">
        <f t="shared" si="62"/>
        <v>41.6</v>
      </c>
      <c r="O430" s="1040">
        <f t="shared" si="62"/>
        <v>11.2</v>
      </c>
    </row>
    <row r="431" spans="1:15" ht="12.75">
      <c r="A431" s="288" t="s">
        <v>13</v>
      </c>
      <c r="B431" s="519">
        <f>B429+B430</f>
        <v>1853.3</v>
      </c>
      <c r="C431" s="519">
        <f aca="true" t="shared" si="63" ref="C431:O431">C429+C430</f>
        <v>2930.0499999999997</v>
      </c>
      <c r="D431" s="519">
        <f t="shared" si="63"/>
        <v>5378.95</v>
      </c>
      <c r="E431" s="519">
        <f t="shared" si="63"/>
        <v>17384.32</v>
      </c>
      <c r="F431" s="519">
        <f t="shared" si="63"/>
        <v>14207.74</v>
      </c>
      <c r="G431" s="519">
        <f t="shared" si="63"/>
        <v>4188.709999999999</v>
      </c>
      <c r="H431" s="519">
        <f t="shared" si="63"/>
        <v>1593.1999999999998</v>
      </c>
      <c r="I431" s="519">
        <f t="shared" si="63"/>
        <v>1585.5</v>
      </c>
      <c r="J431" s="519">
        <f t="shared" si="63"/>
        <v>8.2</v>
      </c>
      <c r="K431" s="519">
        <f t="shared" si="63"/>
        <v>0</v>
      </c>
      <c r="L431" s="520">
        <f t="shared" si="63"/>
        <v>3073.2592000000004</v>
      </c>
      <c r="M431" s="521">
        <f t="shared" si="63"/>
        <v>25645.530000000002</v>
      </c>
      <c r="N431" s="519">
        <f t="shared" si="63"/>
        <v>13020.64</v>
      </c>
      <c r="O431" s="1040">
        <f t="shared" si="63"/>
        <v>7404.83</v>
      </c>
    </row>
    <row r="432" spans="2:15" ht="12.75"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</row>
    <row r="433" spans="1:15" ht="12.75">
      <c r="A433" s="167"/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</row>
    <row r="434" spans="1:15" ht="12.75">
      <c r="A434" s="167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</row>
    <row r="435" ht="13.5" thickBot="1"/>
    <row r="436" spans="2:6" ht="27.75" customHeight="1">
      <c r="B436" s="840" t="s">
        <v>61</v>
      </c>
      <c r="C436" s="111">
        <f>B424+C424+D424+F424+G424+E424</f>
        <v>10886.88</v>
      </c>
      <c r="D436" s="21"/>
      <c r="F436" s="89"/>
    </row>
    <row r="437" spans="2:6" ht="12.75">
      <c r="B437" s="117" t="s">
        <v>62</v>
      </c>
      <c r="C437" s="111">
        <f>B425+C425+D425+F425+G425+E425</f>
        <v>26071.5</v>
      </c>
      <c r="D437" s="21"/>
      <c r="E437" s="6" t="s">
        <v>15</v>
      </c>
      <c r="F437" s="89"/>
    </row>
    <row r="438" spans="2:5" ht="12.75">
      <c r="B438" s="117" t="s">
        <v>63</v>
      </c>
      <c r="C438" s="111">
        <f>B426+C426+D426+F426+G426+E426</f>
        <v>1835.6</v>
      </c>
      <c r="D438" s="21"/>
      <c r="E438" t="s">
        <v>38</v>
      </c>
    </row>
    <row r="439" spans="2:5" ht="12.75">
      <c r="B439" s="117" t="s">
        <v>64</v>
      </c>
      <c r="C439" s="111">
        <f>B427+C427+D427+F427+G427+E427</f>
        <v>1366.49</v>
      </c>
      <c r="D439" s="21"/>
      <c r="E439" t="s">
        <v>40</v>
      </c>
    </row>
    <row r="440" spans="2:5" ht="12.75">
      <c r="B440" s="117" t="s">
        <v>205</v>
      </c>
      <c r="C440" s="111">
        <f>B428+C428+D428+F428+G428+E428</f>
        <v>5484.8</v>
      </c>
      <c r="E440" t="s">
        <v>39</v>
      </c>
    </row>
    <row r="441" spans="2:6" ht="12.75">
      <c r="B441" s="144" t="s">
        <v>13</v>
      </c>
      <c r="C441" s="111">
        <f>SUM(C436:C440)</f>
        <v>45645.27</v>
      </c>
      <c r="D441" s="21"/>
      <c r="F441" s="89"/>
    </row>
    <row r="442" spans="2:6" ht="25.5">
      <c r="B442" s="289" t="s">
        <v>231</v>
      </c>
      <c r="C442" s="290">
        <f>B430+C430+D430+E430+F430+G430</f>
        <v>297.8</v>
      </c>
      <c r="D442" s="333"/>
      <c r="F442" s="89"/>
    </row>
    <row r="443" spans="3:4" ht="12.75">
      <c r="C443" s="111">
        <f>SUM(C441:C442)</f>
        <v>45943.07</v>
      </c>
      <c r="D443" s="21"/>
    </row>
    <row r="446" spans="2:4" ht="12.75">
      <c r="B446" s="6"/>
      <c r="C446" s="21"/>
      <c r="D446" s="89"/>
    </row>
    <row r="448" ht="12.75">
      <c r="C448" s="89"/>
    </row>
    <row r="451" ht="12.75">
      <c r="B451" s="8"/>
    </row>
  </sheetData>
  <sheetProtection/>
  <mergeCells count="389">
    <mergeCell ref="A215:A216"/>
    <mergeCell ref="B215:E215"/>
    <mergeCell ref="F215:F216"/>
    <mergeCell ref="G215:G216"/>
    <mergeCell ref="H215:L215"/>
    <mergeCell ref="D208:D209"/>
    <mergeCell ref="E208:E209"/>
    <mergeCell ref="F208:F209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A139:A140"/>
    <mergeCell ref="G139:G140"/>
    <mergeCell ref="G120:G121"/>
    <mergeCell ref="A120:A121"/>
    <mergeCell ref="B120:E120"/>
    <mergeCell ref="B139:E139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H68:L68"/>
    <mergeCell ref="G68:G69"/>
    <mergeCell ref="G28:G29"/>
    <mergeCell ref="G38:G39"/>
    <mergeCell ref="B8:E8"/>
    <mergeCell ref="F8:F9"/>
    <mergeCell ref="F58:F59"/>
    <mergeCell ref="B38:E3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H386:L386"/>
    <mergeCell ref="M386:M387"/>
    <mergeCell ref="H396:L396"/>
    <mergeCell ref="M396:M397"/>
    <mergeCell ref="M376:M377"/>
    <mergeCell ref="H404:L404"/>
    <mergeCell ref="M404:M405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411:L411"/>
    <mergeCell ref="M411:M412"/>
    <mergeCell ref="A411:A412"/>
    <mergeCell ref="B411:E411"/>
    <mergeCell ref="F411:F412"/>
    <mergeCell ref="G411:G412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182:L182"/>
    <mergeCell ref="M182:M183"/>
    <mergeCell ref="A204:A205"/>
    <mergeCell ref="B204:E204"/>
    <mergeCell ref="F204:F205"/>
    <mergeCell ref="G204:G205"/>
    <mergeCell ref="H204:L20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A223:A224"/>
    <mergeCell ref="B223:E223"/>
    <mergeCell ref="F223:F224"/>
    <mergeCell ref="G223:G224"/>
    <mergeCell ref="H223:L223"/>
    <mergeCell ref="M223:M224"/>
    <mergeCell ref="A229:A230"/>
    <mergeCell ref="B229:E229"/>
    <mergeCell ref="F229:F230"/>
    <mergeCell ref="G229:G230"/>
    <mergeCell ref="H229:L229"/>
    <mergeCell ref="M229:M230"/>
    <mergeCell ref="A239:A240"/>
    <mergeCell ref="B239:E239"/>
    <mergeCell ref="F239:F240"/>
    <mergeCell ref="G239:G240"/>
    <mergeCell ref="H239:L239"/>
    <mergeCell ref="M239:M240"/>
    <mergeCell ref="A245:A246"/>
    <mergeCell ref="B245:E245"/>
    <mergeCell ref="F245:F246"/>
    <mergeCell ref="G245:G246"/>
    <mergeCell ref="H245:L245"/>
    <mergeCell ref="M245:M246"/>
    <mergeCell ref="A253:A254"/>
    <mergeCell ref="B253:E253"/>
    <mergeCell ref="F253:F254"/>
    <mergeCell ref="G253:G254"/>
    <mergeCell ref="H253:L253"/>
    <mergeCell ref="M253:M254"/>
    <mergeCell ref="A260:A261"/>
    <mergeCell ref="B260:E260"/>
    <mergeCell ref="F260:F261"/>
    <mergeCell ref="G260:G261"/>
    <mergeCell ref="H260:L260"/>
    <mergeCell ref="M260:M261"/>
    <mergeCell ref="A266:A267"/>
    <mergeCell ref="B266:E266"/>
    <mergeCell ref="F266:F267"/>
    <mergeCell ref="G266:G267"/>
    <mergeCell ref="H266:L266"/>
    <mergeCell ref="M266:M267"/>
    <mergeCell ref="A272:A273"/>
    <mergeCell ref="B272:E272"/>
    <mergeCell ref="F272:F273"/>
    <mergeCell ref="G272:G273"/>
    <mergeCell ref="H272:L272"/>
    <mergeCell ref="M272:M273"/>
    <mergeCell ref="A278:A279"/>
    <mergeCell ref="B278:E278"/>
    <mergeCell ref="F278:F279"/>
    <mergeCell ref="G278:G279"/>
    <mergeCell ref="H278:L278"/>
    <mergeCell ref="M278:M279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02:A303"/>
    <mergeCell ref="B302:E302"/>
    <mergeCell ref="F302:F303"/>
    <mergeCell ref="G302:G303"/>
    <mergeCell ref="H302:L302"/>
    <mergeCell ref="M302:M303"/>
    <mergeCell ref="Q9:Q10"/>
    <mergeCell ref="R9:S10"/>
    <mergeCell ref="T9:U9"/>
    <mergeCell ref="T10:U10"/>
    <mergeCell ref="R11:S11"/>
    <mergeCell ref="T11:U11"/>
    <mergeCell ref="R12:S14"/>
    <mergeCell ref="T12:U12"/>
    <mergeCell ref="T13:U13"/>
    <mergeCell ref="T14:U14"/>
    <mergeCell ref="R15:S15"/>
    <mergeCell ref="T15:U15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1" operator="equal" stopIfTrue="1">
      <formula>0</formula>
    </cfRule>
  </conditionalFormatting>
  <conditionalFormatting sqref="M120:M121">
    <cfRule type="cellIs" priority="3" dxfId="1" operator="equal" stopIfTrue="1">
      <formula>0</formula>
    </cfRule>
  </conditionalFormatting>
  <conditionalFormatting sqref="M126:M127">
    <cfRule type="cellIs" priority="2" dxfId="1" operator="equal" stopIfTrue="1">
      <formula>0</formula>
    </cfRule>
  </conditionalFormatting>
  <conditionalFormatting sqref="M302:M303">
    <cfRule type="cellIs" priority="1" dxfId="1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207"/>
    </row>
    <row r="2" spans="1:14" ht="18">
      <c r="A2" s="1831" t="s">
        <v>150</v>
      </c>
      <c r="B2" s="1831"/>
      <c r="C2" s="1831"/>
      <c r="D2" s="1831"/>
      <c r="E2" s="1831"/>
      <c r="F2" s="1831"/>
      <c r="G2" s="1831"/>
      <c r="H2" s="1831"/>
      <c r="I2" s="1831"/>
      <c r="J2" s="1831"/>
      <c r="K2" s="2"/>
      <c r="L2" s="2"/>
      <c r="M2" s="5"/>
      <c r="N2" s="5"/>
    </row>
    <row r="3" spans="1:14" ht="18">
      <c r="A3" s="1740" t="s">
        <v>142</v>
      </c>
      <c r="B3" s="1740"/>
      <c r="C3" s="1740"/>
      <c r="D3" s="1740"/>
      <c r="E3" s="1740"/>
      <c r="F3" s="1740"/>
      <c r="G3" s="1740"/>
      <c r="H3" s="1740"/>
      <c r="I3" s="1740"/>
      <c r="J3" s="1740"/>
      <c r="K3" s="5"/>
      <c r="L3" s="5"/>
      <c r="M3" s="5"/>
      <c r="N3" s="5"/>
    </row>
    <row r="4" spans="1:14" ht="15">
      <c r="A4" s="1738" t="s">
        <v>228</v>
      </c>
      <c r="B4" s="1738"/>
      <c r="C4" s="1738"/>
      <c r="D4" s="1738"/>
      <c r="E4" s="1738"/>
      <c r="F4" s="1738"/>
      <c r="G4" s="1738"/>
      <c r="H4" s="1738"/>
      <c r="I4" s="1738"/>
      <c r="J4" s="1738"/>
      <c r="K4" s="5"/>
      <c r="L4" s="5"/>
      <c r="M4" s="5"/>
      <c r="N4" s="5"/>
    </row>
    <row r="5" spans="1:14" ht="1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5"/>
      <c r="L5" s="5"/>
      <c r="M5" s="5"/>
      <c r="N5" s="5"/>
    </row>
    <row r="6" spans="1:19" ht="15.75">
      <c r="A6" s="1705" t="s">
        <v>179</v>
      </c>
      <c r="B6" s="1705"/>
      <c r="C6" s="1705"/>
      <c r="D6" s="1705"/>
      <c r="E6" s="1705"/>
      <c r="F6" s="1705"/>
      <c r="G6" s="1705"/>
      <c r="H6" s="16"/>
      <c r="J6" s="17"/>
      <c r="K6" s="12"/>
      <c r="L6" s="18"/>
      <c r="M6" s="18"/>
      <c r="N6" s="12"/>
      <c r="Q6" s="1849" t="s">
        <v>246</v>
      </c>
      <c r="R6" s="1849"/>
      <c r="S6" s="1849"/>
    </row>
    <row r="7" spans="1:19" ht="18">
      <c r="A7" s="10"/>
      <c r="B7" s="6" t="s">
        <v>41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325"/>
      <c r="R7" s="325" t="s">
        <v>51</v>
      </c>
      <c r="S7" s="325"/>
    </row>
    <row r="8" spans="1:15" ht="26.25" customHeight="1">
      <c r="A8" s="1784" t="s">
        <v>23</v>
      </c>
      <c r="B8" s="1787" t="s">
        <v>34</v>
      </c>
      <c r="C8" s="1787"/>
      <c r="D8" s="1787"/>
      <c r="E8" s="1787"/>
      <c r="F8" s="1713" t="s">
        <v>234</v>
      </c>
      <c r="G8" s="1715" t="s">
        <v>235</v>
      </c>
      <c r="H8" s="1717" t="s">
        <v>46</v>
      </c>
      <c r="I8" s="1717"/>
      <c r="J8" s="1717"/>
      <c r="K8" s="1717"/>
      <c r="L8" s="1718"/>
      <c r="M8" s="1719" t="s">
        <v>240</v>
      </c>
      <c r="N8" s="72" t="s">
        <v>1</v>
      </c>
      <c r="O8" s="84" t="s">
        <v>37</v>
      </c>
    </row>
    <row r="9" spans="1:19" ht="20.25" thickBot="1">
      <c r="A9" s="1846"/>
      <c r="B9" s="56" t="s">
        <v>27</v>
      </c>
      <c r="C9" s="50" t="s">
        <v>28</v>
      </c>
      <c r="D9" s="50" t="s">
        <v>19</v>
      </c>
      <c r="E9" s="50" t="s">
        <v>29</v>
      </c>
      <c r="F9" s="1714"/>
      <c r="G9" s="1716"/>
      <c r="H9" s="419" t="s">
        <v>21</v>
      </c>
      <c r="I9" s="419" t="s">
        <v>20</v>
      </c>
      <c r="J9" s="420" t="s">
        <v>30</v>
      </c>
      <c r="K9" s="421" t="s">
        <v>31</v>
      </c>
      <c r="L9" s="422" t="s">
        <v>32</v>
      </c>
      <c r="M9" s="1720"/>
      <c r="N9" s="50" t="s">
        <v>33</v>
      </c>
      <c r="O9" s="58" t="s">
        <v>33</v>
      </c>
      <c r="Q9" s="222" t="s">
        <v>159</v>
      </c>
      <c r="R9" s="221" t="s">
        <v>194</v>
      </c>
      <c r="S9" s="223" t="s">
        <v>192</v>
      </c>
    </row>
    <row r="10" spans="1:19" ht="12.75">
      <c r="A10" s="73" t="s">
        <v>10</v>
      </c>
      <c r="B10" s="474">
        <v>0</v>
      </c>
      <c r="C10" s="474">
        <v>0</v>
      </c>
      <c r="D10" s="474">
        <v>0</v>
      </c>
      <c r="E10" s="474">
        <v>0</v>
      </c>
      <c r="F10" s="474">
        <v>0</v>
      </c>
      <c r="G10" s="474">
        <v>0</v>
      </c>
      <c r="H10" s="726">
        <v>0</v>
      </c>
      <c r="I10" s="725">
        <v>0</v>
      </c>
      <c r="J10" s="725">
        <v>0</v>
      </c>
      <c r="K10" s="725">
        <v>0</v>
      </c>
      <c r="L10" s="727">
        <v>0</v>
      </c>
      <c r="M10" s="725">
        <v>0</v>
      </c>
      <c r="N10" s="725">
        <v>0</v>
      </c>
      <c r="O10" s="750">
        <v>0</v>
      </c>
      <c r="Q10" s="1836" t="s">
        <v>196</v>
      </c>
      <c r="R10" s="1836"/>
      <c r="S10" s="1836"/>
    </row>
    <row r="11" spans="1:19" ht="12.75">
      <c r="A11" s="74" t="s">
        <v>8</v>
      </c>
      <c r="B11" s="431">
        <v>31</v>
      </c>
      <c r="C11" s="431">
        <v>407.1</v>
      </c>
      <c r="D11" s="431">
        <v>0</v>
      </c>
      <c r="E11" s="431">
        <v>0</v>
      </c>
      <c r="F11" s="431">
        <v>166.2</v>
      </c>
      <c r="G11" s="431">
        <v>43.3</v>
      </c>
      <c r="H11" s="431">
        <v>0</v>
      </c>
      <c r="I11" s="431">
        <v>0</v>
      </c>
      <c r="J11" s="431">
        <v>0</v>
      </c>
      <c r="K11" s="431">
        <v>0</v>
      </c>
      <c r="L11" s="747">
        <v>103.5</v>
      </c>
      <c r="M11" s="432">
        <v>407.5</v>
      </c>
      <c r="N11" s="431">
        <v>150.8</v>
      </c>
      <c r="O11" s="433">
        <v>94.8</v>
      </c>
      <c r="Q11" s="90">
        <v>1</v>
      </c>
      <c r="R11" s="90">
        <v>1</v>
      </c>
      <c r="S11" s="3">
        <v>196</v>
      </c>
    </row>
    <row r="12" spans="1:19" ht="12.75">
      <c r="A12" s="74" t="s">
        <v>3</v>
      </c>
      <c r="B12" s="431">
        <v>6</v>
      </c>
      <c r="C12" s="431">
        <v>478.2</v>
      </c>
      <c r="D12" s="431">
        <v>0</v>
      </c>
      <c r="E12" s="431">
        <v>0</v>
      </c>
      <c r="F12" s="431">
        <v>244</v>
      </c>
      <c r="G12" s="431">
        <v>45.7</v>
      </c>
      <c r="H12" s="431">
        <v>0</v>
      </c>
      <c r="I12" s="431">
        <v>0</v>
      </c>
      <c r="J12" s="431">
        <v>0</v>
      </c>
      <c r="K12" s="431">
        <v>0</v>
      </c>
      <c r="L12" s="747">
        <v>333.1</v>
      </c>
      <c r="M12" s="432">
        <v>407.5</v>
      </c>
      <c r="N12" s="431">
        <v>75.6</v>
      </c>
      <c r="O12" s="433">
        <v>115.8</v>
      </c>
      <c r="Q12" s="90">
        <v>2</v>
      </c>
      <c r="R12" s="90">
        <v>2</v>
      </c>
      <c r="S12" s="3">
        <v>157</v>
      </c>
    </row>
    <row r="13" spans="1:19" ht="12.75">
      <c r="A13" s="74" t="s">
        <v>5</v>
      </c>
      <c r="B13" s="431">
        <v>0</v>
      </c>
      <c r="C13" s="431">
        <v>316</v>
      </c>
      <c r="D13" s="431">
        <v>0</v>
      </c>
      <c r="E13" s="431">
        <v>0</v>
      </c>
      <c r="F13" s="431">
        <v>249.1</v>
      </c>
      <c r="G13" s="431">
        <v>39.3</v>
      </c>
      <c r="H13" s="431">
        <v>0</v>
      </c>
      <c r="I13" s="431">
        <v>0</v>
      </c>
      <c r="J13" s="431">
        <v>0</v>
      </c>
      <c r="K13" s="431">
        <v>0</v>
      </c>
      <c r="L13" s="747">
        <v>0</v>
      </c>
      <c r="M13" s="751">
        <v>407.4</v>
      </c>
      <c r="N13" s="752">
        <v>241.8</v>
      </c>
      <c r="O13" s="753">
        <v>185.6</v>
      </c>
      <c r="Q13" s="90">
        <v>3</v>
      </c>
      <c r="R13" s="90">
        <v>3</v>
      </c>
      <c r="S13" s="3">
        <v>157</v>
      </c>
    </row>
    <row r="14" spans="1:19" ht="13.5" thickBot="1">
      <c r="A14" s="177" t="s">
        <v>18</v>
      </c>
      <c r="B14" s="474">
        <v>0</v>
      </c>
      <c r="C14" s="474">
        <v>0</v>
      </c>
      <c r="D14" s="474">
        <v>0</v>
      </c>
      <c r="E14" s="474">
        <v>0</v>
      </c>
      <c r="F14" s="474">
        <v>0</v>
      </c>
      <c r="G14" s="474">
        <v>0</v>
      </c>
      <c r="H14" s="431">
        <v>0</v>
      </c>
      <c r="I14" s="431">
        <v>0</v>
      </c>
      <c r="J14" s="431">
        <v>0</v>
      </c>
      <c r="K14" s="431">
        <v>0</v>
      </c>
      <c r="L14" s="747">
        <v>0</v>
      </c>
      <c r="M14" s="754">
        <v>0</v>
      </c>
      <c r="N14" s="755">
        <v>0</v>
      </c>
      <c r="O14" s="756">
        <v>0</v>
      </c>
      <c r="Q14" s="90">
        <v>4</v>
      </c>
      <c r="R14" s="90">
        <v>4</v>
      </c>
      <c r="S14" s="3">
        <v>157</v>
      </c>
    </row>
    <row r="15" spans="1:19" ht="13.5" thickBot="1">
      <c r="A15" s="57" t="s">
        <v>13</v>
      </c>
      <c r="B15" s="476">
        <f>SUM(B10:B14)</f>
        <v>37</v>
      </c>
      <c r="C15" s="476">
        <f aca="true" t="shared" si="0" ref="C15:O15">SUM(C10:C14)</f>
        <v>1201.3</v>
      </c>
      <c r="D15" s="476">
        <f t="shared" si="0"/>
        <v>0</v>
      </c>
      <c r="E15" s="476">
        <f t="shared" si="0"/>
        <v>0</v>
      </c>
      <c r="F15" s="476">
        <f t="shared" si="0"/>
        <v>659.3</v>
      </c>
      <c r="G15" s="476">
        <f t="shared" si="0"/>
        <v>128.3</v>
      </c>
      <c r="H15" s="757">
        <f t="shared" si="0"/>
        <v>0</v>
      </c>
      <c r="I15" s="757">
        <f t="shared" si="0"/>
        <v>0</v>
      </c>
      <c r="J15" s="757">
        <f t="shared" si="0"/>
        <v>0</v>
      </c>
      <c r="K15" s="757">
        <f t="shared" si="0"/>
        <v>0</v>
      </c>
      <c r="L15" s="758">
        <f t="shared" si="0"/>
        <v>436.6</v>
      </c>
      <c r="M15" s="757">
        <f t="shared" si="0"/>
        <v>1222.4</v>
      </c>
      <c r="N15" s="757">
        <f t="shared" si="0"/>
        <v>468.20000000000005</v>
      </c>
      <c r="O15" s="759">
        <f t="shared" si="0"/>
        <v>396.2</v>
      </c>
      <c r="Q15" s="90">
        <v>5</v>
      </c>
      <c r="R15" s="90">
        <v>5</v>
      </c>
      <c r="S15" s="3">
        <v>170</v>
      </c>
    </row>
    <row r="16" spans="17:19" ht="12.75">
      <c r="Q16" s="90">
        <v>6</v>
      </c>
      <c r="R16" s="90">
        <v>6</v>
      </c>
      <c r="S16" s="3">
        <v>113</v>
      </c>
    </row>
    <row r="17" spans="1:19" ht="18">
      <c r="A17" s="10"/>
      <c r="B17" s="6" t="s">
        <v>219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90">
        <v>7</v>
      </c>
      <c r="R17" s="90">
        <v>7</v>
      </c>
      <c r="S17" s="3">
        <v>113</v>
      </c>
    </row>
    <row r="18" spans="1:19" ht="26.25" customHeight="1">
      <c r="A18" s="1784" t="s">
        <v>23</v>
      </c>
      <c r="B18" s="1787" t="s">
        <v>34</v>
      </c>
      <c r="C18" s="1787"/>
      <c r="D18" s="1787"/>
      <c r="E18" s="1787"/>
      <c r="F18" s="1713" t="s">
        <v>234</v>
      </c>
      <c r="G18" s="1715" t="s">
        <v>235</v>
      </c>
      <c r="H18" s="1717" t="s">
        <v>46</v>
      </c>
      <c r="I18" s="1717"/>
      <c r="J18" s="1717"/>
      <c r="K18" s="1717"/>
      <c r="L18" s="1718"/>
      <c r="M18" s="1719" t="s">
        <v>240</v>
      </c>
      <c r="N18" s="72" t="s">
        <v>1</v>
      </c>
      <c r="O18" s="84" t="s">
        <v>37</v>
      </c>
      <c r="Q18" s="90">
        <v>8</v>
      </c>
      <c r="R18" s="90">
        <v>8</v>
      </c>
      <c r="S18" s="3">
        <v>100</v>
      </c>
    </row>
    <row r="19" spans="1:19" ht="20.25" thickBot="1">
      <c r="A19" s="1846"/>
      <c r="B19" s="56" t="s">
        <v>27</v>
      </c>
      <c r="C19" s="50" t="s">
        <v>28</v>
      </c>
      <c r="D19" s="50" t="s">
        <v>19</v>
      </c>
      <c r="E19" s="50" t="s">
        <v>29</v>
      </c>
      <c r="F19" s="1714"/>
      <c r="G19" s="1716"/>
      <c r="H19" s="185" t="s">
        <v>21</v>
      </c>
      <c r="I19" s="185" t="s">
        <v>20</v>
      </c>
      <c r="J19" s="313" t="s">
        <v>30</v>
      </c>
      <c r="K19" s="314" t="s">
        <v>31</v>
      </c>
      <c r="L19" s="187" t="s">
        <v>32</v>
      </c>
      <c r="M19" s="1720"/>
      <c r="N19" s="50" t="s">
        <v>33</v>
      </c>
      <c r="O19" s="58" t="s">
        <v>33</v>
      </c>
      <c r="Q19" s="90">
        <v>9</v>
      </c>
      <c r="R19" s="90">
        <v>9</v>
      </c>
      <c r="S19" s="3">
        <v>199</v>
      </c>
    </row>
    <row r="20" spans="1:19" ht="12.75">
      <c r="A20" s="73" t="s">
        <v>10</v>
      </c>
      <c r="B20" s="431">
        <v>0</v>
      </c>
      <c r="C20" s="431">
        <v>0</v>
      </c>
      <c r="D20" s="431">
        <v>0</v>
      </c>
      <c r="E20" s="431">
        <v>0</v>
      </c>
      <c r="F20" s="431">
        <v>83.4</v>
      </c>
      <c r="G20" s="431">
        <v>0</v>
      </c>
      <c r="H20" s="726">
        <v>0</v>
      </c>
      <c r="I20" s="725">
        <v>0</v>
      </c>
      <c r="J20" s="725">
        <v>0</v>
      </c>
      <c r="K20" s="725">
        <v>0</v>
      </c>
      <c r="L20" s="727">
        <v>0</v>
      </c>
      <c r="M20" s="725">
        <v>0</v>
      </c>
      <c r="N20" s="725">
        <v>0</v>
      </c>
      <c r="O20" s="750">
        <v>0</v>
      </c>
      <c r="Q20" s="90">
        <v>10</v>
      </c>
      <c r="R20" s="90">
        <v>10</v>
      </c>
      <c r="S20" s="3">
        <v>133</v>
      </c>
    </row>
    <row r="21" spans="1:19" ht="12.75">
      <c r="A21" s="74" t="s">
        <v>8</v>
      </c>
      <c r="B21" s="474">
        <v>0</v>
      </c>
      <c r="C21" s="474">
        <v>0</v>
      </c>
      <c r="D21" s="474">
        <v>0</v>
      </c>
      <c r="E21" s="474">
        <v>0</v>
      </c>
      <c r="F21" s="474">
        <v>0</v>
      </c>
      <c r="G21" s="755">
        <v>0</v>
      </c>
      <c r="H21" s="432">
        <v>0</v>
      </c>
      <c r="I21" s="431">
        <v>0</v>
      </c>
      <c r="J21" s="431">
        <v>0</v>
      </c>
      <c r="K21" s="431">
        <v>0</v>
      </c>
      <c r="L21" s="747">
        <v>0</v>
      </c>
      <c r="M21" s="432">
        <v>0</v>
      </c>
      <c r="N21" s="432">
        <v>0</v>
      </c>
      <c r="O21" s="433">
        <v>0</v>
      </c>
      <c r="Q21" s="90">
        <v>11</v>
      </c>
      <c r="R21" s="90">
        <v>11</v>
      </c>
      <c r="S21" s="3">
        <v>97</v>
      </c>
    </row>
    <row r="22" spans="1:19" ht="12.75">
      <c r="A22" s="74" t="s">
        <v>3</v>
      </c>
      <c r="B22" s="431">
        <v>0</v>
      </c>
      <c r="C22" s="431">
        <v>34.8</v>
      </c>
      <c r="D22" s="431">
        <v>0</v>
      </c>
      <c r="E22" s="431">
        <v>0</v>
      </c>
      <c r="F22" s="431">
        <v>0</v>
      </c>
      <c r="G22" s="431">
        <v>0</v>
      </c>
      <c r="H22" s="432">
        <v>0</v>
      </c>
      <c r="I22" s="431">
        <v>0</v>
      </c>
      <c r="J22" s="431">
        <v>0</v>
      </c>
      <c r="K22" s="431">
        <v>0</v>
      </c>
      <c r="L22" s="747">
        <v>0</v>
      </c>
      <c r="M22" s="432">
        <v>0</v>
      </c>
      <c r="N22" s="431">
        <v>10.4</v>
      </c>
      <c r="O22" s="433">
        <v>4.2</v>
      </c>
      <c r="Q22" s="90">
        <v>12</v>
      </c>
      <c r="R22" s="90">
        <v>12</v>
      </c>
      <c r="S22" s="3">
        <v>127</v>
      </c>
    </row>
    <row r="23" spans="1:19" ht="12.75">
      <c r="A23" s="74" t="s">
        <v>5</v>
      </c>
      <c r="B23" s="474">
        <v>0</v>
      </c>
      <c r="C23" s="473">
        <v>0</v>
      </c>
      <c r="D23" s="473">
        <v>0</v>
      </c>
      <c r="E23" s="473">
        <v>0</v>
      </c>
      <c r="F23" s="473">
        <v>0</v>
      </c>
      <c r="G23" s="475">
        <v>0</v>
      </c>
      <c r="H23" s="432">
        <v>0</v>
      </c>
      <c r="I23" s="431">
        <v>0</v>
      </c>
      <c r="J23" s="431">
        <v>0</v>
      </c>
      <c r="K23" s="431">
        <v>0</v>
      </c>
      <c r="L23" s="747">
        <v>0</v>
      </c>
      <c r="M23" s="432">
        <v>0</v>
      </c>
      <c r="N23" s="431">
        <v>39</v>
      </c>
      <c r="O23" s="753">
        <v>0</v>
      </c>
      <c r="Q23" s="90">
        <v>13</v>
      </c>
      <c r="R23" s="90">
        <v>13</v>
      </c>
      <c r="S23" s="3">
        <v>127</v>
      </c>
    </row>
    <row r="24" spans="1:19" ht="13.5" thickBot="1">
      <c r="A24" s="177" t="s">
        <v>18</v>
      </c>
      <c r="B24" s="431">
        <v>0</v>
      </c>
      <c r="C24" s="431">
        <v>29.7</v>
      </c>
      <c r="D24" s="431">
        <v>204.3</v>
      </c>
      <c r="E24" s="431">
        <v>345.2</v>
      </c>
      <c r="F24" s="431">
        <v>106.9</v>
      </c>
      <c r="G24" s="431">
        <v>0</v>
      </c>
      <c r="H24" s="431">
        <v>0</v>
      </c>
      <c r="I24" s="431">
        <v>0</v>
      </c>
      <c r="J24" s="431">
        <v>0</v>
      </c>
      <c r="K24" s="431">
        <v>0</v>
      </c>
      <c r="L24" s="747">
        <v>0</v>
      </c>
      <c r="M24" s="754">
        <v>0</v>
      </c>
      <c r="N24" s="755">
        <v>0</v>
      </c>
      <c r="O24" s="433">
        <v>39</v>
      </c>
      <c r="Q24" s="90">
        <v>14</v>
      </c>
      <c r="R24" s="90">
        <v>14</v>
      </c>
      <c r="S24" s="3">
        <v>123</v>
      </c>
    </row>
    <row r="25" spans="1:19" ht="13.5" thickBot="1">
      <c r="A25" s="57" t="s">
        <v>13</v>
      </c>
      <c r="B25" s="476">
        <f>SUM(B20:B24)</f>
        <v>0</v>
      </c>
      <c r="C25" s="476">
        <f aca="true" t="shared" si="1" ref="C25:O25">SUM(C20:C24)</f>
        <v>64.5</v>
      </c>
      <c r="D25" s="476">
        <f t="shared" si="1"/>
        <v>204.3</v>
      </c>
      <c r="E25" s="476">
        <f t="shared" si="1"/>
        <v>345.2</v>
      </c>
      <c r="F25" s="476">
        <f t="shared" si="1"/>
        <v>190.3</v>
      </c>
      <c r="G25" s="476">
        <f t="shared" si="1"/>
        <v>0</v>
      </c>
      <c r="H25" s="476">
        <f t="shared" si="1"/>
        <v>0</v>
      </c>
      <c r="I25" s="476">
        <f t="shared" si="1"/>
        <v>0</v>
      </c>
      <c r="J25" s="476">
        <f t="shared" si="1"/>
        <v>0</v>
      </c>
      <c r="K25" s="476">
        <f t="shared" si="1"/>
        <v>0</v>
      </c>
      <c r="L25" s="479">
        <f t="shared" si="1"/>
        <v>0</v>
      </c>
      <c r="M25" s="476">
        <f t="shared" si="1"/>
        <v>0</v>
      </c>
      <c r="N25" s="476">
        <f t="shared" si="1"/>
        <v>49.4</v>
      </c>
      <c r="O25" s="478">
        <f t="shared" si="1"/>
        <v>43.2</v>
      </c>
      <c r="Q25" s="90">
        <v>15</v>
      </c>
      <c r="R25" s="90">
        <v>15</v>
      </c>
      <c r="S25" s="3">
        <v>192</v>
      </c>
    </row>
    <row r="26" spans="1:19" ht="12.75">
      <c r="A26" s="59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Q26" s="90">
        <v>16</v>
      </c>
      <c r="R26" s="90">
        <v>17</v>
      </c>
      <c r="S26" s="3">
        <v>200</v>
      </c>
    </row>
    <row r="27" spans="1:19" ht="18">
      <c r="A27" s="10"/>
      <c r="B27" s="6" t="s">
        <v>42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90">
        <v>17</v>
      </c>
      <c r="R27" s="90">
        <v>19</v>
      </c>
      <c r="S27" s="3">
        <v>133</v>
      </c>
    </row>
    <row r="28" spans="1:19" ht="29.25" customHeight="1">
      <c r="A28" s="1784" t="s">
        <v>23</v>
      </c>
      <c r="B28" s="1787" t="s">
        <v>34</v>
      </c>
      <c r="C28" s="1787"/>
      <c r="D28" s="1787"/>
      <c r="E28" s="1787"/>
      <c r="F28" s="1713" t="s">
        <v>234</v>
      </c>
      <c r="G28" s="1715" t="s">
        <v>235</v>
      </c>
      <c r="H28" s="1717" t="s">
        <v>46</v>
      </c>
      <c r="I28" s="1717"/>
      <c r="J28" s="1717"/>
      <c r="K28" s="1717"/>
      <c r="L28" s="1718"/>
      <c r="M28" s="1719" t="s">
        <v>240</v>
      </c>
      <c r="N28" s="72" t="s">
        <v>1</v>
      </c>
      <c r="O28" s="84" t="s">
        <v>37</v>
      </c>
      <c r="Q28" s="90">
        <v>18</v>
      </c>
      <c r="R28" s="90">
        <v>20</v>
      </c>
      <c r="S28" s="3">
        <v>121</v>
      </c>
    </row>
    <row r="29" spans="1:19" ht="20.25" thickBot="1">
      <c r="A29" s="1846"/>
      <c r="B29" s="56" t="s">
        <v>27</v>
      </c>
      <c r="C29" s="50" t="s">
        <v>28</v>
      </c>
      <c r="D29" s="50" t="s">
        <v>19</v>
      </c>
      <c r="E29" s="50" t="s">
        <v>29</v>
      </c>
      <c r="F29" s="1714"/>
      <c r="G29" s="1716"/>
      <c r="H29" s="185" t="s">
        <v>21</v>
      </c>
      <c r="I29" s="185" t="s">
        <v>20</v>
      </c>
      <c r="J29" s="313" t="s">
        <v>30</v>
      </c>
      <c r="K29" s="314" t="s">
        <v>31</v>
      </c>
      <c r="L29" s="187" t="s">
        <v>32</v>
      </c>
      <c r="M29" s="1720"/>
      <c r="N29" s="50" t="s">
        <v>33</v>
      </c>
      <c r="O29" s="58" t="s">
        <v>33</v>
      </c>
      <c r="Q29" s="90">
        <v>19</v>
      </c>
      <c r="R29" s="90">
        <v>23</v>
      </c>
      <c r="S29" s="3">
        <v>17</v>
      </c>
    </row>
    <row r="30" spans="1:19" ht="12.75">
      <c r="A30" s="73" t="s">
        <v>10</v>
      </c>
      <c r="B30" s="431">
        <v>0</v>
      </c>
      <c r="C30" s="431">
        <v>0</v>
      </c>
      <c r="D30" s="431">
        <v>0</v>
      </c>
      <c r="E30" s="431">
        <v>0</v>
      </c>
      <c r="F30" s="431">
        <v>0</v>
      </c>
      <c r="G30" s="431">
        <v>0</v>
      </c>
      <c r="H30" s="726">
        <v>0</v>
      </c>
      <c r="I30" s="725">
        <v>0</v>
      </c>
      <c r="J30" s="725">
        <v>0</v>
      </c>
      <c r="K30" s="725">
        <v>0</v>
      </c>
      <c r="L30" s="727">
        <v>0</v>
      </c>
      <c r="M30" s="725">
        <v>0</v>
      </c>
      <c r="N30" s="725">
        <v>0</v>
      </c>
      <c r="O30" s="750">
        <v>0</v>
      </c>
      <c r="Q30" s="90">
        <v>20</v>
      </c>
      <c r="R30" s="90">
        <v>24</v>
      </c>
      <c r="S30" s="3">
        <v>190</v>
      </c>
    </row>
    <row r="31" spans="1:19" ht="12.75">
      <c r="A31" s="74" t="s">
        <v>8</v>
      </c>
      <c r="B31" s="431">
        <v>21</v>
      </c>
      <c r="C31" s="431">
        <v>132.3</v>
      </c>
      <c r="D31" s="431">
        <v>29.2</v>
      </c>
      <c r="E31" s="431">
        <v>173</v>
      </c>
      <c r="F31" s="431">
        <v>107.8</v>
      </c>
      <c r="G31" s="431">
        <v>18.3</v>
      </c>
      <c r="H31" s="431">
        <v>120</v>
      </c>
      <c r="I31" s="431">
        <v>70</v>
      </c>
      <c r="J31" s="431">
        <v>0</v>
      </c>
      <c r="K31" s="431">
        <v>0</v>
      </c>
      <c r="L31" s="747">
        <v>31</v>
      </c>
      <c r="M31" s="432">
        <v>420</v>
      </c>
      <c r="N31" s="432">
        <v>129.4</v>
      </c>
      <c r="O31" s="433">
        <v>101.1</v>
      </c>
      <c r="Q31" s="90">
        <v>21</v>
      </c>
      <c r="R31" s="90">
        <v>27</v>
      </c>
      <c r="S31" s="3">
        <v>10</v>
      </c>
    </row>
    <row r="32" spans="1:19" ht="12.75">
      <c r="A32" s="74" t="s">
        <v>3</v>
      </c>
      <c r="B32" s="431">
        <v>0</v>
      </c>
      <c r="C32" s="474">
        <v>0</v>
      </c>
      <c r="D32" s="431">
        <v>0</v>
      </c>
      <c r="E32" s="431">
        <v>0</v>
      </c>
      <c r="F32" s="431">
        <v>0</v>
      </c>
      <c r="G32" s="431">
        <v>0</v>
      </c>
      <c r="H32" s="431">
        <v>0</v>
      </c>
      <c r="I32" s="431">
        <v>0</v>
      </c>
      <c r="J32" s="431">
        <v>0</v>
      </c>
      <c r="K32" s="431">
        <v>0</v>
      </c>
      <c r="L32" s="747">
        <v>0</v>
      </c>
      <c r="M32" s="432">
        <v>0</v>
      </c>
      <c r="N32" s="432">
        <v>0</v>
      </c>
      <c r="O32" s="433">
        <v>0</v>
      </c>
      <c r="Q32" s="90">
        <v>22</v>
      </c>
      <c r="R32" s="90">
        <v>29</v>
      </c>
      <c r="S32" s="3">
        <v>10</v>
      </c>
    </row>
    <row r="33" spans="1:19" ht="12.75">
      <c r="A33" s="74" t="s">
        <v>5</v>
      </c>
      <c r="B33" s="474">
        <v>0</v>
      </c>
      <c r="C33" s="473">
        <v>0</v>
      </c>
      <c r="D33" s="473">
        <v>0</v>
      </c>
      <c r="E33" s="473">
        <v>0</v>
      </c>
      <c r="F33" s="473">
        <v>0</v>
      </c>
      <c r="G33" s="755">
        <v>0</v>
      </c>
      <c r="H33" s="432">
        <v>0</v>
      </c>
      <c r="I33" s="431">
        <v>0</v>
      </c>
      <c r="J33" s="431">
        <v>0</v>
      </c>
      <c r="K33" s="431">
        <v>0</v>
      </c>
      <c r="L33" s="747">
        <v>0</v>
      </c>
      <c r="M33" s="432">
        <v>0</v>
      </c>
      <c r="N33" s="432">
        <v>0</v>
      </c>
      <c r="O33" s="753">
        <v>0</v>
      </c>
      <c r="Q33" s="90">
        <v>23</v>
      </c>
      <c r="R33" s="90">
        <v>30</v>
      </c>
      <c r="S33" s="3">
        <v>42</v>
      </c>
    </row>
    <row r="34" spans="1:19" ht="13.5" thickBot="1">
      <c r="A34" s="177" t="s">
        <v>18</v>
      </c>
      <c r="B34" s="431">
        <v>0</v>
      </c>
      <c r="C34" s="431">
        <v>0</v>
      </c>
      <c r="D34" s="431">
        <v>0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  <c r="K34" s="431">
        <v>0</v>
      </c>
      <c r="L34" s="747">
        <v>0</v>
      </c>
      <c r="M34" s="754">
        <v>0</v>
      </c>
      <c r="N34" s="755">
        <v>0</v>
      </c>
      <c r="O34" s="433">
        <v>0</v>
      </c>
      <c r="Q34" s="90">
        <v>24</v>
      </c>
      <c r="R34" s="90">
        <v>35</v>
      </c>
      <c r="S34" s="211">
        <v>84</v>
      </c>
    </row>
    <row r="35" spans="1:19" ht="13.5" thickBot="1">
      <c r="A35" s="57" t="s">
        <v>13</v>
      </c>
      <c r="B35" s="476">
        <f aca="true" t="shared" si="2" ref="B35:O35">SUM(B30:B34)</f>
        <v>21</v>
      </c>
      <c r="C35" s="476">
        <f t="shared" si="2"/>
        <v>132.3</v>
      </c>
      <c r="D35" s="476">
        <f t="shared" si="2"/>
        <v>29.2</v>
      </c>
      <c r="E35" s="476">
        <f t="shared" si="2"/>
        <v>173</v>
      </c>
      <c r="F35" s="476">
        <f t="shared" si="2"/>
        <v>107.8</v>
      </c>
      <c r="G35" s="476">
        <f t="shared" si="2"/>
        <v>18.3</v>
      </c>
      <c r="H35" s="476">
        <f t="shared" si="2"/>
        <v>120</v>
      </c>
      <c r="I35" s="476">
        <f t="shared" si="2"/>
        <v>70</v>
      </c>
      <c r="J35" s="476">
        <f t="shared" si="2"/>
        <v>0</v>
      </c>
      <c r="K35" s="476">
        <f t="shared" si="2"/>
        <v>0</v>
      </c>
      <c r="L35" s="479">
        <f t="shared" si="2"/>
        <v>31</v>
      </c>
      <c r="M35" s="476">
        <f t="shared" si="2"/>
        <v>420</v>
      </c>
      <c r="N35" s="476">
        <f t="shared" si="2"/>
        <v>129.4</v>
      </c>
      <c r="O35" s="478">
        <f t="shared" si="2"/>
        <v>101.1</v>
      </c>
      <c r="Q35" s="90">
        <v>25</v>
      </c>
      <c r="R35" s="90">
        <v>36</v>
      </c>
      <c r="S35" s="211">
        <v>84</v>
      </c>
    </row>
    <row r="36" spans="17:19" ht="12.75">
      <c r="Q36" s="427"/>
      <c r="R36" s="425" t="s">
        <v>13</v>
      </c>
      <c r="S36" s="426">
        <f>SUM(S11:S35)</f>
        <v>3052</v>
      </c>
    </row>
    <row r="37" spans="1:19" ht="18">
      <c r="A37" s="10"/>
      <c r="B37" s="6" t="s">
        <v>220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770" t="s">
        <v>195</v>
      </c>
      <c r="R37" s="1836"/>
      <c r="S37" s="1836"/>
    </row>
    <row r="38" spans="1:19" ht="29.25" customHeight="1">
      <c r="A38" s="1784" t="s">
        <v>23</v>
      </c>
      <c r="B38" s="1787" t="s">
        <v>34</v>
      </c>
      <c r="C38" s="1787"/>
      <c r="D38" s="1787"/>
      <c r="E38" s="1787"/>
      <c r="F38" s="1713" t="s">
        <v>234</v>
      </c>
      <c r="G38" s="1715" t="s">
        <v>235</v>
      </c>
      <c r="H38" s="1717" t="s">
        <v>46</v>
      </c>
      <c r="I38" s="1717"/>
      <c r="J38" s="1717"/>
      <c r="K38" s="1717"/>
      <c r="L38" s="1718"/>
      <c r="M38" s="1719" t="s">
        <v>240</v>
      </c>
      <c r="N38" s="72" t="s">
        <v>1</v>
      </c>
      <c r="O38" s="84" t="s">
        <v>37</v>
      </c>
      <c r="Q38" s="96">
        <v>1</v>
      </c>
      <c r="R38" s="90">
        <v>7</v>
      </c>
      <c r="S38" s="3">
        <v>100</v>
      </c>
    </row>
    <row r="39" spans="1:19" ht="20.25" thickBot="1">
      <c r="A39" s="1846"/>
      <c r="B39" s="56" t="s">
        <v>27</v>
      </c>
      <c r="C39" s="50" t="s">
        <v>28</v>
      </c>
      <c r="D39" s="50" t="s">
        <v>19</v>
      </c>
      <c r="E39" s="50" t="s">
        <v>29</v>
      </c>
      <c r="F39" s="1714"/>
      <c r="G39" s="1716"/>
      <c r="H39" s="185" t="s">
        <v>21</v>
      </c>
      <c r="I39" s="185" t="s">
        <v>20</v>
      </c>
      <c r="J39" s="313" t="s">
        <v>30</v>
      </c>
      <c r="K39" s="314" t="s">
        <v>31</v>
      </c>
      <c r="L39" s="187" t="s">
        <v>32</v>
      </c>
      <c r="M39" s="1720"/>
      <c r="N39" s="50" t="s">
        <v>33</v>
      </c>
      <c r="O39" s="58" t="s">
        <v>33</v>
      </c>
      <c r="Q39" s="96">
        <v>2</v>
      </c>
      <c r="R39" s="90">
        <v>28</v>
      </c>
      <c r="S39" s="3">
        <v>56</v>
      </c>
    </row>
    <row r="40" spans="1:19" ht="12.75">
      <c r="A40" s="73" t="s">
        <v>10</v>
      </c>
      <c r="B40" s="431">
        <v>0</v>
      </c>
      <c r="C40" s="431">
        <v>0</v>
      </c>
      <c r="D40" s="431">
        <v>0</v>
      </c>
      <c r="E40" s="431">
        <v>0</v>
      </c>
      <c r="F40" s="431">
        <v>142.6</v>
      </c>
      <c r="G40" s="431">
        <v>0</v>
      </c>
      <c r="H40" s="726">
        <v>0</v>
      </c>
      <c r="I40" s="725">
        <v>0</v>
      </c>
      <c r="J40" s="725">
        <v>0</v>
      </c>
      <c r="K40" s="725">
        <v>0</v>
      </c>
      <c r="L40" s="727">
        <v>0</v>
      </c>
      <c r="M40" s="725">
        <v>0</v>
      </c>
      <c r="N40" s="725">
        <v>0</v>
      </c>
      <c r="O40" s="750">
        <v>0</v>
      </c>
      <c r="Q40" s="424"/>
      <c r="R40" s="425" t="s">
        <v>13</v>
      </c>
      <c r="S40" s="426">
        <f>SUM(S38:S39)</f>
        <v>156</v>
      </c>
    </row>
    <row r="41" spans="1:19" ht="12.75">
      <c r="A41" s="74" t="s">
        <v>8</v>
      </c>
      <c r="B41" s="474">
        <v>0</v>
      </c>
      <c r="C41" s="474">
        <v>0</v>
      </c>
      <c r="D41" s="474">
        <v>0</v>
      </c>
      <c r="E41" s="474">
        <v>0</v>
      </c>
      <c r="F41" s="474">
        <v>80.6</v>
      </c>
      <c r="G41" s="755">
        <v>93.2</v>
      </c>
      <c r="H41" s="432">
        <v>0</v>
      </c>
      <c r="I41" s="431">
        <v>0</v>
      </c>
      <c r="J41" s="431">
        <v>0</v>
      </c>
      <c r="K41" s="431">
        <v>0</v>
      </c>
      <c r="L41" s="747">
        <v>0</v>
      </c>
      <c r="M41" s="432">
        <v>0</v>
      </c>
      <c r="N41" s="432">
        <v>38.2</v>
      </c>
      <c r="O41" s="433">
        <v>40</v>
      </c>
      <c r="Q41" s="1836" t="s">
        <v>197</v>
      </c>
      <c r="R41" s="1836"/>
      <c r="S41" s="1836"/>
    </row>
    <row r="42" spans="1:19" ht="12.75">
      <c r="A42" s="74" t="s">
        <v>3</v>
      </c>
      <c r="B42" s="431">
        <v>0</v>
      </c>
      <c r="C42" s="474">
        <v>0</v>
      </c>
      <c r="D42" s="431">
        <v>0</v>
      </c>
      <c r="E42" s="431">
        <v>0</v>
      </c>
      <c r="F42" s="431">
        <v>235.4</v>
      </c>
      <c r="G42" s="431">
        <v>68.1</v>
      </c>
      <c r="H42" s="432">
        <v>0</v>
      </c>
      <c r="I42" s="431">
        <v>0</v>
      </c>
      <c r="J42" s="431">
        <v>0</v>
      </c>
      <c r="K42" s="431">
        <v>0</v>
      </c>
      <c r="L42" s="747">
        <v>0</v>
      </c>
      <c r="M42" s="432">
        <v>419</v>
      </c>
      <c r="N42" s="432">
        <v>45.2</v>
      </c>
      <c r="O42" s="433">
        <v>97</v>
      </c>
      <c r="Q42" s="104">
        <v>1</v>
      </c>
      <c r="R42" s="282">
        <v>1</v>
      </c>
      <c r="S42" s="262">
        <v>118</v>
      </c>
    </row>
    <row r="43" spans="1:19" ht="13.5" thickBot="1">
      <c r="A43" s="74" t="s">
        <v>5</v>
      </c>
      <c r="B43" s="474">
        <v>0</v>
      </c>
      <c r="C43" s="473">
        <v>0</v>
      </c>
      <c r="D43" s="473">
        <v>0</v>
      </c>
      <c r="E43" s="473">
        <v>0</v>
      </c>
      <c r="F43" s="473">
        <v>224.4</v>
      </c>
      <c r="G43" s="475">
        <v>59.7</v>
      </c>
      <c r="H43" s="432">
        <v>0</v>
      </c>
      <c r="I43" s="431">
        <v>0</v>
      </c>
      <c r="J43" s="431">
        <v>0</v>
      </c>
      <c r="K43" s="431">
        <v>0</v>
      </c>
      <c r="L43" s="747">
        <v>0</v>
      </c>
      <c r="M43" s="432">
        <v>419.1</v>
      </c>
      <c r="N43" s="432">
        <v>55</v>
      </c>
      <c r="O43" s="753">
        <v>55.2</v>
      </c>
      <c r="Q43" s="104"/>
      <c r="R43" s="224"/>
      <c r="S43" s="224"/>
    </row>
    <row r="44" spans="1:19" ht="13.5" thickBot="1">
      <c r="A44" s="177" t="s">
        <v>18</v>
      </c>
      <c r="B44" s="431">
        <v>0</v>
      </c>
      <c r="C44" s="431">
        <v>0</v>
      </c>
      <c r="D44" s="431">
        <v>0</v>
      </c>
      <c r="E44" s="431">
        <v>0</v>
      </c>
      <c r="F44" s="431">
        <v>56.4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747">
        <v>0</v>
      </c>
      <c r="M44" s="754">
        <v>0</v>
      </c>
      <c r="N44" s="755">
        <v>0</v>
      </c>
      <c r="O44" s="433">
        <v>0</v>
      </c>
      <c r="Q44" s="1843" t="s">
        <v>152</v>
      </c>
      <c r="R44" s="1844"/>
      <c r="S44" s="225">
        <f>S36+S40+S42</f>
        <v>3326</v>
      </c>
    </row>
    <row r="45" spans="1:15" ht="13.5" thickBot="1">
      <c r="A45" s="57" t="s">
        <v>13</v>
      </c>
      <c r="B45" s="476">
        <f aca="true" t="shared" si="3" ref="B45:O45">SUM(B40:B44)</f>
        <v>0</v>
      </c>
      <c r="C45" s="476">
        <f t="shared" si="3"/>
        <v>0</v>
      </c>
      <c r="D45" s="476">
        <f t="shared" si="3"/>
        <v>0</v>
      </c>
      <c r="E45" s="476">
        <f t="shared" si="3"/>
        <v>0</v>
      </c>
      <c r="F45" s="476">
        <f t="shared" si="3"/>
        <v>739.4</v>
      </c>
      <c r="G45" s="476">
        <f t="shared" si="3"/>
        <v>221</v>
      </c>
      <c r="H45" s="476">
        <f t="shared" si="3"/>
        <v>0</v>
      </c>
      <c r="I45" s="476">
        <f t="shared" si="3"/>
        <v>0</v>
      </c>
      <c r="J45" s="476">
        <f t="shared" si="3"/>
        <v>0</v>
      </c>
      <c r="K45" s="476">
        <f t="shared" si="3"/>
        <v>0</v>
      </c>
      <c r="L45" s="479">
        <f t="shared" si="3"/>
        <v>0</v>
      </c>
      <c r="M45" s="476">
        <f t="shared" si="3"/>
        <v>838.1</v>
      </c>
      <c r="N45" s="476">
        <f t="shared" si="3"/>
        <v>138.4</v>
      </c>
      <c r="O45" s="478">
        <f t="shared" si="3"/>
        <v>192.2</v>
      </c>
    </row>
    <row r="46" spans="1:15" ht="12.75">
      <c r="A46" s="59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</row>
    <row r="47" spans="1:19" ht="18">
      <c r="A47" s="10"/>
      <c r="B47" s="6" t="s">
        <v>43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841" t="s">
        <v>243</v>
      </c>
      <c r="R47" s="1841"/>
      <c r="S47" s="1841"/>
    </row>
    <row r="48" spans="1:19" ht="29.25" customHeight="1">
      <c r="A48" s="1721" t="s">
        <v>23</v>
      </c>
      <c r="B48" s="1723" t="s">
        <v>45</v>
      </c>
      <c r="C48" s="1723"/>
      <c r="D48" s="1723"/>
      <c r="E48" s="1723"/>
      <c r="F48" s="1713" t="s">
        <v>234</v>
      </c>
      <c r="G48" s="1715" t="s">
        <v>235</v>
      </c>
      <c r="H48" s="1717" t="s">
        <v>46</v>
      </c>
      <c r="I48" s="1717"/>
      <c r="J48" s="1717"/>
      <c r="K48" s="1717"/>
      <c r="L48" s="1718"/>
      <c r="M48" s="1719" t="s">
        <v>240</v>
      </c>
      <c r="N48" s="180" t="s">
        <v>1</v>
      </c>
      <c r="O48" s="724" t="s">
        <v>37</v>
      </c>
      <c r="Q48" s="1845" t="s">
        <v>51</v>
      </c>
      <c r="R48" s="1845"/>
      <c r="S48" s="1845"/>
    </row>
    <row r="49" spans="1:19" ht="20.25" thickBot="1">
      <c r="A49" s="1854"/>
      <c r="B49" s="181" t="s">
        <v>27</v>
      </c>
      <c r="C49" s="182" t="s">
        <v>28</v>
      </c>
      <c r="D49" s="182" t="s">
        <v>19</v>
      </c>
      <c r="E49" s="182" t="s">
        <v>29</v>
      </c>
      <c r="F49" s="1714"/>
      <c r="G49" s="1716"/>
      <c r="H49" s="185" t="s">
        <v>21</v>
      </c>
      <c r="I49" s="185" t="s">
        <v>20</v>
      </c>
      <c r="J49" s="313" t="s">
        <v>30</v>
      </c>
      <c r="K49" s="314" t="s">
        <v>31</v>
      </c>
      <c r="L49" s="187" t="s">
        <v>32</v>
      </c>
      <c r="M49" s="1720"/>
      <c r="N49" s="182" t="s">
        <v>33</v>
      </c>
      <c r="O49" s="183" t="s">
        <v>33</v>
      </c>
      <c r="R49" s="329"/>
      <c r="S49" s="329"/>
    </row>
    <row r="50" spans="1:19" ht="12.75">
      <c r="A50" s="188" t="s">
        <v>10</v>
      </c>
      <c r="B50" s="431">
        <v>0</v>
      </c>
      <c r="C50" s="431">
        <v>0</v>
      </c>
      <c r="D50" s="431">
        <v>0</v>
      </c>
      <c r="E50" s="431">
        <v>0</v>
      </c>
      <c r="F50" s="431">
        <v>0</v>
      </c>
      <c r="G50" s="431">
        <v>0</v>
      </c>
      <c r="H50" s="726">
        <v>0</v>
      </c>
      <c r="I50" s="725">
        <v>0</v>
      </c>
      <c r="J50" s="725">
        <v>0</v>
      </c>
      <c r="K50" s="725">
        <v>0</v>
      </c>
      <c r="L50" s="727">
        <v>0</v>
      </c>
      <c r="M50" s="725">
        <v>0</v>
      </c>
      <c r="N50" s="725">
        <v>0</v>
      </c>
      <c r="O50" s="750">
        <v>0</v>
      </c>
      <c r="Q50" s="222" t="s">
        <v>159</v>
      </c>
      <c r="R50" s="221" t="s">
        <v>194</v>
      </c>
      <c r="S50" s="223" t="s">
        <v>192</v>
      </c>
    </row>
    <row r="51" spans="1:19" ht="12.75">
      <c r="A51" s="189" t="s">
        <v>8</v>
      </c>
      <c r="B51" s="474">
        <v>0</v>
      </c>
      <c r="C51" s="474">
        <v>458</v>
      </c>
      <c r="D51" s="474">
        <v>0</v>
      </c>
      <c r="E51" s="474">
        <v>26.8</v>
      </c>
      <c r="F51" s="474">
        <v>230.2</v>
      </c>
      <c r="G51" s="755">
        <v>116.2</v>
      </c>
      <c r="H51" s="432">
        <v>0</v>
      </c>
      <c r="I51" s="431">
        <v>0</v>
      </c>
      <c r="J51" s="431">
        <v>0</v>
      </c>
      <c r="K51" s="431">
        <v>0</v>
      </c>
      <c r="L51" s="747">
        <v>0</v>
      </c>
      <c r="M51" s="432">
        <v>406.7</v>
      </c>
      <c r="N51" s="432">
        <v>230.6</v>
      </c>
      <c r="O51" s="433">
        <v>115.7</v>
      </c>
      <c r="Q51" s="1836" t="s">
        <v>195</v>
      </c>
      <c r="R51" s="1836"/>
      <c r="S51" s="1836"/>
    </row>
    <row r="52" spans="1:19" ht="12.75">
      <c r="A52" s="189" t="s">
        <v>3</v>
      </c>
      <c r="B52" s="431">
        <v>0</v>
      </c>
      <c r="C52" s="474">
        <v>227.3</v>
      </c>
      <c r="D52" s="431">
        <v>0</v>
      </c>
      <c r="E52" s="431">
        <v>0</v>
      </c>
      <c r="F52" s="431">
        <v>94.7</v>
      </c>
      <c r="G52" s="431">
        <v>27.3</v>
      </c>
      <c r="H52" s="432">
        <v>0</v>
      </c>
      <c r="I52" s="431">
        <v>0</v>
      </c>
      <c r="J52" s="431">
        <v>0</v>
      </c>
      <c r="K52" s="431">
        <v>0</v>
      </c>
      <c r="L52" s="747">
        <v>0</v>
      </c>
      <c r="M52" s="432">
        <v>27.5</v>
      </c>
      <c r="N52" s="432">
        <v>94.2</v>
      </c>
      <c r="O52" s="433">
        <v>75.9</v>
      </c>
      <c r="Q52" s="90">
        <v>1</v>
      </c>
      <c r="R52" s="90">
        <v>1</v>
      </c>
      <c r="S52" s="3">
        <v>143.5</v>
      </c>
    </row>
    <row r="53" spans="1:19" ht="12.75">
      <c r="A53" s="189" t="s">
        <v>5</v>
      </c>
      <c r="B53" s="474">
        <v>0</v>
      </c>
      <c r="C53" s="473">
        <v>553.9</v>
      </c>
      <c r="D53" s="473">
        <v>0</v>
      </c>
      <c r="E53" s="473">
        <v>0</v>
      </c>
      <c r="F53" s="473">
        <v>221.5</v>
      </c>
      <c r="G53" s="475">
        <v>59.3</v>
      </c>
      <c r="H53" s="432">
        <v>0</v>
      </c>
      <c r="I53" s="431">
        <v>0</v>
      </c>
      <c r="J53" s="431">
        <v>0</v>
      </c>
      <c r="K53" s="431">
        <v>0</v>
      </c>
      <c r="L53" s="747">
        <v>0</v>
      </c>
      <c r="M53" s="432">
        <v>307.4</v>
      </c>
      <c r="N53" s="432">
        <v>229.6</v>
      </c>
      <c r="O53" s="753">
        <v>130.8</v>
      </c>
      <c r="Q53" s="90">
        <v>2</v>
      </c>
      <c r="R53" s="90">
        <v>2</v>
      </c>
      <c r="S53" s="3">
        <v>97.8</v>
      </c>
    </row>
    <row r="54" spans="1:19" ht="13.5" thickBot="1">
      <c r="A54" s="190" t="s">
        <v>18</v>
      </c>
      <c r="B54" s="431">
        <v>0</v>
      </c>
      <c r="C54" s="431">
        <v>0</v>
      </c>
      <c r="D54" s="431">
        <v>0</v>
      </c>
      <c r="E54" s="431">
        <v>0</v>
      </c>
      <c r="F54" s="431">
        <v>0</v>
      </c>
      <c r="G54" s="431">
        <v>0</v>
      </c>
      <c r="H54" s="432">
        <v>0</v>
      </c>
      <c r="I54" s="431">
        <v>0</v>
      </c>
      <c r="J54" s="431">
        <v>0</v>
      </c>
      <c r="K54" s="431">
        <v>0</v>
      </c>
      <c r="L54" s="747">
        <v>0</v>
      </c>
      <c r="M54" s="754">
        <v>0</v>
      </c>
      <c r="N54" s="755">
        <v>0</v>
      </c>
      <c r="O54" s="433">
        <v>0</v>
      </c>
      <c r="Q54" s="90">
        <v>3</v>
      </c>
      <c r="R54" s="90">
        <v>3</v>
      </c>
      <c r="S54" s="3">
        <v>97.8</v>
      </c>
    </row>
    <row r="55" spans="1:19" ht="13.5" thickBot="1">
      <c r="A55" s="191" t="s">
        <v>13</v>
      </c>
      <c r="B55" s="436">
        <f aca="true" t="shared" si="4" ref="B55:O55">SUM(B50:B54)</f>
        <v>0</v>
      </c>
      <c r="C55" s="436">
        <f t="shared" si="4"/>
        <v>1239.1999999999998</v>
      </c>
      <c r="D55" s="436">
        <f t="shared" si="4"/>
        <v>0</v>
      </c>
      <c r="E55" s="436">
        <f t="shared" si="4"/>
        <v>26.8</v>
      </c>
      <c r="F55" s="436">
        <f t="shared" si="4"/>
        <v>546.4</v>
      </c>
      <c r="G55" s="436">
        <f t="shared" si="4"/>
        <v>202.8</v>
      </c>
      <c r="H55" s="436">
        <f t="shared" si="4"/>
        <v>0</v>
      </c>
      <c r="I55" s="436">
        <f t="shared" si="4"/>
        <v>0</v>
      </c>
      <c r="J55" s="436">
        <f t="shared" si="4"/>
        <v>0</v>
      </c>
      <c r="K55" s="436">
        <f t="shared" si="4"/>
        <v>0</v>
      </c>
      <c r="L55" s="749">
        <f t="shared" si="4"/>
        <v>0</v>
      </c>
      <c r="M55" s="436">
        <f t="shared" si="4"/>
        <v>741.5999999999999</v>
      </c>
      <c r="N55" s="436">
        <f t="shared" si="4"/>
        <v>554.4</v>
      </c>
      <c r="O55" s="438">
        <f t="shared" si="4"/>
        <v>322.40000000000003</v>
      </c>
      <c r="Q55" s="90">
        <v>4</v>
      </c>
      <c r="R55" s="90">
        <v>4</v>
      </c>
      <c r="S55" s="3">
        <v>79.8</v>
      </c>
    </row>
    <row r="56" spans="1:19" ht="12.75">
      <c r="A56" s="192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Q56" s="90">
        <v>5</v>
      </c>
      <c r="R56" s="90">
        <v>5</v>
      </c>
      <c r="S56" s="3">
        <v>86.3</v>
      </c>
    </row>
    <row r="57" spans="1:19" ht="18">
      <c r="A57" s="10"/>
      <c r="B57" s="6" t="s">
        <v>221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90">
        <v>6</v>
      </c>
      <c r="R57" s="90">
        <v>6</v>
      </c>
      <c r="S57" s="3">
        <v>74.7</v>
      </c>
    </row>
    <row r="58" spans="1:19" ht="29.25" customHeight="1">
      <c r="A58" s="1721" t="s">
        <v>23</v>
      </c>
      <c r="B58" s="1723" t="s">
        <v>45</v>
      </c>
      <c r="C58" s="1723"/>
      <c r="D58" s="1723"/>
      <c r="E58" s="1723"/>
      <c r="F58" s="1713" t="s">
        <v>234</v>
      </c>
      <c r="G58" s="1715" t="s">
        <v>235</v>
      </c>
      <c r="H58" s="1717" t="s">
        <v>46</v>
      </c>
      <c r="I58" s="1717"/>
      <c r="J58" s="1717"/>
      <c r="K58" s="1717"/>
      <c r="L58" s="1718"/>
      <c r="M58" s="1719" t="s">
        <v>240</v>
      </c>
      <c r="N58" s="180" t="s">
        <v>1</v>
      </c>
      <c r="O58" s="724" t="s">
        <v>37</v>
      </c>
      <c r="Q58" s="90">
        <v>7</v>
      </c>
      <c r="R58" s="90">
        <v>7</v>
      </c>
      <c r="S58" s="3">
        <v>74.7</v>
      </c>
    </row>
    <row r="59" spans="1:19" ht="20.25" thickBot="1">
      <c r="A59" s="1854"/>
      <c r="B59" s="181" t="s">
        <v>27</v>
      </c>
      <c r="C59" s="182" t="s">
        <v>28</v>
      </c>
      <c r="D59" s="182" t="s">
        <v>19</v>
      </c>
      <c r="E59" s="182" t="s">
        <v>29</v>
      </c>
      <c r="F59" s="1714"/>
      <c r="G59" s="1716"/>
      <c r="H59" s="185" t="s">
        <v>21</v>
      </c>
      <c r="I59" s="185" t="s">
        <v>20</v>
      </c>
      <c r="J59" s="313" t="s">
        <v>30</v>
      </c>
      <c r="K59" s="314" t="s">
        <v>31</v>
      </c>
      <c r="L59" s="187" t="s">
        <v>32</v>
      </c>
      <c r="M59" s="1720"/>
      <c r="N59" s="182" t="s">
        <v>33</v>
      </c>
      <c r="O59" s="183" t="s">
        <v>33</v>
      </c>
      <c r="Q59" s="90">
        <v>8</v>
      </c>
      <c r="R59" s="90">
        <v>15</v>
      </c>
      <c r="S59" s="3">
        <v>171.8</v>
      </c>
    </row>
    <row r="60" spans="1:19" ht="12.75">
      <c r="A60" s="188" t="s">
        <v>10</v>
      </c>
      <c r="B60" s="431">
        <v>0</v>
      </c>
      <c r="C60" s="431">
        <v>0</v>
      </c>
      <c r="D60" s="431">
        <v>0</v>
      </c>
      <c r="E60" s="431">
        <v>0</v>
      </c>
      <c r="F60" s="431">
        <v>130.8</v>
      </c>
      <c r="G60" s="430">
        <v>0</v>
      </c>
      <c r="H60" s="725">
        <v>0</v>
      </c>
      <c r="I60" s="725">
        <v>0</v>
      </c>
      <c r="J60" s="725">
        <v>0</v>
      </c>
      <c r="K60" s="725">
        <v>0</v>
      </c>
      <c r="L60" s="727">
        <v>0</v>
      </c>
      <c r="M60" s="725">
        <v>0</v>
      </c>
      <c r="N60" s="725">
        <v>0</v>
      </c>
      <c r="O60" s="750">
        <v>0</v>
      </c>
      <c r="Q60" s="90">
        <v>9</v>
      </c>
      <c r="R60" s="90">
        <v>17</v>
      </c>
      <c r="S60" s="328">
        <v>100</v>
      </c>
    </row>
    <row r="61" spans="1:19" ht="12.75">
      <c r="A61" s="189" t="s">
        <v>8</v>
      </c>
      <c r="B61" s="474">
        <v>0</v>
      </c>
      <c r="C61" s="474">
        <v>0</v>
      </c>
      <c r="D61" s="474">
        <v>0</v>
      </c>
      <c r="E61" s="474">
        <v>0</v>
      </c>
      <c r="F61" s="474">
        <v>0</v>
      </c>
      <c r="G61" s="475">
        <v>0</v>
      </c>
      <c r="H61" s="432">
        <v>0</v>
      </c>
      <c r="I61" s="431">
        <v>0</v>
      </c>
      <c r="J61" s="431">
        <v>0</v>
      </c>
      <c r="K61" s="431">
        <v>0</v>
      </c>
      <c r="L61" s="747">
        <v>0</v>
      </c>
      <c r="M61" s="432">
        <v>0</v>
      </c>
      <c r="N61" s="432">
        <v>0</v>
      </c>
      <c r="O61" s="433">
        <v>0</v>
      </c>
      <c r="Q61" s="427"/>
      <c r="R61" s="425" t="s">
        <v>13</v>
      </c>
      <c r="S61" s="426">
        <f>SUM(S52:S60)</f>
        <v>926.4000000000001</v>
      </c>
    </row>
    <row r="62" spans="1:19" ht="12.75">
      <c r="A62" s="189" t="s">
        <v>3</v>
      </c>
      <c r="B62" s="431">
        <v>0</v>
      </c>
      <c r="C62" s="474">
        <v>250.1</v>
      </c>
      <c r="D62" s="431">
        <v>0</v>
      </c>
      <c r="E62" s="431">
        <v>0</v>
      </c>
      <c r="F62" s="431">
        <v>138.6</v>
      </c>
      <c r="G62" s="431">
        <v>40.2</v>
      </c>
      <c r="H62" s="432">
        <v>0</v>
      </c>
      <c r="I62" s="431">
        <v>0</v>
      </c>
      <c r="J62" s="431">
        <v>0</v>
      </c>
      <c r="K62" s="431">
        <v>0</v>
      </c>
      <c r="L62" s="747">
        <v>0</v>
      </c>
      <c r="M62" s="432">
        <v>380</v>
      </c>
      <c r="N62" s="432">
        <v>110.6</v>
      </c>
      <c r="O62" s="433">
        <v>67.5</v>
      </c>
      <c r="Q62" s="1766" t="s">
        <v>196</v>
      </c>
      <c r="R62" s="1840"/>
      <c r="S62" s="1767"/>
    </row>
    <row r="63" spans="1:19" ht="12.75">
      <c r="A63" s="189" t="s">
        <v>5</v>
      </c>
      <c r="B63" s="474">
        <v>0</v>
      </c>
      <c r="C63" s="473">
        <v>0</v>
      </c>
      <c r="D63" s="473">
        <v>0</v>
      </c>
      <c r="E63" s="473">
        <v>0</v>
      </c>
      <c r="F63" s="473">
        <v>0</v>
      </c>
      <c r="G63" s="475">
        <v>0</v>
      </c>
      <c r="H63" s="432">
        <v>0</v>
      </c>
      <c r="I63" s="431">
        <v>0</v>
      </c>
      <c r="J63" s="431">
        <v>0</v>
      </c>
      <c r="K63" s="431">
        <v>0</v>
      </c>
      <c r="L63" s="747">
        <v>0</v>
      </c>
      <c r="M63" s="432">
        <v>0</v>
      </c>
      <c r="N63" s="432">
        <v>0</v>
      </c>
      <c r="O63" s="753">
        <v>0</v>
      </c>
      <c r="Q63" s="96">
        <v>1</v>
      </c>
      <c r="R63" s="90">
        <v>7</v>
      </c>
      <c r="S63" s="3">
        <v>47</v>
      </c>
    </row>
    <row r="64" spans="1:19" ht="13.5" thickBot="1">
      <c r="A64" s="190" t="s">
        <v>18</v>
      </c>
      <c r="B64" s="431">
        <v>0</v>
      </c>
      <c r="C64" s="431">
        <v>0</v>
      </c>
      <c r="D64" s="431">
        <v>0</v>
      </c>
      <c r="E64" s="431">
        <v>0</v>
      </c>
      <c r="F64" s="431">
        <v>60.8</v>
      </c>
      <c r="G64" s="435">
        <v>0</v>
      </c>
      <c r="H64" s="432">
        <v>0</v>
      </c>
      <c r="I64" s="431">
        <v>0</v>
      </c>
      <c r="J64" s="431">
        <v>0</v>
      </c>
      <c r="K64" s="431">
        <v>0</v>
      </c>
      <c r="L64" s="747">
        <v>0</v>
      </c>
      <c r="M64" s="754">
        <v>0</v>
      </c>
      <c r="N64" s="755">
        <v>0</v>
      </c>
      <c r="O64" s="433">
        <v>0</v>
      </c>
      <c r="Q64" s="96">
        <v>2</v>
      </c>
      <c r="R64" s="90">
        <v>28</v>
      </c>
      <c r="S64" s="3">
        <v>4.6</v>
      </c>
    </row>
    <row r="65" spans="1:19" ht="13.5" thickBot="1">
      <c r="A65" s="191" t="s">
        <v>13</v>
      </c>
      <c r="B65" s="436">
        <f aca="true" t="shared" si="5" ref="B65:O65">SUM(B60:B64)</f>
        <v>0</v>
      </c>
      <c r="C65" s="436">
        <f t="shared" si="5"/>
        <v>250.1</v>
      </c>
      <c r="D65" s="436">
        <f t="shared" si="5"/>
        <v>0</v>
      </c>
      <c r="E65" s="436">
        <f t="shared" si="5"/>
        <v>0</v>
      </c>
      <c r="F65" s="436">
        <f t="shared" si="5"/>
        <v>330.2</v>
      </c>
      <c r="G65" s="436">
        <f t="shared" si="5"/>
        <v>40.2</v>
      </c>
      <c r="H65" s="436">
        <f t="shared" si="5"/>
        <v>0</v>
      </c>
      <c r="I65" s="436">
        <f t="shared" si="5"/>
        <v>0</v>
      </c>
      <c r="J65" s="436">
        <f t="shared" si="5"/>
        <v>0</v>
      </c>
      <c r="K65" s="436">
        <f t="shared" si="5"/>
        <v>0</v>
      </c>
      <c r="L65" s="749">
        <f t="shared" si="5"/>
        <v>0</v>
      </c>
      <c r="M65" s="436">
        <f t="shared" si="5"/>
        <v>380</v>
      </c>
      <c r="N65" s="436">
        <f t="shared" si="5"/>
        <v>110.6</v>
      </c>
      <c r="O65" s="438">
        <f t="shared" si="5"/>
        <v>67.5</v>
      </c>
      <c r="Q65" s="424"/>
      <c r="R65" s="425" t="s">
        <v>13</v>
      </c>
      <c r="S65" s="426">
        <f>SUM(S63:S64)</f>
        <v>51.6</v>
      </c>
    </row>
    <row r="66" spans="1:19" ht="12.75">
      <c r="A66" s="226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Q66" s="1766" t="s">
        <v>197</v>
      </c>
      <c r="R66" s="1840"/>
      <c r="S66" s="1767"/>
    </row>
    <row r="67" spans="1:19" ht="18.75" thickBot="1">
      <c r="A67" s="10"/>
      <c r="B67" s="6" t="s">
        <v>44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104">
        <v>1</v>
      </c>
      <c r="R67" s="282">
        <v>1</v>
      </c>
      <c r="S67" s="262">
        <v>110.6</v>
      </c>
    </row>
    <row r="68" spans="1:19" ht="29.25" customHeight="1" thickBot="1">
      <c r="A68" s="1721" t="s">
        <v>23</v>
      </c>
      <c r="B68" s="1723" t="s">
        <v>45</v>
      </c>
      <c r="C68" s="1723"/>
      <c r="D68" s="1723"/>
      <c r="E68" s="1723"/>
      <c r="F68" s="1713" t="s">
        <v>234</v>
      </c>
      <c r="G68" s="1715" t="s">
        <v>235</v>
      </c>
      <c r="H68" s="1717" t="s">
        <v>46</v>
      </c>
      <c r="I68" s="1717"/>
      <c r="J68" s="1717"/>
      <c r="K68" s="1717"/>
      <c r="L68" s="1718"/>
      <c r="M68" s="1719" t="s">
        <v>240</v>
      </c>
      <c r="N68" s="180" t="s">
        <v>1</v>
      </c>
      <c r="O68" s="724" t="s">
        <v>37</v>
      </c>
      <c r="Q68" s="326" t="s">
        <v>152</v>
      </c>
      <c r="R68" s="327"/>
      <c r="S68" s="225">
        <f>S61+S65+S67</f>
        <v>1088.6000000000001</v>
      </c>
    </row>
    <row r="69" spans="1:19" ht="20.25" thickBot="1">
      <c r="A69" s="1854"/>
      <c r="B69" s="181" t="s">
        <v>27</v>
      </c>
      <c r="C69" s="182" t="s">
        <v>28</v>
      </c>
      <c r="D69" s="182" t="s">
        <v>19</v>
      </c>
      <c r="E69" s="182" t="s">
        <v>29</v>
      </c>
      <c r="F69" s="1714"/>
      <c r="G69" s="1716"/>
      <c r="H69" s="185" t="s">
        <v>21</v>
      </c>
      <c r="I69" s="185" t="s">
        <v>20</v>
      </c>
      <c r="J69" s="313" t="s">
        <v>30</v>
      </c>
      <c r="K69" s="314" t="s">
        <v>31</v>
      </c>
      <c r="L69" s="187" t="s">
        <v>32</v>
      </c>
      <c r="M69" s="1720"/>
      <c r="N69" s="182" t="s">
        <v>33</v>
      </c>
      <c r="O69" s="183" t="s">
        <v>33</v>
      </c>
      <c r="Q69" s="215"/>
      <c r="R69" s="215"/>
      <c r="S69" s="215"/>
    </row>
    <row r="70" spans="1:19" ht="12.75">
      <c r="A70" s="188" t="s">
        <v>10</v>
      </c>
      <c r="B70" s="431">
        <v>0</v>
      </c>
      <c r="C70" s="431">
        <v>0</v>
      </c>
      <c r="D70" s="431">
        <v>0</v>
      </c>
      <c r="E70" s="431">
        <v>0</v>
      </c>
      <c r="F70" s="431">
        <v>0</v>
      </c>
      <c r="G70" s="430">
        <v>0</v>
      </c>
      <c r="H70" s="725">
        <v>0</v>
      </c>
      <c r="I70" s="725">
        <v>0</v>
      </c>
      <c r="J70" s="725">
        <v>0</v>
      </c>
      <c r="K70" s="725">
        <v>0</v>
      </c>
      <c r="L70" s="727">
        <v>0</v>
      </c>
      <c r="M70" s="725">
        <v>0</v>
      </c>
      <c r="N70" s="725">
        <v>0</v>
      </c>
      <c r="O70" s="750">
        <v>0</v>
      </c>
      <c r="Q70" s="215"/>
      <c r="R70" s="215"/>
      <c r="S70" s="215"/>
    </row>
    <row r="71" spans="1:19" ht="15">
      <c r="A71" s="189" t="s">
        <v>8</v>
      </c>
      <c r="B71" s="474">
        <v>0</v>
      </c>
      <c r="C71" s="474">
        <v>462.4</v>
      </c>
      <c r="D71" s="474">
        <v>0</v>
      </c>
      <c r="E71" s="474">
        <v>0</v>
      </c>
      <c r="F71" s="474">
        <v>231.5</v>
      </c>
      <c r="G71" s="475">
        <v>115.9</v>
      </c>
      <c r="H71" s="432">
        <v>0</v>
      </c>
      <c r="I71" s="431">
        <v>0</v>
      </c>
      <c r="J71" s="431">
        <v>0</v>
      </c>
      <c r="K71" s="431">
        <v>0</v>
      </c>
      <c r="L71" s="747">
        <v>21.3</v>
      </c>
      <c r="M71" s="432">
        <v>393.8</v>
      </c>
      <c r="N71" s="432">
        <v>172.5</v>
      </c>
      <c r="O71" s="433">
        <v>111</v>
      </c>
      <c r="Q71" s="1841" t="s">
        <v>244</v>
      </c>
      <c r="R71" s="1841"/>
      <c r="S71" s="1841"/>
    </row>
    <row r="72" spans="1:19" ht="15">
      <c r="A72" s="189" t="s">
        <v>3</v>
      </c>
      <c r="B72" s="431">
        <v>0</v>
      </c>
      <c r="C72" s="474">
        <v>404.4</v>
      </c>
      <c r="D72" s="431">
        <v>0</v>
      </c>
      <c r="E72" s="431">
        <v>0</v>
      </c>
      <c r="F72" s="431">
        <v>232.3</v>
      </c>
      <c r="G72" s="431">
        <v>67.2</v>
      </c>
      <c r="H72" s="432">
        <v>0</v>
      </c>
      <c r="I72" s="431">
        <v>45</v>
      </c>
      <c r="J72" s="431">
        <v>0</v>
      </c>
      <c r="K72" s="431">
        <v>0</v>
      </c>
      <c r="L72" s="747">
        <v>42.6</v>
      </c>
      <c r="M72" s="432">
        <v>390</v>
      </c>
      <c r="N72" s="432">
        <v>202</v>
      </c>
      <c r="O72" s="433">
        <v>115.8</v>
      </c>
      <c r="Q72" s="1842" t="s">
        <v>245</v>
      </c>
      <c r="R72" s="1842"/>
      <c r="S72" s="1842"/>
    </row>
    <row r="73" spans="1:19" ht="15">
      <c r="A73" s="189" t="s">
        <v>5</v>
      </c>
      <c r="B73" s="474">
        <v>0</v>
      </c>
      <c r="C73" s="473">
        <v>548.4</v>
      </c>
      <c r="D73" s="473">
        <v>0</v>
      </c>
      <c r="E73" s="473">
        <v>0</v>
      </c>
      <c r="F73" s="473">
        <v>222.3</v>
      </c>
      <c r="G73" s="475">
        <v>59.4</v>
      </c>
      <c r="H73" s="432">
        <v>0</v>
      </c>
      <c r="I73" s="431">
        <v>0</v>
      </c>
      <c r="J73" s="431">
        <v>0</v>
      </c>
      <c r="K73" s="431">
        <v>0</v>
      </c>
      <c r="L73" s="747">
        <v>15.6</v>
      </c>
      <c r="M73" s="432">
        <v>397.5</v>
      </c>
      <c r="N73" s="432">
        <v>234.4</v>
      </c>
      <c r="O73" s="753">
        <v>178.2</v>
      </c>
      <c r="R73" s="329"/>
      <c r="S73" s="329"/>
    </row>
    <row r="74" spans="1:19" ht="13.5" thickBot="1">
      <c r="A74" s="190" t="s">
        <v>18</v>
      </c>
      <c r="B74" s="431">
        <v>0</v>
      </c>
      <c r="C74" s="431">
        <v>0</v>
      </c>
      <c r="D74" s="431">
        <v>231.2</v>
      </c>
      <c r="E74" s="431">
        <v>0</v>
      </c>
      <c r="F74" s="431">
        <v>60.2</v>
      </c>
      <c r="G74" s="435">
        <v>0</v>
      </c>
      <c r="H74" s="432">
        <v>0</v>
      </c>
      <c r="I74" s="431">
        <v>0</v>
      </c>
      <c r="J74" s="431">
        <v>0</v>
      </c>
      <c r="K74" s="431">
        <v>0</v>
      </c>
      <c r="L74" s="747">
        <v>0</v>
      </c>
      <c r="M74" s="754">
        <v>0</v>
      </c>
      <c r="N74" s="755">
        <v>11</v>
      </c>
      <c r="O74" s="433">
        <v>16</v>
      </c>
      <c r="Q74" s="222" t="s">
        <v>159</v>
      </c>
      <c r="R74" s="221" t="s">
        <v>194</v>
      </c>
      <c r="S74" s="223" t="s">
        <v>192</v>
      </c>
    </row>
    <row r="75" spans="1:19" ht="13.5" thickBot="1">
      <c r="A75" s="191" t="s">
        <v>13</v>
      </c>
      <c r="B75" s="436">
        <f aca="true" t="shared" si="6" ref="B75:O75">SUM(B70:B74)</f>
        <v>0</v>
      </c>
      <c r="C75" s="436">
        <f t="shared" si="6"/>
        <v>1415.1999999999998</v>
      </c>
      <c r="D75" s="436">
        <f t="shared" si="6"/>
        <v>231.2</v>
      </c>
      <c r="E75" s="436">
        <f t="shared" si="6"/>
        <v>0</v>
      </c>
      <c r="F75" s="436">
        <f t="shared" si="6"/>
        <v>746.3000000000001</v>
      </c>
      <c r="G75" s="436">
        <f t="shared" si="6"/>
        <v>242.50000000000003</v>
      </c>
      <c r="H75" s="436">
        <f t="shared" si="6"/>
        <v>0</v>
      </c>
      <c r="I75" s="436">
        <f t="shared" si="6"/>
        <v>45</v>
      </c>
      <c r="J75" s="436">
        <f t="shared" si="6"/>
        <v>0</v>
      </c>
      <c r="K75" s="436">
        <f t="shared" si="6"/>
        <v>0</v>
      </c>
      <c r="L75" s="749">
        <f t="shared" si="6"/>
        <v>79.5</v>
      </c>
      <c r="M75" s="436">
        <f t="shared" si="6"/>
        <v>1181.3</v>
      </c>
      <c r="N75" s="436">
        <f t="shared" si="6"/>
        <v>619.9</v>
      </c>
      <c r="O75" s="438">
        <f t="shared" si="6"/>
        <v>421</v>
      </c>
      <c r="Q75" s="1836" t="s">
        <v>195</v>
      </c>
      <c r="R75" s="1836"/>
      <c r="S75" s="1836"/>
    </row>
    <row r="76" spans="17:19" ht="12.75">
      <c r="Q76" s="90">
        <v>1</v>
      </c>
      <c r="R76" s="90">
        <v>7</v>
      </c>
      <c r="S76" s="3">
        <v>5.2</v>
      </c>
    </row>
    <row r="77" spans="1:19" ht="13.5" customHeight="1">
      <c r="A77" s="10"/>
      <c r="B77" s="6" t="s">
        <v>222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58"/>
      <c r="R77" s="324"/>
      <c r="S77" s="331"/>
    </row>
    <row r="78" spans="1:19" ht="29.25" customHeight="1">
      <c r="A78" s="1721" t="s">
        <v>23</v>
      </c>
      <c r="B78" s="1723" t="s">
        <v>45</v>
      </c>
      <c r="C78" s="1723"/>
      <c r="D78" s="1723"/>
      <c r="E78" s="1723"/>
      <c r="F78" s="1713" t="s">
        <v>234</v>
      </c>
      <c r="G78" s="1715" t="s">
        <v>235</v>
      </c>
      <c r="H78" s="1717" t="s">
        <v>46</v>
      </c>
      <c r="I78" s="1717"/>
      <c r="J78" s="1717"/>
      <c r="K78" s="1717"/>
      <c r="L78" s="1718"/>
      <c r="M78" s="1719" t="s">
        <v>240</v>
      </c>
      <c r="N78" s="180" t="s">
        <v>1</v>
      </c>
      <c r="O78" s="724" t="s">
        <v>37</v>
      </c>
      <c r="Q78" s="1837" t="s">
        <v>196</v>
      </c>
      <c r="R78" s="1838"/>
      <c r="S78" s="1839"/>
    </row>
    <row r="79" spans="1:19" ht="20.25" thickBot="1">
      <c r="A79" s="1854"/>
      <c r="B79" s="181" t="s">
        <v>27</v>
      </c>
      <c r="C79" s="182" t="s">
        <v>28</v>
      </c>
      <c r="D79" s="182" t="s">
        <v>19</v>
      </c>
      <c r="E79" s="182" t="s">
        <v>29</v>
      </c>
      <c r="F79" s="1714"/>
      <c r="G79" s="1716"/>
      <c r="H79" s="185" t="s">
        <v>21</v>
      </c>
      <c r="I79" s="185" t="s">
        <v>20</v>
      </c>
      <c r="J79" s="313" t="s">
        <v>30</v>
      </c>
      <c r="K79" s="314" t="s">
        <v>31</v>
      </c>
      <c r="L79" s="187" t="s">
        <v>32</v>
      </c>
      <c r="M79" s="1720"/>
      <c r="N79" s="182" t="s">
        <v>33</v>
      </c>
      <c r="O79" s="183" t="s">
        <v>33</v>
      </c>
      <c r="Q79" s="96">
        <v>1</v>
      </c>
      <c r="R79" s="90">
        <v>7</v>
      </c>
      <c r="S79" s="3">
        <v>126</v>
      </c>
    </row>
    <row r="80" spans="1:19" ht="12.75">
      <c r="A80" s="188" t="s">
        <v>10</v>
      </c>
      <c r="B80" s="431">
        <v>0</v>
      </c>
      <c r="C80" s="431">
        <v>0</v>
      </c>
      <c r="D80" s="431">
        <v>0</v>
      </c>
      <c r="E80" s="431">
        <v>0</v>
      </c>
      <c r="F80" s="431">
        <v>179.8</v>
      </c>
      <c r="G80" s="430">
        <v>0</v>
      </c>
      <c r="H80" s="725">
        <v>0</v>
      </c>
      <c r="I80" s="725">
        <v>0</v>
      </c>
      <c r="J80" s="725">
        <v>0</v>
      </c>
      <c r="K80" s="725">
        <v>0</v>
      </c>
      <c r="L80" s="727">
        <v>0</v>
      </c>
      <c r="M80" s="725">
        <v>0</v>
      </c>
      <c r="N80" s="725">
        <v>0</v>
      </c>
      <c r="O80" s="750">
        <v>0</v>
      </c>
      <c r="Q80" s="330"/>
      <c r="R80" s="324"/>
      <c r="S80" s="331"/>
    </row>
    <row r="81" spans="1:19" ht="12.75">
      <c r="A81" s="189" t="s">
        <v>8</v>
      </c>
      <c r="B81" s="474">
        <v>0</v>
      </c>
      <c r="C81" s="474">
        <v>0</v>
      </c>
      <c r="D81" s="474">
        <v>0</v>
      </c>
      <c r="E81" s="474">
        <v>0</v>
      </c>
      <c r="F81" s="474">
        <v>0</v>
      </c>
      <c r="G81" s="475">
        <v>0</v>
      </c>
      <c r="H81" s="432">
        <v>0</v>
      </c>
      <c r="I81" s="431">
        <v>0</v>
      </c>
      <c r="J81" s="431">
        <v>0</v>
      </c>
      <c r="K81" s="431">
        <v>0</v>
      </c>
      <c r="L81" s="747">
        <v>0</v>
      </c>
      <c r="M81" s="432">
        <v>0</v>
      </c>
      <c r="N81" s="432">
        <v>0</v>
      </c>
      <c r="O81" s="433">
        <v>0</v>
      </c>
      <c r="Q81" s="1837" t="s">
        <v>197</v>
      </c>
      <c r="R81" s="1838"/>
      <c r="S81" s="1839"/>
    </row>
    <row r="82" spans="1:19" ht="12.75">
      <c r="A82" s="189" t="s">
        <v>3</v>
      </c>
      <c r="B82" s="431">
        <v>0</v>
      </c>
      <c r="C82" s="474">
        <v>0</v>
      </c>
      <c r="D82" s="431">
        <v>0</v>
      </c>
      <c r="E82" s="431">
        <v>0</v>
      </c>
      <c r="F82" s="431">
        <v>0</v>
      </c>
      <c r="G82" s="431">
        <v>0</v>
      </c>
      <c r="H82" s="432">
        <v>0</v>
      </c>
      <c r="I82" s="431">
        <v>0</v>
      </c>
      <c r="J82" s="431">
        <v>0</v>
      </c>
      <c r="K82" s="431">
        <v>0</v>
      </c>
      <c r="L82" s="747">
        <v>0</v>
      </c>
      <c r="M82" s="432">
        <v>0</v>
      </c>
      <c r="N82" s="432">
        <v>0</v>
      </c>
      <c r="O82" s="433">
        <v>0</v>
      </c>
      <c r="Q82" s="104">
        <v>1</v>
      </c>
      <c r="R82" s="282">
        <v>1</v>
      </c>
      <c r="S82" s="262">
        <v>7.4</v>
      </c>
    </row>
    <row r="83" spans="1:19" ht="13.5" thickBot="1">
      <c r="A83" s="189" t="s">
        <v>5</v>
      </c>
      <c r="B83" s="474">
        <v>0</v>
      </c>
      <c r="C83" s="473">
        <v>0</v>
      </c>
      <c r="D83" s="473">
        <v>0</v>
      </c>
      <c r="E83" s="473">
        <v>0</v>
      </c>
      <c r="F83" s="473">
        <v>0</v>
      </c>
      <c r="G83" s="475">
        <v>0</v>
      </c>
      <c r="H83" s="432">
        <v>0</v>
      </c>
      <c r="I83" s="431">
        <v>0</v>
      </c>
      <c r="J83" s="431">
        <v>0</v>
      </c>
      <c r="K83" s="431">
        <v>0</v>
      </c>
      <c r="L83" s="747">
        <v>0</v>
      </c>
      <c r="M83" s="432">
        <v>0</v>
      </c>
      <c r="N83" s="432">
        <v>0</v>
      </c>
      <c r="O83" s="753">
        <v>0</v>
      </c>
      <c r="Q83" s="104"/>
      <c r="R83" s="224"/>
      <c r="S83" s="224"/>
    </row>
    <row r="84" spans="1:19" ht="13.5" thickBot="1">
      <c r="A84" s="190" t="s">
        <v>18</v>
      </c>
      <c r="B84" s="431">
        <v>0</v>
      </c>
      <c r="C84" s="431">
        <v>0</v>
      </c>
      <c r="D84" s="431">
        <v>0</v>
      </c>
      <c r="E84" s="431">
        <v>0</v>
      </c>
      <c r="F84" s="431">
        <v>0</v>
      </c>
      <c r="G84" s="431">
        <v>0</v>
      </c>
      <c r="H84" s="432">
        <v>0</v>
      </c>
      <c r="I84" s="431">
        <v>0</v>
      </c>
      <c r="J84" s="431">
        <v>0</v>
      </c>
      <c r="K84" s="431">
        <v>0</v>
      </c>
      <c r="L84" s="747">
        <v>0</v>
      </c>
      <c r="M84" s="754">
        <v>0</v>
      </c>
      <c r="N84" s="755">
        <v>0</v>
      </c>
      <c r="O84" s="433">
        <v>0</v>
      </c>
      <c r="Q84" s="326" t="s">
        <v>152</v>
      </c>
      <c r="R84" s="327"/>
      <c r="S84" s="225">
        <f>S76+S79+S82</f>
        <v>138.6</v>
      </c>
    </row>
    <row r="85" spans="1:15" ht="13.5" thickBot="1">
      <c r="A85" s="191" t="s">
        <v>13</v>
      </c>
      <c r="B85" s="436">
        <f aca="true" t="shared" si="7" ref="B85:O85">SUM(B80:B84)</f>
        <v>0</v>
      </c>
      <c r="C85" s="436">
        <f t="shared" si="7"/>
        <v>0</v>
      </c>
      <c r="D85" s="436">
        <f t="shared" si="7"/>
        <v>0</v>
      </c>
      <c r="E85" s="436">
        <f t="shared" si="7"/>
        <v>0</v>
      </c>
      <c r="F85" s="436">
        <f t="shared" si="7"/>
        <v>179.8</v>
      </c>
      <c r="G85" s="437">
        <f t="shared" si="7"/>
        <v>0</v>
      </c>
      <c r="H85" s="436">
        <f t="shared" si="7"/>
        <v>0</v>
      </c>
      <c r="I85" s="436">
        <f t="shared" si="7"/>
        <v>0</v>
      </c>
      <c r="J85" s="436">
        <f t="shared" si="7"/>
        <v>0</v>
      </c>
      <c r="K85" s="436">
        <f t="shared" si="7"/>
        <v>0</v>
      </c>
      <c r="L85" s="749">
        <f t="shared" si="7"/>
        <v>0</v>
      </c>
      <c r="M85" s="436">
        <f t="shared" si="7"/>
        <v>0</v>
      </c>
      <c r="N85" s="436">
        <f t="shared" si="7"/>
        <v>0</v>
      </c>
      <c r="O85" s="438">
        <f t="shared" si="7"/>
        <v>0</v>
      </c>
    </row>
    <row r="86" spans="1:15" ht="12.75">
      <c r="A86" s="226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</row>
    <row r="87" spans="1:16" ht="18" customHeight="1">
      <c r="A87" s="10"/>
      <c r="B87" s="6" t="s">
        <v>271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70"/>
    </row>
    <row r="88" spans="1:16" ht="19.5" customHeight="1">
      <c r="A88" s="1820" t="s">
        <v>23</v>
      </c>
      <c r="B88" s="1787" t="s">
        <v>34</v>
      </c>
      <c r="C88" s="1787"/>
      <c r="D88" s="1787"/>
      <c r="E88" s="1787"/>
      <c r="F88" s="1713" t="s">
        <v>234</v>
      </c>
      <c r="G88" s="1715" t="s">
        <v>235</v>
      </c>
      <c r="H88" s="1717" t="s">
        <v>46</v>
      </c>
      <c r="I88" s="1717"/>
      <c r="J88" s="1717"/>
      <c r="K88" s="1717"/>
      <c r="L88" s="1718"/>
      <c r="M88" s="1719" t="s">
        <v>240</v>
      </c>
      <c r="N88" s="72" t="s">
        <v>1</v>
      </c>
      <c r="O88" s="84" t="s">
        <v>37</v>
      </c>
      <c r="P88" s="70"/>
    </row>
    <row r="89" spans="1:16" ht="20.25" thickBot="1">
      <c r="A89" s="1820"/>
      <c r="B89" s="56" t="s">
        <v>27</v>
      </c>
      <c r="C89" s="50" t="s">
        <v>28</v>
      </c>
      <c r="D89" s="50" t="s">
        <v>19</v>
      </c>
      <c r="E89" s="50" t="s">
        <v>29</v>
      </c>
      <c r="F89" s="1714"/>
      <c r="G89" s="1716"/>
      <c r="H89" s="185" t="s">
        <v>21</v>
      </c>
      <c r="I89" s="185" t="s">
        <v>20</v>
      </c>
      <c r="J89" s="313" t="s">
        <v>30</v>
      </c>
      <c r="K89" s="314" t="s">
        <v>31</v>
      </c>
      <c r="L89" s="187" t="s">
        <v>32</v>
      </c>
      <c r="M89" s="1720"/>
      <c r="N89" s="50" t="s">
        <v>33</v>
      </c>
      <c r="O89" s="58" t="s">
        <v>33</v>
      </c>
      <c r="P89" s="70"/>
    </row>
    <row r="90" spans="1:16" ht="12.75">
      <c r="A90" s="73" t="s">
        <v>10</v>
      </c>
      <c r="B90" s="431">
        <v>0</v>
      </c>
      <c r="C90" s="431">
        <v>0</v>
      </c>
      <c r="D90" s="431">
        <v>0</v>
      </c>
      <c r="E90" s="431">
        <v>0</v>
      </c>
      <c r="F90" s="431">
        <v>20.3</v>
      </c>
      <c r="G90" s="430">
        <v>0</v>
      </c>
      <c r="H90" s="725">
        <v>0</v>
      </c>
      <c r="I90" s="725">
        <v>0</v>
      </c>
      <c r="J90" s="725">
        <v>0</v>
      </c>
      <c r="K90" s="725">
        <v>0</v>
      </c>
      <c r="L90" s="727">
        <v>0</v>
      </c>
      <c r="M90" s="725">
        <v>0</v>
      </c>
      <c r="N90" s="725">
        <v>0</v>
      </c>
      <c r="O90" s="750">
        <v>0</v>
      </c>
      <c r="P90" s="70"/>
    </row>
    <row r="91" spans="1:16" ht="12.75">
      <c r="A91" s="74" t="s">
        <v>8</v>
      </c>
      <c r="B91" s="474">
        <v>111</v>
      </c>
      <c r="C91" s="474">
        <v>131.7</v>
      </c>
      <c r="D91" s="474">
        <v>0</v>
      </c>
      <c r="E91" s="474">
        <v>0</v>
      </c>
      <c r="F91" s="474">
        <v>213.8</v>
      </c>
      <c r="G91" s="475">
        <v>33.5</v>
      </c>
      <c r="H91" s="432">
        <v>0</v>
      </c>
      <c r="I91" s="431">
        <v>0</v>
      </c>
      <c r="J91" s="431">
        <v>0</v>
      </c>
      <c r="K91" s="431">
        <v>0</v>
      </c>
      <c r="L91" s="747">
        <v>69.9</v>
      </c>
      <c r="M91" s="432">
        <v>240</v>
      </c>
      <c r="N91" s="432">
        <v>179.7</v>
      </c>
      <c r="O91" s="433">
        <v>45.3</v>
      </c>
      <c r="P91" s="70"/>
    </row>
    <row r="92" spans="1:16" ht="12.75">
      <c r="A92" s="74" t="s">
        <v>3</v>
      </c>
      <c r="B92" s="431">
        <v>0</v>
      </c>
      <c r="C92" s="474">
        <v>0</v>
      </c>
      <c r="D92" s="431">
        <v>0</v>
      </c>
      <c r="E92" s="431">
        <v>0</v>
      </c>
      <c r="F92" s="431">
        <v>0</v>
      </c>
      <c r="G92" s="431">
        <v>0</v>
      </c>
      <c r="H92" s="432">
        <v>0</v>
      </c>
      <c r="I92" s="431">
        <v>0</v>
      </c>
      <c r="J92" s="431">
        <v>0</v>
      </c>
      <c r="K92" s="431">
        <v>0</v>
      </c>
      <c r="L92" s="747">
        <v>0</v>
      </c>
      <c r="M92" s="432">
        <v>0</v>
      </c>
      <c r="N92" s="432">
        <v>0</v>
      </c>
      <c r="O92" s="433">
        <v>0</v>
      </c>
      <c r="P92" s="70"/>
    </row>
    <row r="93" spans="1:16" ht="13.5" thickBot="1">
      <c r="A93" s="74" t="s">
        <v>5</v>
      </c>
      <c r="B93" s="474">
        <v>0</v>
      </c>
      <c r="C93" s="473">
        <v>0</v>
      </c>
      <c r="D93" s="473">
        <v>0</v>
      </c>
      <c r="E93" s="473">
        <v>0</v>
      </c>
      <c r="F93" s="473">
        <v>0</v>
      </c>
      <c r="G93" s="475">
        <v>0</v>
      </c>
      <c r="H93" s="432">
        <v>0</v>
      </c>
      <c r="I93" s="431">
        <v>0</v>
      </c>
      <c r="J93" s="431">
        <v>0</v>
      </c>
      <c r="K93" s="431">
        <v>0</v>
      </c>
      <c r="L93" s="747">
        <v>0</v>
      </c>
      <c r="M93" s="432">
        <v>0</v>
      </c>
      <c r="N93" s="432">
        <v>0</v>
      </c>
      <c r="O93" s="753">
        <v>0</v>
      </c>
      <c r="P93" s="70"/>
    </row>
    <row r="94" spans="1:16" ht="13.5" thickBot="1">
      <c r="A94" s="57" t="s">
        <v>13</v>
      </c>
      <c r="B94" s="436">
        <f>SUM(B90:B93)</f>
        <v>111</v>
      </c>
      <c r="C94" s="436">
        <f aca="true" t="shared" si="8" ref="C94:O94">SUM(C90:C93)</f>
        <v>131.7</v>
      </c>
      <c r="D94" s="436">
        <f t="shared" si="8"/>
        <v>0</v>
      </c>
      <c r="E94" s="436">
        <f t="shared" si="8"/>
        <v>0</v>
      </c>
      <c r="F94" s="436">
        <f>SUM(F90:F93)</f>
        <v>234.10000000000002</v>
      </c>
      <c r="G94" s="437">
        <f t="shared" si="8"/>
        <v>33.5</v>
      </c>
      <c r="H94" s="436">
        <f t="shared" si="8"/>
        <v>0</v>
      </c>
      <c r="I94" s="436">
        <f t="shared" si="8"/>
        <v>0</v>
      </c>
      <c r="J94" s="436">
        <f t="shared" si="8"/>
        <v>0</v>
      </c>
      <c r="K94" s="436">
        <f t="shared" si="8"/>
        <v>0</v>
      </c>
      <c r="L94" s="760">
        <f t="shared" si="8"/>
        <v>69.9</v>
      </c>
      <c r="M94" s="761">
        <f t="shared" si="8"/>
        <v>240</v>
      </c>
      <c r="N94" s="436">
        <f t="shared" si="8"/>
        <v>179.7</v>
      </c>
      <c r="O94" s="438">
        <f t="shared" si="8"/>
        <v>45.3</v>
      </c>
      <c r="P94" s="70"/>
    </row>
    <row r="96" spans="1:13" ht="18">
      <c r="A96" s="10"/>
      <c r="B96" s="6" t="s">
        <v>82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820" t="s">
        <v>23</v>
      </c>
      <c r="B97" s="1787" t="s">
        <v>34</v>
      </c>
      <c r="C97" s="1787"/>
      <c r="D97" s="1787"/>
      <c r="E97" s="1787"/>
      <c r="F97" s="1713" t="s">
        <v>234</v>
      </c>
      <c r="G97" s="1715" t="s">
        <v>235</v>
      </c>
      <c r="H97" s="1717" t="s">
        <v>46</v>
      </c>
      <c r="I97" s="1717"/>
      <c r="J97" s="1717"/>
      <c r="K97" s="1717"/>
      <c r="L97" s="1718"/>
      <c r="M97" s="1719" t="s">
        <v>240</v>
      </c>
      <c r="N97" s="72" t="s">
        <v>1</v>
      </c>
      <c r="O97" s="84" t="s">
        <v>37</v>
      </c>
    </row>
    <row r="98" spans="1:15" ht="20.25" thickBot="1">
      <c r="A98" s="1820"/>
      <c r="B98" s="56" t="s">
        <v>27</v>
      </c>
      <c r="C98" s="50" t="s">
        <v>28</v>
      </c>
      <c r="D98" s="50" t="s">
        <v>19</v>
      </c>
      <c r="E98" s="50" t="s">
        <v>29</v>
      </c>
      <c r="F98" s="1714"/>
      <c r="G98" s="1716"/>
      <c r="H98" s="185" t="s">
        <v>21</v>
      </c>
      <c r="I98" s="185" t="s">
        <v>20</v>
      </c>
      <c r="J98" s="313" t="s">
        <v>30</v>
      </c>
      <c r="K98" s="314" t="s">
        <v>31</v>
      </c>
      <c r="L98" s="187" t="s">
        <v>32</v>
      </c>
      <c r="M98" s="1720"/>
      <c r="N98" s="50" t="s">
        <v>33</v>
      </c>
      <c r="O98" s="58" t="s">
        <v>33</v>
      </c>
    </row>
    <row r="99" spans="1:15" ht="12.75">
      <c r="A99" s="73" t="s">
        <v>10</v>
      </c>
      <c r="B99" s="431">
        <v>0</v>
      </c>
      <c r="C99" s="431">
        <v>0</v>
      </c>
      <c r="D99" s="431">
        <v>79.3</v>
      </c>
      <c r="E99" s="431">
        <v>0</v>
      </c>
      <c r="F99" s="431">
        <v>67.2</v>
      </c>
      <c r="G99" s="430">
        <v>8.1</v>
      </c>
      <c r="H99" s="725">
        <v>0</v>
      </c>
      <c r="I99" s="725">
        <v>0</v>
      </c>
      <c r="J99" s="725">
        <v>0</v>
      </c>
      <c r="K99" s="725">
        <v>0</v>
      </c>
      <c r="L99" s="727">
        <v>0</v>
      </c>
      <c r="M99" s="725">
        <v>120</v>
      </c>
      <c r="N99" s="725">
        <v>0</v>
      </c>
      <c r="O99" s="750">
        <v>32.9</v>
      </c>
    </row>
    <row r="100" spans="1:15" ht="12.75">
      <c r="A100" s="86" t="s">
        <v>8</v>
      </c>
      <c r="B100" s="474">
        <v>0</v>
      </c>
      <c r="C100" s="474">
        <v>0</v>
      </c>
      <c r="D100" s="474">
        <v>361.1</v>
      </c>
      <c r="E100" s="474">
        <v>0</v>
      </c>
      <c r="F100" s="474">
        <v>91.1</v>
      </c>
      <c r="G100" s="475">
        <v>28.9</v>
      </c>
      <c r="H100" s="432">
        <v>0</v>
      </c>
      <c r="I100" s="431">
        <v>0</v>
      </c>
      <c r="J100" s="431">
        <v>0</v>
      </c>
      <c r="K100" s="431">
        <v>0</v>
      </c>
      <c r="L100" s="747">
        <v>0</v>
      </c>
      <c r="M100" s="432">
        <v>450</v>
      </c>
      <c r="N100" s="432">
        <v>22.6</v>
      </c>
      <c r="O100" s="433">
        <v>55</v>
      </c>
    </row>
    <row r="101" spans="1:15" ht="13.5" thickBot="1">
      <c r="A101" s="86" t="s">
        <v>3</v>
      </c>
      <c r="B101" s="431">
        <v>0</v>
      </c>
      <c r="C101" s="474">
        <v>42.2</v>
      </c>
      <c r="D101" s="431">
        <v>183.5</v>
      </c>
      <c r="E101" s="431">
        <v>0</v>
      </c>
      <c r="F101" s="431">
        <v>109.1</v>
      </c>
      <c r="G101" s="431">
        <v>27</v>
      </c>
      <c r="H101" s="432">
        <v>0</v>
      </c>
      <c r="I101" s="431">
        <v>0</v>
      </c>
      <c r="J101" s="431">
        <v>0</v>
      </c>
      <c r="K101" s="431">
        <v>0</v>
      </c>
      <c r="L101" s="747">
        <v>154</v>
      </c>
      <c r="M101" s="432">
        <v>154.9</v>
      </c>
      <c r="N101" s="432">
        <v>100</v>
      </c>
      <c r="O101" s="433">
        <v>88.1</v>
      </c>
    </row>
    <row r="102" spans="1:15" ht="13.5" thickBot="1">
      <c r="A102" s="57" t="s">
        <v>13</v>
      </c>
      <c r="B102" s="763">
        <f aca="true" t="shared" si="9" ref="B102:O102">SUM(B99:B101)</f>
        <v>0</v>
      </c>
      <c r="C102" s="476">
        <f t="shared" si="9"/>
        <v>42.2</v>
      </c>
      <c r="D102" s="476">
        <f t="shared" si="9"/>
        <v>623.9000000000001</v>
      </c>
      <c r="E102" s="476">
        <f t="shared" si="9"/>
        <v>0</v>
      </c>
      <c r="F102" s="476">
        <f t="shared" si="9"/>
        <v>267.4</v>
      </c>
      <c r="G102" s="477">
        <f t="shared" si="9"/>
        <v>64</v>
      </c>
      <c r="H102" s="476">
        <f t="shared" si="9"/>
        <v>0</v>
      </c>
      <c r="I102" s="476">
        <f t="shared" si="9"/>
        <v>0</v>
      </c>
      <c r="J102" s="476">
        <f t="shared" si="9"/>
        <v>0</v>
      </c>
      <c r="K102" s="476">
        <f t="shared" si="9"/>
        <v>0</v>
      </c>
      <c r="L102" s="479">
        <f t="shared" si="9"/>
        <v>154</v>
      </c>
      <c r="M102" s="476">
        <f t="shared" si="9"/>
        <v>724.9</v>
      </c>
      <c r="N102" s="476">
        <f t="shared" si="9"/>
        <v>122.6</v>
      </c>
      <c r="O102" s="777">
        <f t="shared" si="9"/>
        <v>176</v>
      </c>
    </row>
    <row r="103" ht="12.75">
      <c r="G103" s="89"/>
    </row>
    <row r="104" spans="1:13" ht="18">
      <c r="A104" s="10"/>
      <c r="B104" s="6" t="s">
        <v>108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820" t="s">
        <v>23</v>
      </c>
      <c r="B105" s="1787" t="s">
        <v>34</v>
      </c>
      <c r="C105" s="1787"/>
      <c r="D105" s="1787"/>
      <c r="E105" s="1787"/>
      <c r="F105" s="1713" t="s">
        <v>234</v>
      </c>
      <c r="G105" s="1715" t="s">
        <v>235</v>
      </c>
      <c r="H105" s="1717" t="s">
        <v>46</v>
      </c>
      <c r="I105" s="1717"/>
      <c r="J105" s="1717"/>
      <c r="K105" s="1717"/>
      <c r="L105" s="1718"/>
      <c r="M105" s="1719" t="s">
        <v>240</v>
      </c>
      <c r="N105" s="72" t="s">
        <v>1</v>
      </c>
      <c r="O105" s="84" t="s">
        <v>37</v>
      </c>
    </row>
    <row r="106" spans="1:15" ht="20.25" thickBot="1">
      <c r="A106" s="1789"/>
      <c r="B106" s="68" t="s">
        <v>27</v>
      </c>
      <c r="C106" s="50" t="s">
        <v>28</v>
      </c>
      <c r="D106" s="50" t="s">
        <v>19</v>
      </c>
      <c r="E106" s="50" t="s">
        <v>29</v>
      </c>
      <c r="F106" s="1714"/>
      <c r="G106" s="1716"/>
      <c r="H106" s="185" t="s">
        <v>21</v>
      </c>
      <c r="I106" s="185" t="s">
        <v>20</v>
      </c>
      <c r="J106" s="313" t="s">
        <v>30</v>
      </c>
      <c r="K106" s="314" t="s">
        <v>31</v>
      </c>
      <c r="L106" s="187" t="s">
        <v>32</v>
      </c>
      <c r="M106" s="1720"/>
      <c r="N106" s="50" t="s">
        <v>33</v>
      </c>
      <c r="O106" s="58" t="s">
        <v>33</v>
      </c>
    </row>
    <row r="107" spans="1:15" ht="12.75">
      <c r="A107" s="87" t="s">
        <v>10</v>
      </c>
      <c r="B107" s="431">
        <v>0</v>
      </c>
      <c r="C107" s="431">
        <v>0</v>
      </c>
      <c r="D107" s="431">
        <v>0</v>
      </c>
      <c r="E107" s="431">
        <v>0</v>
      </c>
      <c r="F107" s="431">
        <v>0</v>
      </c>
      <c r="G107" s="431">
        <v>0</v>
      </c>
      <c r="H107" s="726">
        <v>0</v>
      </c>
      <c r="I107" s="725">
        <v>0</v>
      </c>
      <c r="J107" s="725">
        <v>0</v>
      </c>
      <c r="K107" s="725">
        <v>0</v>
      </c>
      <c r="L107" s="727">
        <v>0</v>
      </c>
      <c r="M107" s="725">
        <v>0</v>
      </c>
      <c r="N107" s="725">
        <v>0</v>
      </c>
      <c r="O107" s="750">
        <v>0</v>
      </c>
    </row>
    <row r="108" spans="1:15" ht="12.75">
      <c r="A108" s="87" t="s">
        <v>8</v>
      </c>
      <c r="B108" s="474">
        <v>0</v>
      </c>
      <c r="C108" s="474">
        <v>0</v>
      </c>
      <c r="D108" s="474">
        <v>0</v>
      </c>
      <c r="E108" s="474">
        <v>0</v>
      </c>
      <c r="F108" s="474">
        <v>19.1</v>
      </c>
      <c r="G108" s="755">
        <v>0</v>
      </c>
      <c r="H108" s="432">
        <v>0</v>
      </c>
      <c r="I108" s="431">
        <v>0</v>
      </c>
      <c r="J108" s="431">
        <v>0</v>
      </c>
      <c r="K108" s="431">
        <v>0</v>
      </c>
      <c r="L108" s="747">
        <v>0</v>
      </c>
      <c r="M108" s="432">
        <v>0</v>
      </c>
      <c r="N108" s="432">
        <v>0</v>
      </c>
      <c r="O108" s="433">
        <v>0</v>
      </c>
    </row>
    <row r="109" spans="1:15" ht="13.5" thickBot="1">
      <c r="A109" s="193" t="s">
        <v>3</v>
      </c>
      <c r="B109" s="431">
        <v>0</v>
      </c>
      <c r="C109" s="474">
        <v>151</v>
      </c>
      <c r="D109" s="431">
        <v>0</v>
      </c>
      <c r="E109" s="431">
        <v>0</v>
      </c>
      <c r="F109" s="431">
        <v>115.2</v>
      </c>
      <c r="G109" s="431">
        <v>11.8</v>
      </c>
      <c r="H109" s="431">
        <v>0</v>
      </c>
      <c r="I109" s="431">
        <v>0</v>
      </c>
      <c r="J109" s="431">
        <v>0</v>
      </c>
      <c r="K109" s="431">
        <v>0</v>
      </c>
      <c r="L109" s="747">
        <v>0</v>
      </c>
      <c r="M109" s="432">
        <v>0</v>
      </c>
      <c r="N109" s="432">
        <v>78.6</v>
      </c>
      <c r="O109" s="433">
        <v>70.8</v>
      </c>
    </row>
    <row r="110" spans="1:15" ht="13.5" thickBot="1">
      <c r="A110" s="57" t="s">
        <v>13</v>
      </c>
      <c r="B110" s="764">
        <f aca="true" t="shared" si="10" ref="B110:O110">SUM(B107:B109)</f>
        <v>0</v>
      </c>
      <c r="C110" s="476">
        <f t="shared" si="10"/>
        <v>151</v>
      </c>
      <c r="D110" s="476">
        <f t="shared" si="10"/>
        <v>0</v>
      </c>
      <c r="E110" s="476">
        <f t="shared" si="10"/>
        <v>0</v>
      </c>
      <c r="F110" s="476">
        <f t="shared" si="10"/>
        <v>134.3</v>
      </c>
      <c r="G110" s="476">
        <f t="shared" si="10"/>
        <v>11.8</v>
      </c>
      <c r="H110" s="476">
        <f t="shared" si="10"/>
        <v>0</v>
      </c>
      <c r="I110" s="476">
        <f t="shared" si="10"/>
        <v>0</v>
      </c>
      <c r="J110" s="476">
        <f t="shared" si="10"/>
        <v>0</v>
      </c>
      <c r="K110" s="476">
        <f t="shared" si="10"/>
        <v>0</v>
      </c>
      <c r="L110" s="765">
        <f t="shared" si="10"/>
        <v>0</v>
      </c>
      <c r="M110" s="766">
        <f t="shared" si="10"/>
        <v>0</v>
      </c>
      <c r="N110" s="476">
        <f t="shared" si="10"/>
        <v>78.6</v>
      </c>
      <c r="O110" s="777">
        <f t="shared" si="10"/>
        <v>70.8</v>
      </c>
    </row>
    <row r="111" ht="12.75">
      <c r="G111" s="89"/>
    </row>
    <row r="112" spans="1:13" ht="18">
      <c r="A112" s="10"/>
      <c r="B112" s="6" t="s">
        <v>272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820" t="s">
        <v>23</v>
      </c>
      <c r="B113" s="1787" t="s">
        <v>34</v>
      </c>
      <c r="C113" s="1787"/>
      <c r="D113" s="1787"/>
      <c r="E113" s="1787"/>
      <c r="F113" s="1713" t="s">
        <v>234</v>
      </c>
      <c r="G113" s="1715" t="s">
        <v>235</v>
      </c>
      <c r="H113" s="1717" t="s">
        <v>46</v>
      </c>
      <c r="I113" s="1717"/>
      <c r="J113" s="1717"/>
      <c r="K113" s="1717"/>
      <c r="L113" s="1718"/>
      <c r="M113" s="1719" t="s">
        <v>240</v>
      </c>
      <c r="N113" s="72" t="s">
        <v>1</v>
      </c>
      <c r="O113" s="84" t="s">
        <v>37</v>
      </c>
    </row>
    <row r="114" spans="1:15" ht="20.25" thickBot="1">
      <c r="A114" s="1789"/>
      <c r="B114" s="68" t="s">
        <v>27</v>
      </c>
      <c r="C114" s="50" t="s">
        <v>28</v>
      </c>
      <c r="D114" s="50" t="s">
        <v>19</v>
      </c>
      <c r="E114" s="50" t="s">
        <v>29</v>
      </c>
      <c r="F114" s="1714"/>
      <c r="G114" s="1716"/>
      <c r="H114" s="185" t="s">
        <v>21</v>
      </c>
      <c r="I114" s="185" t="s">
        <v>20</v>
      </c>
      <c r="J114" s="313" t="s">
        <v>30</v>
      </c>
      <c r="K114" s="314" t="s">
        <v>31</v>
      </c>
      <c r="L114" s="187" t="s">
        <v>32</v>
      </c>
      <c r="M114" s="1720"/>
      <c r="N114" s="50" t="s">
        <v>33</v>
      </c>
      <c r="O114" s="58" t="s">
        <v>33</v>
      </c>
    </row>
    <row r="115" spans="1:15" ht="12.75">
      <c r="A115" s="87" t="s">
        <v>10</v>
      </c>
      <c r="B115" s="431">
        <v>0</v>
      </c>
      <c r="C115" s="431">
        <v>0</v>
      </c>
      <c r="D115" s="431">
        <v>0</v>
      </c>
      <c r="E115" s="431">
        <v>0</v>
      </c>
      <c r="F115" s="431">
        <v>53.9</v>
      </c>
      <c r="G115" s="431">
        <v>0</v>
      </c>
      <c r="H115" s="726">
        <v>0</v>
      </c>
      <c r="I115" s="725">
        <v>0</v>
      </c>
      <c r="J115" s="725">
        <v>0</v>
      </c>
      <c r="K115" s="725">
        <v>0</v>
      </c>
      <c r="L115" s="727">
        <v>0</v>
      </c>
      <c r="M115" s="725">
        <v>0</v>
      </c>
      <c r="N115" s="725">
        <v>0</v>
      </c>
      <c r="O115" s="750">
        <v>0</v>
      </c>
    </row>
    <row r="116" spans="1:15" ht="12.75">
      <c r="A116" s="87" t="s">
        <v>8</v>
      </c>
      <c r="B116" s="474">
        <v>0</v>
      </c>
      <c r="C116" s="474">
        <v>0</v>
      </c>
      <c r="D116" s="474">
        <v>0</v>
      </c>
      <c r="E116" s="474">
        <v>0</v>
      </c>
      <c r="F116" s="474">
        <v>29</v>
      </c>
      <c r="G116" s="755">
        <v>0</v>
      </c>
      <c r="H116" s="432">
        <v>0</v>
      </c>
      <c r="I116" s="431">
        <v>0</v>
      </c>
      <c r="J116" s="431">
        <v>0</v>
      </c>
      <c r="K116" s="431">
        <v>0</v>
      </c>
      <c r="L116" s="747">
        <v>0</v>
      </c>
      <c r="M116" s="432">
        <v>0</v>
      </c>
      <c r="N116" s="432">
        <v>0</v>
      </c>
      <c r="O116" s="433">
        <v>0</v>
      </c>
    </row>
    <row r="117" spans="1:15" ht="13.5" thickBot="1">
      <c r="A117" s="193" t="s">
        <v>3</v>
      </c>
      <c r="B117" s="431">
        <v>0</v>
      </c>
      <c r="C117" s="474">
        <v>19.3</v>
      </c>
      <c r="D117" s="431">
        <v>0</v>
      </c>
      <c r="E117" s="431">
        <v>0</v>
      </c>
      <c r="F117" s="431">
        <v>4.2</v>
      </c>
      <c r="G117" s="431">
        <v>0</v>
      </c>
      <c r="H117" s="431">
        <v>0</v>
      </c>
      <c r="I117" s="431">
        <v>0</v>
      </c>
      <c r="J117" s="431">
        <v>0</v>
      </c>
      <c r="K117" s="431">
        <v>0</v>
      </c>
      <c r="L117" s="747">
        <v>0</v>
      </c>
      <c r="M117" s="432">
        <v>0</v>
      </c>
      <c r="N117" s="432">
        <v>22.4</v>
      </c>
      <c r="O117" s="433">
        <v>8.8</v>
      </c>
    </row>
    <row r="118" spans="1:15" ht="13.5" thickBot="1">
      <c r="A118" s="57" t="s">
        <v>13</v>
      </c>
      <c r="B118" s="764">
        <f aca="true" t="shared" si="11" ref="B118:O118">SUM(B115:B117)</f>
        <v>0</v>
      </c>
      <c r="C118" s="476">
        <f t="shared" si="11"/>
        <v>19.3</v>
      </c>
      <c r="D118" s="476">
        <f t="shared" si="11"/>
        <v>0</v>
      </c>
      <c r="E118" s="476">
        <f t="shared" si="11"/>
        <v>0</v>
      </c>
      <c r="F118" s="476">
        <f t="shared" si="11"/>
        <v>87.10000000000001</v>
      </c>
      <c r="G118" s="476">
        <f t="shared" si="11"/>
        <v>0</v>
      </c>
      <c r="H118" s="476">
        <f t="shared" si="11"/>
        <v>0</v>
      </c>
      <c r="I118" s="476">
        <f t="shared" si="11"/>
        <v>0</v>
      </c>
      <c r="J118" s="476">
        <f t="shared" si="11"/>
        <v>0</v>
      </c>
      <c r="K118" s="476">
        <f t="shared" si="11"/>
        <v>0</v>
      </c>
      <c r="L118" s="765">
        <f t="shared" si="11"/>
        <v>0</v>
      </c>
      <c r="M118" s="766">
        <f t="shared" si="11"/>
        <v>0</v>
      </c>
      <c r="N118" s="476">
        <f t="shared" si="11"/>
        <v>22.4</v>
      </c>
      <c r="O118" s="777">
        <f t="shared" si="11"/>
        <v>8.8</v>
      </c>
    </row>
    <row r="119" ht="12.75">
      <c r="G119" s="89"/>
    </row>
    <row r="120" spans="1:13" ht="18">
      <c r="A120" s="10"/>
      <c r="B120" s="6" t="s">
        <v>241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784" t="s">
        <v>23</v>
      </c>
      <c r="B121" s="1787" t="s">
        <v>34</v>
      </c>
      <c r="C121" s="1787"/>
      <c r="D121" s="1787"/>
      <c r="E121" s="1787"/>
      <c r="F121" s="1713" t="s">
        <v>234</v>
      </c>
      <c r="G121" s="1715" t="s">
        <v>235</v>
      </c>
      <c r="H121" s="1717" t="s">
        <v>46</v>
      </c>
      <c r="I121" s="1717"/>
      <c r="J121" s="1717"/>
      <c r="K121" s="1717"/>
      <c r="L121" s="1718"/>
      <c r="M121" s="1719" t="s">
        <v>240</v>
      </c>
      <c r="N121" s="72" t="s">
        <v>1</v>
      </c>
      <c r="O121" s="84" t="s">
        <v>37</v>
      </c>
    </row>
    <row r="122" spans="1:15" ht="20.25" thickBot="1">
      <c r="A122" s="1785"/>
      <c r="B122" s="56" t="s">
        <v>27</v>
      </c>
      <c r="C122" s="50" t="s">
        <v>28</v>
      </c>
      <c r="D122" s="50" t="s">
        <v>19</v>
      </c>
      <c r="E122" s="50" t="s">
        <v>29</v>
      </c>
      <c r="F122" s="1714"/>
      <c r="G122" s="1716"/>
      <c r="H122" s="185" t="s">
        <v>21</v>
      </c>
      <c r="I122" s="185" t="s">
        <v>20</v>
      </c>
      <c r="J122" s="313" t="s">
        <v>30</v>
      </c>
      <c r="K122" s="314" t="s">
        <v>31</v>
      </c>
      <c r="L122" s="187" t="s">
        <v>32</v>
      </c>
      <c r="M122" s="1720"/>
      <c r="N122" s="50" t="s">
        <v>33</v>
      </c>
      <c r="O122" s="58" t="s">
        <v>33</v>
      </c>
    </row>
    <row r="123" spans="1:15" ht="13.5" thickBot="1">
      <c r="A123" s="152" t="s">
        <v>10</v>
      </c>
      <c r="B123" s="431">
        <v>0</v>
      </c>
      <c r="C123" s="431">
        <v>0</v>
      </c>
      <c r="D123" s="431">
        <v>0</v>
      </c>
      <c r="E123" s="431">
        <v>0</v>
      </c>
      <c r="F123" s="431">
        <v>0</v>
      </c>
      <c r="G123" s="431">
        <v>0</v>
      </c>
      <c r="H123" s="726">
        <v>0</v>
      </c>
      <c r="I123" s="725">
        <v>0</v>
      </c>
      <c r="J123" s="725">
        <v>0</v>
      </c>
      <c r="K123" s="725">
        <v>0</v>
      </c>
      <c r="L123" s="727">
        <v>0</v>
      </c>
      <c r="M123" s="725">
        <v>0</v>
      </c>
      <c r="N123" s="725">
        <v>0</v>
      </c>
      <c r="O123" s="750">
        <v>0</v>
      </c>
    </row>
    <row r="124" spans="1:15" ht="13.5" thickBot="1">
      <c r="A124" s="73" t="s">
        <v>8</v>
      </c>
      <c r="B124" s="474">
        <v>0</v>
      </c>
      <c r="C124" s="474">
        <v>0</v>
      </c>
      <c r="D124" s="474">
        <v>35.2</v>
      </c>
      <c r="E124" s="474">
        <v>0</v>
      </c>
      <c r="F124" s="474">
        <v>98.3</v>
      </c>
      <c r="G124" s="762">
        <v>32.8</v>
      </c>
      <c r="H124" s="432">
        <v>0</v>
      </c>
      <c r="I124" s="431">
        <v>0</v>
      </c>
      <c r="J124" s="431">
        <v>0</v>
      </c>
      <c r="K124" s="431">
        <v>0</v>
      </c>
      <c r="L124" s="747">
        <v>0</v>
      </c>
      <c r="M124" s="432">
        <v>329.1</v>
      </c>
      <c r="N124" s="432">
        <v>106.8</v>
      </c>
      <c r="O124" s="433">
        <v>103</v>
      </c>
    </row>
    <row r="125" spans="1:15" ht="13.5" thickBot="1">
      <c r="A125" s="57" t="s">
        <v>13</v>
      </c>
      <c r="B125" s="476">
        <f aca="true" t="shared" si="12" ref="B125:O125">SUM(B123:B124)</f>
        <v>0</v>
      </c>
      <c r="C125" s="476">
        <f t="shared" si="12"/>
        <v>0</v>
      </c>
      <c r="D125" s="476">
        <f t="shared" si="12"/>
        <v>35.2</v>
      </c>
      <c r="E125" s="476">
        <f t="shared" si="12"/>
        <v>0</v>
      </c>
      <c r="F125" s="476">
        <f t="shared" si="12"/>
        <v>98.3</v>
      </c>
      <c r="G125" s="476">
        <f t="shared" si="12"/>
        <v>32.8</v>
      </c>
      <c r="H125" s="476">
        <f t="shared" si="12"/>
        <v>0</v>
      </c>
      <c r="I125" s="476">
        <f t="shared" si="12"/>
        <v>0</v>
      </c>
      <c r="J125" s="476">
        <f t="shared" si="12"/>
        <v>0</v>
      </c>
      <c r="K125" s="476">
        <f t="shared" si="12"/>
        <v>0</v>
      </c>
      <c r="L125" s="765">
        <f t="shared" si="12"/>
        <v>0</v>
      </c>
      <c r="M125" s="766">
        <f t="shared" si="12"/>
        <v>329.1</v>
      </c>
      <c r="N125" s="476">
        <f t="shared" si="12"/>
        <v>106.8</v>
      </c>
      <c r="O125" s="777">
        <f t="shared" si="12"/>
        <v>103</v>
      </c>
    </row>
    <row r="126" spans="1:17" ht="12.75">
      <c r="A126" s="59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202"/>
      <c r="Q126" s="316"/>
    </row>
    <row r="127" spans="1:13" ht="18">
      <c r="A127" s="10"/>
      <c r="B127" s="6" t="s">
        <v>91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784" t="s">
        <v>23</v>
      </c>
      <c r="B128" s="1787" t="s">
        <v>34</v>
      </c>
      <c r="C128" s="1787"/>
      <c r="D128" s="1787"/>
      <c r="E128" s="1787"/>
      <c r="F128" s="1713" t="s">
        <v>234</v>
      </c>
      <c r="G128" s="1715" t="s">
        <v>235</v>
      </c>
      <c r="H128" s="1717" t="s">
        <v>46</v>
      </c>
      <c r="I128" s="1717"/>
      <c r="J128" s="1717"/>
      <c r="K128" s="1717"/>
      <c r="L128" s="1718"/>
      <c r="M128" s="1719" t="s">
        <v>240</v>
      </c>
      <c r="N128" s="72" t="s">
        <v>1</v>
      </c>
      <c r="O128" s="84" t="s">
        <v>37</v>
      </c>
    </row>
    <row r="129" spans="1:15" ht="20.25" thickBot="1">
      <c r="A129" s="1785"/>
      <c r="B129" s="56" t="s">
        <v>27</v>
      </c>
      <c r="C129" s="50" t="s">
        <v>28</v>
      </c>
      <c r="D129" s="50" t="s">
        <v>19</v>
      </c>
      <c r="E129" s="50" t="s">
        <v>29</v>
      </c>
      <c r="F129" s="1714"/>
      <c r="G129" s="1716"/>
      <c r="H129" s="185" t="s">
        <v>21</v>
      </c>
      <c r="I129" s="185" t="s">
        <v>20</v>
      </c>
      <c r="J129" s="313" t="s">
        <v>30</v>
      </c>
      <c r="K129" s="314" t="s">
        <v>31</v>
      </c>
      <c r="L129" s="187" t="s">
        <v>32</v>
      </c>
      <c r="M129" s="1720"/>
      <c r="N129" s="50" t="s">
        <v>33</v>
      </c>
      <c r="O129" s="58" t="s">
        <v>33</v>
      </c>
    </row>
    <row r="130" spans="1:15" ht="13.5" thickBot="1">
      <c r="A130" s="152" t="s">
        <v>10</v>
      </c>
      <c r="B130" s="431">
        <v>0</v>
      </c>
      <c r="C130" s="431">
        <v>0</v>
      </c>
      <c r="D130" s="431">
        <v>0</v>
      </c>
      <c r="E130" s="431">
        <v>0</v>
      </c>
      <c r="F130" s="431">
        <v>0</v>
      </c>
      <c r="G130" s="431">
        <v>0</v>
      </c>
      <c r="H130" s="726">
        <v>0</v>
      </c>
      <c r="I130" s="725">
        <v>0</v>
      </c>
      <c r="J130" s="725">
        <v>0</v>
      </c>
      <c r="K130" s="725">
        <v>0</v>
      </c>
      <c r="L130" s="727">
        <v>0</v>
      </c>
      <c r="M130" s="725">
        <v>0</v>
      </c>
      <c r="N130" s="725">
        <v>0</v>
      </c>
      <c r="O130" s="750">
        <v>0</v>
      </c>
    </row>
    <row r="131" spans="1:15" ht="13.5" thickBot="1">
      <c r="A131" s="73" t="s">
        <v>8</v>
      </c>
      <c r="B131" s="474">
        <v>0</v>
      </c>
      <c r="C131" s="474">
        <v>0</v>
      </c>
      <c r="D131" s="474">
        <v>0</v>
      </c>
      <c r="E131" s="474">
        <v>149.6</v>
      </c>
      <c r="F131" s="474">
        <v>0</v>
      </c>
      <c r="G131" s="762">
        <v>0</v>
      </c>
      <c r="H131" s="432">
        <v>0</v>
      </c>
      <c r="I131" s="431">
        <v>0</v>
      </c>
      <c r="J131" s="431">
        <v>0</v>
      </c>
      <c r="K131" s="431">
        <v>0</v>
      </c>
      <c r="L131" s="747">
        <v>0</v>
      </c>
      <c r="M131" s="432">
        <v>0</v>
      </c>
      <c r="N131" s="432">
        <v>16.8</v>
      </c>
      <c r="O131" s="433">
        <v>6</v>
      </c>
    </row>
    <row r="132" spans="1:15" ht="13.5" thickBot="1">
      <c r="A132" s="57" t="s">
        <v>13</v>
      </c>
      <c r="B132" s="476">
        <f aca="true" t="shared" si="13" ref="B132:O132">SUM(B130:B131)</f>
        <v>0</v>
      </c>
      <c r="C132" s="476">
        <f t="shared" si="13"/>
        <v>0</v>
      </c>
      <c r="D132" s="476">
        <f t="shared" si="13"/>
        <v>0</v>
      </c>
      <c r="E132" s="476">
        <f t="shared" si="13"/>
        <v>149.6</v>
      </c>
      <c r="F132" s="476">
        <f t="shared" si="13"/>
        <v>0</v>
      </c>
      <c r="G132" s="476">
        <f t="shared" si="13"/>
        <v>0</v>
      </c>
      <c r="H132" s="476">
        <f t="shared" si="13"/>
        <v>0</v>
      </c>
      <c r="I132" s="476">
        <f t="shared" si="13"/>
        <v>0</v>
      </c>
      <c r="J132" s="476">
        <f t="shared" si="13"/>
        <v>0</v>
      </c>
      <c r="K132" s="476">
        <f t="shared" si="13"/>
        <v>0</v>
      </c>
      <c r="L132" s="765">
        <f t="shared" si="13"/>
        <v>0</v>
      </c>
      <c r="M132" s="766">
        <f t="shared" si="13"/>
        <v>0</v>
      </c>
      <c r="N132" s="476">
        <f t="shared" si="13"/>
        <v>16.8</v>
      </c>
      <c r="O132" s="777">
        <f t="shared" si="13"/>
        <v>6</v>
      </c>
    </row>
    <row r="133" spans="1:15" ht="12.75">
      <c r="A133" s="59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202"/>
    </row>
    <row r="134" spans="1:13" ht="18">
      <c r="A134" s="10"/>
      <c r="B134" s="6" t="s">
        <v>242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784" t="s">
        <v>23</v>
      </c>
      <c r="B135" s="1787" t="s">
        <v>34</v>
      </c>
      <c r="C135" s="1787"/>
      <c r="D135" s="1787"/>
      <c r="E135" s="1787"/>
      <c r="F135" s="1713" t="s">
        <v>234</v>
      </c>
      <c r="G135" s="1715" t="s">
        <v>235</v>
      </c>
      <c r="H135" s="1717" t="s">
        <v>46</v>
      </c>
      <c r="I135" s="1717"/>
      <c r="J135" s="1717"/>
      <c r="K135" s="1717"/>
      <c r="L135" s="1718"/>
      <c r="M135" s="1719" t="s">
        <v>240</v>
      </c>
      <c r="N135" s="72" t="s">
        <v>1</v>
      </c>
      <c r="O135" s="84" t="s">
        <v>37</v>
      </c>
    </row>
    <row r="136" spans="1:15" ht="20.25" thickBot="1">
      <c r="A136" s="1785"/>
      <c r="B136" s="56" t="s">
        <v>27</v>
      </c>
      <c r="C136" s="50" t="s">
        <v>28</v>
      </c>
      <c r="D136" s="50" t="s">
        <v>19</v>
      </c>
      <c r="E136" s="50" t="s">
        <v>29</v>
      </c>
      <c r="F136" s="1714"/>
      <c r="G136" s="1716"/>
      <c r="H136" s="185" t="s">
        <v>21</v>
      </c>
      <c r="I136" s="185" t="s">
        <v>20</v>
      </c>
      <c r="J136" s="313" t="s">
        <v>30</v>
      </c>
      <c r="K136" s="314" t="s">
        <v>31</v>
      </c>
      <c r="L136" s="187" t="s">
        <v>32</v>
      </c>
      <c r="M136" s="1720"/>
      <c r="N136" s="50" t="s">
        <v>33</v>
      </c>
      <c r="O136" s="58" t="s">
        <v>33</v>
      </c>
    </row>
    <row r="137" spans="1:15" ht="13.5" thickBot="1">
      <c r="A137" s="152" t="s">
        <v>8</v>
      </c>
      <c r="B137" s="431">
        <v>0</v>
      </c>
      <c r="C137" s="431">
        <v>0</v>
      </c>
      <c r="D137" s="431">
        <v>28.8</v>
      </c>
      <c r="E137" s="431">
        <v>0</v>
      </c>
      <c r="F137" s="431">
        <v>19.4</v>
      </c>
      <c r="G137" s="431">
        <v>21.6</v>
      </c>
      <c r="H137" s="770">
        <v>0</v>
      </c>
      <c r="I137" s="770">
        <v>0</v>
      </c>
      <c r="J137" s="770">
        <v>0</v>
      </c>
      <c r="K137" s="770">
        <v>0</v>
      </c>
      <c r="L137" s="771">
        <v>0</v>
      </c>
      <c r="M137" s="767">
        <v>162</v>
      </c>
      <c r="N137" s="768">
        <v>21.2</v>
      </c>
      <c r="O137" s="769">
        <v>30.7</v>
      </c>
    </row>
    <row r="138" spans="1:15" ht="13.5" thickBot="1">
      <c r="A138" s="57" t="s">
        <v>13</v>
      </c>
      <c r="B138" s="436">
        <f aca="true" t="shared" si="14" ref="B138:O138">SUM(B137:B137)</f>
        <v>0</v>
      </c>
      <c r="C138" s="436">
        <f t="shared" si="14"/>
        <v>0</v>
      </c>
      <c r="D138" s="436">
        <f t="shared" si="14"/>
        <v>28.8</v>
      </c>
      <c r="E138" s="436">
        <f t="shared" si="14"/>
        <v>0</v>
      </c>
      <c r="F138" s="436">
        <f t="shared" si="14"/>
        <v>19.4</v>
      </c>
      <c r="G138" s="436">
        <f t="shared" si="14"/>
        <v>21.6</v>
      </c>
      <c r="H138" s="436">
        <f t="shared" si="14"/>
        <v>0</v>
      </c>
      <c r="I138" s="436">
        <f t="shared" si="14"/>
        <v>0</v>
      </c>
      <c r="J138" s="436">
        <f t="shared" si="14"/>
        <v>0</v>
      </c>
      <c r="K138" s="436">
        <f t="shared" si="14"/>
        <v>0</v>
      </c>
      <c r="L138" s="760">
        <f t="shared" si="14"/>
        <v>0</v>
      </c>
      <c r="M138" s="761">
        <f t="shared" si="14"/>
        <v>162</v>
      </c>
      <c r="N138" s="436">
        <f t="shared" si="14"/>
        <v>21.2</v>
      </c>
      <c r="O138" s="778">
        <f t="shared" si="14"/>
        <v>30.7</v>
      </c>
    </row>
    <row r="139" spans="1:15" ht="12.75">
      <c r="A139" s="59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202"/>
    </row>
    <row r="140" spans="1:13" ht="18">
      <c r="A140" s="10"/>
      <c r="B140" s="6" t="s">
        <v>273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784" t="s">
        <v>23</v>
      </c>
      <c r="B141" s="1787" t="s">
        <v>34</v>
      </c>
      <c r="C141" s="1787"/>
      <c r="D141" s="1787"/>
      <c r="E141" s="1787"/>
      <c r="F141" s="1809" t="s">
        <v>24</v>
      </c>
      <c r="G141" s="1820" t="s">
        <v>0</v>
      </c>
      <c r="H141" s="1824" t="s">
        <v>35</v>
      </c>
      <c r="I141" s="1824"/>
      <c r="J141" s="1824"/>
      <c r="K141" s="1824"/>
      <c r="L141" s="1825"/>
      <c r="M141" s="1850" t="s">
        <v>25</v>
      </c>
      <c r="N141" s="72" t="s">
        <v>1</v>
      </c>
      <c r="O141" s="84" t="s">
        <v>37</v>
      </c>
    </row>
    <row r="142" spans="1:15" ht="20.25" thickBot="1">
      <c r="A142" s="1785"/>
      <c r="B142" s="56" t="s">
        <v>27</v>
      </c>
      <c r="C142" s="50" t="s">
        <v>28</v>
      </c>
      <c r="D142" s="50" t="s">
        <v>19</v>
      </c>
      <c r="E142" s="50" t="s">
        <v>29</v>
      </c>
      <c r="F142" s="1810"/>
      <c r="G142" s="1821"/>
      <c r="H142" s="53" t="s">
        <v>21</v>
      </c>
      <c r="I142" s="53" t="s">
        <v>20</v>
      </c>
      <c r="J142" s="53" t="s">
        <v>30</v>
      </c>
      <c r="K142" s="54" t="s">
        <v>31</v>
      </c>
      <c r="L142" s="55" t="s">
        <v>32</v>
      </c>
      <c r="M142" s="1851"/>
      <c r="N142" s="50" t="s">
        <v>33</v>
      </c>
      <c r="O142" s="58" t="s">
        <v>33</v>
      </c>
    </row>
    <row r="143" spans="1:15" ht="13.5" thickBot="1">
      <c r="A143" s="152" t="s">
        <v>8</v>
      </c>
      <c r="B143" s="431">
        <v>0</v>
      </c>
      <c r="C143" s="431">
        <v>37.5</v>
      </c>
      <c r="D143" s="431">
        <v>0</v>
      </c>
      <c r="E143" s="431">
        <v>41.5</v>
      </c>
      <c r="F143" s="431">
        <v>20.1</v>
      </c>
      <c r="G143" s="431">
        <v>9.4</v>
      </c>
      <c r="H143" s="726">
        <v>0</v>
      </c>
      <c r="I143" s="725">
        <v>0</v>
      </c>
      <c r="J143" s="725">
        <v>0</v>
      </c>
      <c r="K143" s="725">
        <v>0</v>
      </c>
      <c r="L143" s="727">
        <v>0</v>
      </c>
      <c r="M143" s="725">
        <v>54.7</v>
      </c>
      <c r="N143" s="725">
        <v>50.7</v>
      </c>
      <c r="O143" s="750">
        <v>30.4</v>
      </c>
    </row>
    <row r="144" spans="1:15" ht="13.5" thickBot="1">
      <c r="A144" s="57" t="s">
        <v>13</v>
      </c>
      <c r="B144" s="436">
        <f aca="true" t="shared" si="15" ref="B144:O144">SUM(B143:B143)</f>
        <v>0</v>
      </c>
      <c r="C144" s="436">
        <f t="shared" si="15"/>
        <v>37.5</v>
      </c>
      <c r="D144" s="436">
        <f t="shared" si="15"/>
        <v>0</v>
      </c>
      <c r="E144" s="436">
        <f t="shared" si="15"/>
        <v>41.5</v>
      </c>
      <c r="F144" s="436">
        <f t="shared" si="15"/>
        <v>20.1</v>
      </c>
      <c r="G144" s="436">
        <f t="shared" si="15"/>
        <v>9.4</v>
      </c>
      <c r="H144" s="436">
        <f t="shared" si="15"/>
        <v>0</v>
      </c>
      <c r="I144" s="436">
        <f t="shared" si="15"/>
        <v>0</v>
      </c>
      <c r="J144" s="436">
        <f t="shared" si="15"/>
        <v>0</v>
      </c>
      <c r="K144" s="436">
        <f t="shared" si="15"/>
        <v>0</v>
      </c>
      <c r="L144" s="760">
        <f t="shared" si="15"/>
        <v>0</v>
      </c>
      <c r="M144" s="761">
        <f t="shared" si="15"/>
        <v>54.7</v>
      </c>
      <c r="N144" s="436">
        <f t="shared" si="15"/>
        <v>50.7</v>
      </c>
      <c r="O144" s="778">
        <f t="shared" si="15"/>
        <v>30.4</v>
      </c>
    </row>
    <row r="145" spans="1:15" ht="12.75">
      <c r="A145" s="59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202"/>
    </row>
    <row r="146" spans="1:13" ht="18">
      <c r="A146" s="10"/>
      <c r="B146" s="6" t="s">
        <v>80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784" t="s">
        <v>23</v>
      </c>
      <c r="B147" s="1787" t="s">
        <v>34</v>
      </c>
      <c r="C147" s="1787"/>
      <c r="D147" s="1787"/>
      <c r="E147" s="1787"/>
      <c r="F147" s="1713" t="s">
        <v>234</v>
      </c>
      <c r="G147" s="1715" t="s">
        <v>235</v>
      </c>
      <c r="H147" s="1717" t="s">
        <v>46</v>
      </c>
      <c r="I147" s="1717"/>
      <c r="J147" s="1717"/>
      <c r="K147" s="1717"/>
      <c r="L147" s="1718"/>
      <c r="M147" s="1719" t="s">
        <v>240</v>
      </c>
      <c r="N147" s="72" t="s">
        <v>1</v>
      </c>
      <c r="O147" s="84" t="s">
        <v>37</v>
      </c>
    </row>
    <row r="148" spans="1:15" ht="20.25" thickBot="1">
      <c r="A148" s="1785"/>
      <c r="B148" s="56" t="s">
        <v>27</v>
      </c>
      <c r="C148" s="50" t="s">
        <v>28</v>
      </c>
      <c r="D148" s="50" t="s">
        <v>19</v>
      </c>
      <c r="E148" s="50" t="s">
        <v>29</v>
      </c>
      <c r="F148" s="1714"/>
      <c r="G148" s="1716"/>
      <c r="H148" s="185" t="s">
        <v>21</v>
      </c>
      <c r="I148" s="185" t="s">
        <v>20</v>
      </c>
      <c r="J148" s="313" t="s">
        <v>30</v>
      </c>
      <c r="K148" s="314" t="s">
        <v>31</v>
      </c>
      <c r="L148" s="187" t="s">
        <v>32</v>
      </c>
      <c r="M148" s="1720"/>
      <c r="N148" s="50" t="s">
        <v>33</v>
      </c>
      <c r="O148" s="58" t="s">
        <v>33</v>
      </c>
    </row>
    <row r="149" spans="1:15" ht="13.5" thickBot="1">
      <c r="A149" s="206" t="s">
        <v>8</v>
      </c>
      <c r="B149" s="431">
        <v>0</v>
      </c>
      <c r="C149" s="431">
        <v>0</v>
      </c>
      <c r="D149" s="431">
        <v>14.9</v>
      </c>
      <c r="E149" s="431">
        <v>0</v>
      </c>
      <c r="F149" s="431">
        <v>0</v>
      </c>
      <c r="G149" s="431">
        <v>2.8</v>
      </c>
      <c r="H149" s="726">
        <v>0</v>
      </c>
      <c r="I149" s="725">
        <v>0</v>
      </c>
      <c r="J149" s="725">
        <v>0</v>
      </c>
      <c r="K149" s="725">
        <v>0</v>
      </c>
      <c r="L149" s="727">
        <v>0</v>
      </c>
      <c r="M149" s="725">
        <v>11.2</v>
      </c>
      <c r="N149" s="725">
        <v>5.8</v>
      </c>
      <c r="O149" s="750">
        <v>5.6</v>
      </c>
    </row>
    <row r="150" spans="1:15" ht="13.5" thickBot="1">
      <c r="A150" s="57" t="s">
        <v>13</v>
      </c>
      <c r="B150" s="436">
        <f aca="true" t="shared" si="16" ref="B150:O150">SUM(B149:B149)</f>
        <v>0</v>
      </c>
      <c r="C150" s="436">
        <f t="shared" si="16"/>
        <v>0</v>
      </c>
      <c r="D150" s="436">
        <f t="shared" si="16"/>
        <v>14.9</v>
      </c>
      <c r="E150" s="436">
        <f t="shared" si="16"/>
        <v>0</v>
      </c>
      <c r="F150" s="436">
        <f t="shared" si="16"/>
        <v>0</v>
      </c>
      <c r="G150" s="436">
        <f t="shared" si="16"/>
        <v>2.8</v>
      </c>
      <c r="H150" s="436">
        <f t="shared" si="16"/>
        <v>0</v>
      </c>
      <c r="I150" s="436">
        <f t="shared" si="16"/>
        <v>0</v>
      </c>
      <c r="J150" s="436">
        <f t="shared" si="16"/>
        <v>0</v>
      </c>
      <c r="K150" s="436">
        <f t="shared" si="16"/>
        <v>0</v>
      </c>
      <c r="L150" s="760">
        <f t="shared" si="16"/>
        <v>0</v>
      </c>
      <c r="M150" s="761">
        <f t="shared" si="16"/>
        <v>11.2</v>
      </c>
      <c r="N150" s="436">
        <f t="shared" si="16"/>
        <v>5.8</v>
      </c>
      <c r="O150" s="778">
        <f t="shared" si="16"/>
        <v>5.6</v>
      </c>
    </row>
    <row r="151" spans="1:15" ht="12.75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81"/>
    </row>
    <row r="152" spans="1:15" ht="12.75">
      <c r="A152" s="5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81"/>
    </row>
    <row r="153" spans="1:15" ht="12.75">
      <c r="A153" s="5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81"/>
    </row>
    <row r="154" spans="1:13" ht="18">
      <c r="A154" s="10"/>
      <c r="B154" s="4" t="s">
        <v>165</v>
      </c>
      <c r="C154" s="207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651" t="s">
        <v>23</v>
      </c>
      <c r="B155" s="1855" t="s">
        <v>34</v>
      </c>
      <c r="C155" s="1653"/>
      <c r="D155" s="1653"/>
      <c r="E155" s="1653"/>
      <c r="F155" s="1852" t="s">
        <v>234</v>
      </c>
      <c r="G155" s="1852" t="s">
        <v>235</v>
      </c>
      <c r="H155" s="1847" t="s">
        <v>35</v>
      </c>
      <c r="I155" s="1653"/>
      <c r="J155" s="1653"/>
      <c r="K155" s="1653"/>
      <c r="L155" s="1848"/>
      <c r="M155" s="1607" t="s">
        <v>240</v>
      </c>
      <c r="N155" s="77" t="s">
        <v>1</v>
      </c>
      <c r="O155" s="85" t="s">
        <v>37</v>
      </c>
    </row>
    <row r="156" spans="1:15" ht="20.25" thickBot="1">
      <c r="A156" s="1806"/>
      <c r="B156" s="61" t="s">
        <v>27</v>
      </c>
      <c r="C156" s="62" t="s">
        <v>28</v>
      </c>
      <c r="D156" s="62" t="s">
        <v>19</v>
      </c>
      <c r="E156" s="62" t="s">
        <v>29</v>
      </c>
      <c r="F156" s="1853"/>
      <c r="G156" s="1853"/>
      <c r="H156" s="63" t="s">
        <v>21</v>
      </c>
      <c r="I156" s="63" t="s">
        <v>20</v>
      </c>
      <c r="J156" s="63" t="s">
        <v>30</v>
      </c>
      <c r="K156" s="63" t="s">
        <v>31</v>
      </c>
      <c r="L156" s="774" t="s">
        <v>32</v>
      </c>
      <c r="M156" s="1608"/>
      <c r="N156" s="62" t="s">
        <v>33</v>
      </c>
      <c r="O156" s="65" t="s">
        <v>33</v>
      </c>
    </row>
    <row r="157" spans="1:15" ht="13.5" thickBot="1">
      <c r="A157" s="80" t="s">
        <v>13</v>
      </c>
      <c r="B157" s="522">
        <f>B15+B25+B35+B45+B55+B65+B75+B85+B94+B102+B110+B118+B125+B132+B138+B144+B150</f>
        <v>169</v>
      </c>
      <c r="C157" s="522">
        <f aca="true" t="shared" si="17" ref="C157:O157">C15+C25+C35+C45+C55+C65+C75+C85+C94+C102+C110+C118+C125+C132+C138+C144+C150</f>
        <v>4684.299999999999</v>
      </c>
      <c r="D157" s="522">
        <f t="shared" si="17"/>
        <v>1167.5000000000002</v>
      </c>
      <c r="E157" s="522">
        <f t="shared" si="17"/>
        <v>736.1</v>
      </c>
      <c r="F157" s="522">
        <f t="shared" si="17"/>
        <v>4360.200000000001</v>
      </c>
      <c r="G157" s="522">
        <f t="shared" si="17"/>
        <v>1029</v>
      </c>
      <c r="H157" s="522">
        <f t="shared" si="17"/>
        <v>120</v>
      </c>
      <c r="I157" s="522">
        <f t="shared" si="17"/>
        <v>115</v>
      </c>
      <c r="J157" s="522">
        <f t="shared" si="17"/>
        <v>0</v>
      </c>
      <c r="K157" s="522">
        <f t="shared" si="17"/>
        <v>0</v>
      </c>
      <c r="L157" s="775">
        <f t="shared" si="17"/>
        <v>771</v>
      </c>
      <c r="M157" s="522">
        <f t="shared" si="17"/>
        <v>6305.299999999999</v>
      </c>
      <c r="N157" s="522">
        <f t="shared" si="17"/>
        <v>2674.8999999999996</v>
      </c>
      <c r="O157" s="779">
        <f t="shared" si="17"/>
        <v>2020.2</v>
      </c>
    </row>
    <row r="158" spans="1:15" ht="13.5" thickBot="1">
      <c r="A158" s="310" t="s">
        <v>13</v>
      </c>
      <c r="B158" s="489">
        <f aca="true" t="shared" si="18" ref="B158:O158">SUM(B157:B157)</f>
        <v>169</v>
      </c>
      <c r="C158" s="489">
        <f t="shared" si="18"/>
        <v>4684.299999999999</v>
      </c>
      <c r="D158" s="489">
        <f t="shared" si="18"/>
        <v>1167.5000000000002</v>
      </c>
      <c r="E158" s="489">
        <f t="shared" si="18"/>
        <v>736.1</v>
      </c>
      <c r="F158" s="489">
        <f t="shared" si="18"/>
        <v>4360.200000000001</v>
      </c>
      <c r="G158" s="489">
        <f t="shared" si="18"/>
        <v>1029</v>
      </c>
      <c r="H158" s="489">
        <f t="shared" si="18"/>
        <v>120</v>
      </c>
      <c r="I158" s="489">
        <f t="shared" si="18"/>
        <v>115</v>
      </c>
      <c r="J158" s="489">
        <f t="shared" si="18"/>
        <v>0</v>
      </c>
      <c r="K158" s="489">
        <f t="shared" si="18"/>
        <v>0</v>
      </c>
      <c r="L158" s="743">
        <f t="shared" si="18"/>
        <v>771</v>
      </c>
      <c r="M158" s="489">
        <f t="shared" si="18"/>
        <v>6305.299999999999</v>
      </c>
      <c r="N158" s="489">
        <f t="shared" si="18"/>
        <v>2674.8999999999996</v>
      </c>
      <c r="O158" s="780">
        <f t="shared" si="18"/>
        <v>2020.2</v>
      </c>
    </row>
    <row r="159" spans="4:9" ht="12.75">
      <c r="D159" s="89"/>
      <c r="F159" s="89"/>
      <c r="G159" s="89"/>
      <c r="H159" s="89"/>
      <c r="I159" s="89"/>
    </row>
    <row r="160" spans="2:15" ht="15.75">
      <c r="B160" s="113"/>
      <c r="C160" s="113" t="s">
        <v>229</v>
      </c>
      <c r="N160" s="89"/>
      <c r="O160" s="89"/>
    </row>
    <row r="162" spans="1:13" ht="18">
      <c r="A162" s="10"/>
      <c r="B162" s="6" t="s">
        <v>146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784" t="s">
        <v>23</v>
      </c>
      <c r="B163" s="1787" t="s">
        <v>34</v>
      </c>
      <c r="C163" s="1787"/>
      <c r="D163" s="1787"/>
      <c r="E163" s="1787"/>
      <c r="F163" s="1713" t="s">
        <v>234</v>
      </c>
      <c r="G163" s="1715" t="s">
        <v>235</v>
      </c>
      <c r="H163" s="1717" t="s">
        <v>46</v>
      </c>
      <c r="I163" s="1717"/>
      <c r="J163" s="1717"/>
      <c r="K163" s="1717"/>
      <c r="L163" s="1718"/>
      <c r="M163" s="1719" t="s">
        <v>240</v>
      </c>
      <c r="N163" s="72" t="s">
        <v>1</v>
      </c>
      <c r="O163" s="84" t="s">
        <v>37</v>
      </c>
    </row>
    <row r="164" spans="1:15" ht="20.25" thickBot="1">
      <c r="A164" s="1785"/>
      <c r="B164" s="56" t="s">
        <v>27</v>
      </c>
      <c r="C164" s="50" t="s">
        <v>28</v>
      </c>
      <c r="D164" s="50" t="s">
        <v>19</v>
      </c>
      <c r="E164" s="50" t="s">
        <v>29</v>
      </c>
      <c r="F164" s="1714"/>
      <c r="G164" s="1716"/>
      <c r="H164" s="185" t="s">
        <v>21</v>
      </c>
      <c r="I164" s="185" t="s">
        <v>20</v>
      </c>
      <c r="J164" s="313" t="s">
        <v>30</v>
      </c>
      <c r="K164" s="314" t="s">
        <v>31</v>
      </c>
      <c r="L164" s="187" t="s">
        <v>32</v>
      </c>
      <c r="M164" s="1720"/>
      <c r="N164" s="50" t="s">
        <v>33</v>
      </c>
      <c r="O164" s="58" t="s">
        <v>33</v>
      </c>
    </row>
    <row r="165" spans="1:15" ht="12.75">
      <c r="A165" s="87" t="s">
        <v>10</v>
      </c>
      <c r="B165" s="431">
        <v>0</v>
      </c>
      <c r="C165" s="431">
        <v>0</v>
      </c>
      <c r="D165" s="431">
        <v>0</v>
      </c>
      <c r="E165" s="431">
        <v>0</v>
      </c>
      <c r="F165" s="431">
        <v>35.86</v>
      </c>
      <c r="G165" s="430">
        <v>0</v>
      </c>
      <c r="H165" s="725">
        <v>0</v>
      </c>
      <c r="I165" s="725">
        <v>0</v>
      </c>
      <c r="J165" s="725">
        <v>0</v>
      </c>
      <c r="K165" s="725">
        <v>0</v>
      </c>
      <c r="L165" s="727">
        <v>0</v>
      </c>
      <c r="M165" s="725">
        <v>36.4</v>
      </c>
      <c r="N165" s="725">
        <v>0</v>
      </c>
      <c r="O165" s="750">
        <v>20.6</v>
      </c>
    </row>
    <row r="166" spans="1:15" ht="12.75">
      <c r="A166" s="87" t="s">
        <v>8</v>
      </c>
      <c r="B166" s="474">
        <v>0</v>
      </c>
      <c r="C166" s="474">
        <v>0</v>
      </c>
      <c r="D166" s="474">
        <v>0</v>
      </c>
      <c r="E166" s="474">
        <v>0</v>
      </c>
      <c r="F166" s="474">
        <v>58.68</v>
      </c>
      <c r="G166" s="475">
        <v>8.82</v>
      </c>
      <c r="H166" s="432">
        <v>0</v>
      </c>
      <c r="I166" s="431">
        <v>0</v>
      </c>
      <c r="J166" s="431">
        <v>0</v>
      </c>
      <c r="K166" s="431">
        <v>0</v>
      </c>
      <c r="L166" s="747">
        <v>0</v>
      </c>
      <c r="M166" s="432">
        <v>66.45</v>
      </c>
      <c r="N166" s="432">
        <v>22</v>
      </c>
      <c r="O166" s="433">
        <v>26.6</v>
      </c>
    </row>
    <row r="167" spans="1:15" ht="12.75">
      <c r="A167" s="261" t="s">
        <v>3</v>
      </c>
      <c r="B167" s="431">
        <v>0</v>
      </c>
      <c r="C167" s="474">
        <v>0</v>
      </c>
      <c r="D167" s="431">
        <v>0</v>
      </c>
      <c r="E167" s="431">
        <v>0</v>
      </c>
      <c r="F167" s="431">
        <v>39.6</v>
      </c>
      <c r="G167" s="431">
        <v>9</v>
      </c>
      <c r="H167" s="432">
        <v>0</v>
      </c>
      <c r="I167" s="431">
        <v>0</v>
      </c>
      <c r="J167" s="431">
        <v>0</v>
      </c>
      <c r="K167" s="431">
        <v>0</v>
      </c>
      <c r="L167" s="747">
        <v>0</v>
      </c>
      <c r="M167" s="432">
        <v>66.45</v>
      </c>
      <c r="N167" s="432">
        <v>23.1</v>
      </c>
      <c r="O167" s="433">
        <v>23.7</v>
      </c>
    </row>
    <row r="168" spans="1:15" ht="13.5" thickBot="1">
      <c r="A168" s="87" t="s">
        <v>5</v>
      </c>
      <c r="B168" s="474">
        <v>0</v>
      </c>
      <c r="C168" s="473">
        <v>0</v>
      </c>
      <c r="D168" s="473">
        <v>0</v>
      </c>
      <c r="E168" s="473">
        <v>0</v>
      </c>
      <c r="F168" s="473">
        <v>0</v>
      </c>
      <c r="G168" s="768">
        <v>0</v>
      </c>
      <c r="H168" s="432">
        <v>0</v>
      </c>
      <c r="I168" s="431">
        <v>0</v>
      </c>
      <c r="J168" s="431">
        <v>0</v>
      </c>
      <c r="K168" s="431">
        <v>0</v>
      </c>
      <c r="L168" s="747">
        <v>0</v>
      </c>
      <c r="M168" s="432">
        <v>0</v>
      </c>
      <c r="N168" s="432">
        <v>0</v>
      </c>
      <c r="O168" s="753">
        <v>0</v>
      </c>
    </row>
    <row r="169" spans="1:15" ht="13.5" thickBot="1">
      <c r="A169" s="57" t="s">
        <v>13</v>
      </c>
      <c r="B169" s="436">
        <f aca="true" t="shared" si="19" ref="B169:O169">SUM(B165:B168)</f>
        <v>0</v>
      </c>
      <c r="C169" s="436">
        <f t="shared" si="19"/>
        <v>0</v>
      </c>
      <c r="D169" s="436">
        <f t="shared" si="19"/>
        <v>0</v>
      </c>
      <c r="E169" s="436">
        <f t="shared" si="19"/>
        <v>0</v>
      </c>
      <c r="F169" s="436">
        <f t="shared" si="19"/>
        <v>134.14</v>
      </c>
      <c r="G169" s="436">
        <f t="shared" si="19"/>
        <v>17.82</v>
      </c>
      <c r="H169" s="436">
        <f t="shared" si="19"/>
        <v>0</v>
      </c>
      <c r="I169" s="436">
        <f t="shared" si="19"/>
        <v>0</v>
      </c>
      <c r="J169" s="436">
        <f t="shared" si="19"/>
        <v>0</v>
      </c>
      <c r="K169" s="436">
        <f t="shared" si="19"/>
        <v>0</v>
      </c>
      <c r="L169" s="749">
        <f t="shared" si="19"/>
        <v>0</v>
      </c>
      <c r="M169" s="436">
        <f t="shared" si="19"/>
        <v>169.3</v>
      </c>
      <c r="N169" s="436">
        <f t="shared" si="19"/>
        <v>45.1</v>
      </c>
      <c r="O169" s="778">
        <f t="shared" si="19"/>
        <v>70.9</v>
      </c>
    </row>
    <row r="170" spans="1:15" ht="12.75">
      <c r="A170" s="59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81"/>
    </row>
    <row r="171" spans="1:13" ht="18">
      <c r="A171" s="10"/>
      <c r="B171" s="6" t="s">
        <v>147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784" t="s">
        <v>23</v>
      </c>
      <c r="B172" s="1787" t="s">
        <v>34</v>
      </c>
      <c r="C172" s="1787"/>
      <c r="D172" s="1787"/>
      <c r="E172" s="1787"/>
      <c r="F172" s="1811" t="s">
        <v>234</v>
      </c>
      <c r="G172" s="1811" t="s">
        <v>235</v>
      </c>
      <c r="H172" s="1807" t="s">
        <v>46</v>
      </c>
      <c r="I172" s="1723"/>
      <c r="J172" s="1723"/>
      <c r="K172" s="1723"/>
      <c r="L172" s="1808"/>
      <c r="M172" s="1822" t="s">
        <v>240</v>
      </c>
      <c r="N172" s="72" t="s">
        <v>1</v>
      </c>
      <c r="O172" s="84" t="s">
        <v>37</v>
      </c>
    </row>
    <row r="173" spans="1:15" ht="20.25" thickBot="1">
      <c r="A173" s="1785"/>
      <c r="B173" s="56" t="s">
        <v>27</v>
      </c>
      <c r="C173" s="50" t="s">
        <v>28</v>
      </c>
      <c r="D173" s="50" t="s">
        <v>19</v>
      </c>
      <c r="E173" s="50" t="s">
        <v>29</v>
      </c>
      <c r="F173" s="1812"/>
      <c r="G173" s="1812"/>
      <c r="H173" s="185" t="s">
        <v>21</v>
      </c>
      <c r="I173" s="185" t="s">
        <v>20</v>
      </c>
      <c r="J173" s="313" t="s">
        <v>30</v>
      </c>
      <c r="K173" s="314" t="s">
        <v>31</v>
      </c>
      <c r="L173" s="187" t="s">
        <v>32</v>
      </c>
      <c r="M173" s="1823"/>
      <c r="N173" s="50" t="s">
        <v>33</v>
      </c>
      <c r="O173" s="58" t="s">
        <v>33</v>
      </c>
    </row>
    <row r="174" spans="1:15" ht="12.75">
      <c r="A174" s="87" t="s">
        <v>10</v>
      </c>
      <c r="B174" s="431">
        <v>0</v>
      </c>
      <c r="C174" s="431">
        <v>0</v>
      </c>
      <c r="D174" s="431">
        <v>0</v>
      </c>
      <c r="E174" s="431">
        <v>0</v>
      </c>
      <c r="F174" s="431">
        <v>0</v>
      </c>
      <c r="G174" s="430">
        <v>0</v>
      </c>
      <c r="H174" s="725">
        <v>0</v>
      </c>
      <c r="I174" s="725">
        <v>0</v>
      </c>
      <c r="J174" s="725">
        <v>0</v>
      </c>
      <c r="K174" s="725">
        <v>0</v>
      </c>
      <c r="L174" s="727">
        <v>0</v>
      </c>
      <c r="M174" s="725">
        <v>0</v>
      </c>
      <c r="N174" s="725">
        <v>0</v>
      </c>
      <c r="O174" s="750">
        <v>0</v>
      </c>
    </row>
    <row r="175" spans="1:15" ht="12.75">
      <c r="A175" s="87" t="s">
        <v>8</v>
      </c>
      <c r="B175" s="431">
        <v>0</v>
      </c>
      <c r="C175" s="431">
        <v>707.3</v>
      </c>
      <c r="D175" s="431">
        <v>9</v>
      </c>
      <c r="E175" s="431">
        <v>80.5</v>
      </c>
      <c r="F175" s="431">
        <v>36.7</v>
      </c>
      <c r="G175" s="431">
        <v>21.5</v>
      </c>
      <c r="H175" s="432">
        <v>0</v>
      </c>
      <c r="I175" s="431">
        <v>0</v>
      </c>
      <c r="J175" s="431">
        <v>0</v>
      </c>
      <c r="K175" s="431">
        <v>0</v>
      </c>
      <c r="L175" s="747">
        <v>0</v>
      </c>
      <c r="M175" s="432">
        <v>477.8</v>
      </c>
      <c r="N175" s="432">
        <v>126</v>
      </c>
      <c r="O175" s="433">
        <v>71.9</v>
      </c>
    </row>
    <row r="176" spans="1:15" ht="12.75">
      <c r="A176" s="87" t="s">
        <v>3</v>
      </c>
      <c r="B176" s="431">
        <v>0</v>
      </c>
      <c r="C176" s="474">
        <v>0</v>
      </c>
      <c r="D176" s="431">
        <v>0</v>
      </c>
      <c r="E176" s="431">
        <v>0</v>
      </c>
      <c r="F176" s="431">
        <v>0</v>
      </c>
      <c r="G176" s="431">
        <v>0</v>
      </c>
      <c r="H176" s="432">
        <v>0</v>
      </c>
      <c r="I176" s="431">
        <v>0</v>
      </c>
      <c r="J176" s="431">
        <v>0</v>
      </c>
      <c r="K176" s="431">
        <v>0</v>
      </c>
      <c r="L176" s="747">
        <v>0</v>
      </c>
      <c r="M176" s="432">
        <v>0</v>
      </c>
      <c r="N176" s="432">
        <v>0</v>
      </c>
      <c r="O176" s="433">
        <v>0</v>
      </c>
    </row>
    <row r="177" spans="1:15" ht="13.5" thickBot="1">
      <c r="A177" s="87" t="s">
        <v>5</v>
      </c>
      <c r="B177" s="474">
        <v>0</v>
      </c>
      <c r="C177" s="473">
        <v>0</v>
      </c>
      <c r="D177" s="473">
        <v>0</v>
      </c>
      <c r="E177" s="473">
        <v>0</v>
      </c>
      <c r="F177" s="473">
        <v>0</v>
      </c>
      <c r="G177" s="475">
        <v>0</v>
      </c>
      <c r="H177" s="432">
        <v>0</v>
      </c>
      <c r="I177" s="431">
        <v>0</v>
      </c>
      <c r="J177" s="431">
        <v>0</v>
      </c>
      <c r="K177" s="431">
        <v>0</v>
      </c>
      <c r="L177" s="747">
        <v>0</v>
      </c>
      <c r="M177" s="432">
        <v>0</v>
      </c>
      <c r="N177" s="432">
        <v>0</v>
      </c>
      <c r="O177" s="753">
        <v>0</v>
      </c>
    </row>
    <row r="178" spans="1:15" ht="13.5" thickBot="1">
      <c r="A178" s="57" t="s">
        <v>13</v>
      </c>
      <c r="B178" s="436">
        <f aca="true" t="shared" si="20" ref="B178:O178">SUM(B174:B177)</f>
        <v>0</v>
      </c>
      <c r="C178" s="436">
        <f t="shared" si="20"/>
        <v>707.3</v>
      </c>
      <c r="D178" s="436">
        <f t="shared" si="20"/>
        <v>9</v>
      </c>
      <c r="E178" s="436">
        <f t="shared" si="20"/>
        <v>80.5</v>
      </c>
      <c r="F178" s="436">
        <f t="shared" si="20"/>
        <v>36.7</v>
      </c>
      <c r="G178" s="437">
        <f t="shared" si="20"/>
        <v>21.5</v>
      </c>
      <c r="H178" s="436">
        <f t="shared" si="20"/>
        <v>0</v>
      </c>
      <c r="I178" s="436">
        <f t="shared" si="20"/>
        <v>0</v>
      </c>
      <c r="J178" s="436">
        <f t="shared" si="20"/>
        <v>0</v>
      </c>
      <c r="K178" s="436">
        <f t="shared" si="20"/>
        <v>0</v>
      </c>
      <c r="L178" s="748">
        <f t="shared" si="20"/>
        <v>0</v>
      </c>
      <c r="M178" s="436">
        <f t="shared" si="20"/>
        <v>477.8</v>
      </c>
      <c r="N178" s="436">
        <f t="shared" si="20"/>
        <v>126</v>
      </c>
      <c r="O178" s="778">
        <f t="shared" si="20"/>
        <v>71.9</v>
      </c>
    </row>
    <row r="179" spans="1:15" ht="12.75">
      <c r="A179" s="59"/>
      <c r="B179" s="60"/>
      <c r="C179" s="60"/>
      <c r="D179" s="60" t="s">
        <v>15</v>
      </c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81"/>
    </row>
    <row r="180" spans="1:15" ht="12.75">
      <c r="A180" s="59"/>
      <c r="B180" s="60"/>
      <c r="C180" s="102" t="s">
        <v>57</v>
      </c>
      <c r="D180" s="102"/>
      <c r="E180" s="102"/>
      <c r="F180" s="102"/>
      <c r="G180" s="102"/>
      <c r="H180" s="102"/>
      <c r="I180" s="60"/>
      <c r="J180" s="60"/>
      <c r="K180" s="60"/>
      <c r="L180" s="60"/>
      <c r="M180" s="60"/>
      <c r="N180" s="60"/>
      <c r="O180" s="81"/>
    </row>
    <row r="181" spans="1:15" ht="12.75">
      <c r="A181" s="59"/>
      <c r="B181" s="60"/>
      <c r="C181" s="102"/>
      <c r="D181" s="102"/>
      <c r="E181" s="102"/>
      <c r="F181" s="102"/>
      <c r="G181" s="102"/>
      <c r="H181" s="102"/>
      <c r="I181" s="60"/>
      <c r="J181" s="60"/>
      <c r="K181" s="60"/>
      <c r="L181" s="60"/>
      <c r="M181" s="60"/>
      <c r="N181" s="60"/>
      <c r="O181" s="81"/>
    </row>
    <row r="182" spans="1:15" ht="12.75">
      <c r="A182" s="59"/>
      <c r="B182" s="60"/>
      <c r="C182" s="102"/>
      <c r="D182" s="102"/>
      <c r="E182" s="102"/>
      <c r="F182" s="102"/>
      <c r="G182" s="102"/>
      <c r="H182" s="102"/>
      <c r="I182" s="60"/>
      <c r="J182" s="60"/>
      <c r="K182" s="60"/>
      <c r="L182" s="60"/>
      <c r="M182" s="60"/>
      <c r="N182" s="60"/>
      <c r="O182" s="81"/>
    </row>
    <row r="183" spans="1:15" ht="12.75">
      <c r="A183" s="59"/>
      <c r="B183" s="60"/>
      <c r="C183" s="102"/>
      <c r="D183" s="102"/>
      <c r="E183" s="102"/>
      <c r="F183" s="102"/>
      <c r="G183" s="102"/>
      <c r="H183" s="102"/>
      <c r="I183" s="60"/>
      <c r="J183" s="60"/>
      <c r="K183" s="60"/>
      <c r="L183" s="60"/>
      <c r="M183" s="60"/>
      <c r="N183" s="60"/>
      <c r="O183" s="81"/>
    </row>
    <row r="184" spans="1:13" ht="18">
      <c r="A184" s="10"/>
      <c r="B184" s="6" t="s">
        <v>165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651" t="s">
        <v>23</v>
      </c>
      <c r="B185" s="1855" t="s">
        <v>34</v>
      </c>
      <c r="C185" s="1653"/>
      <c r="D185" s="1653"/>
      <c r="E185" s="1653"/>
      <c r="F185" s="1852" t="s">
        <v>234</v>
      </c>
      <c r="G185" s="1852" t="s">
        <v>235</v>
      </c>
      <c r="H185" s="1847" t="s">
        <v>35</v>
      </c>
      <c r="I185" s="1653"/>
      <c r="J185" s="1653"/>
      <c r="K185" s="1653"/>
      <c r="L185" s="1848"/>
      <c r="M185" s="1607" t="s">
        <v>240</v>
      </c>
      <c r="N185" s="77" t="s">
        <v>1</v>
      </c>
      <c r="O185" s="85" t="s">
        <v>37</v>
      </c>
    </row>
    <row r="186" spans="1:15" ht="20.25" thickBot="1">
      <c r="A186" s="1806"/>
      <c r="B186" s="61" t="s">
        <v>27</v>
      </c>
      <c r="C186" s="62" t="s">
        <v>28</v>
      </c>
      <c r="D186" s="62" t="s">
        <v>19</v>
      </c>
      <c r="E186" s="62" t="s">
        <v>29</v>
      </c>
      <c r="F186" s="1853"/>
      <c r="G186" s="1853"/>
      <c r="H186" s="63" t="s">
        <v>21</v>
      </c>
      <c r="I186" s="63" t="s">
        <v>20</v>
      </c>
      <c r="J186" s="63" t="s">
        <v>30</v>
      </c>
      <c r="K186" s="63" t="s">
        <v>31</v>
      </c>
      <c r="L186" s="774" t="s">
        <v>32</v>
      </c>
      <c r="M186" s="1608"/>
      <c r="N186" s="62" t="s">
        <v>33</v>
      </c>
      <c r="O186" s="65" t="s">
        <v>33</v>
      </c>
    </row>
    <row r="187" spans="1:15" ht="13.5" thickBot="1">
      <c r="A187" s="80" t="s">
        <v>13</v>
      </c>
      <c r="B187" s="522">
        <f>B169+B178</f>
        <v>0</v>
      </c>
      <c r="C187" s="522">
        <f aca="true" t="shared" si="21" ref="C187:O187">C169+C178</f>
        <v>707.3</v>
      </c>
      <c r="D187" s="522">
        <f t="shared" si="21"/>
        <v>9</v>
      </c>
      <c r="E187" s="522">
        <f t="shared" si="21"/>
        <v>80.5</v>
      </c>
      <c r="F187" s="522">
        <f t="shared" si="21"/>
        <v>170.83999999999997</v>
      </c>
      <c r="G187" s="522">
        <f t="shared" si="21"/>
        <v>39.32</v>
      </c>
      <c r="H187" s="522">
        <f t="shared" si="21"/>
        <v>0</v>
      </c>
      <c r="I187" s="522">
        <f t="shared" si="21"/>
        <v>0</v>
      </c>
      <c r="J187" s="522">
        <f t="shared" si="21"/>
        <v>0</v>
      </c>
      <c r="K187" s="522">
        <f t="shared" si="21"/>
        <v>0</v>
      </c>
      <c r="L187" s="775">
        <f t="shared" si="21"/>
        <v>0</v>
      </c>
      <c r="M187" s="522">
        <f t="shared" si="21"/>
        <v>647.1</v>
      </c>
      <c r="N187" s="522">
        <f t="shared" si="21"/>
        <v>171.1</v>
      </c>
      <c r="O187" s="779">
        <f t="shared" si="21"/>
        <v>142.8</v>
      </c>
    </row>
    <row r="188" spans="1:15" ht="13.5" thickBot="1">
      <c r="A188" s="310" t="s">
        <v>13</v>
      </c>
      <c r="B188" s="489">
        <f aca="true" t="shared" si="22" ref="B188:O188">SUM(B187:B187)</f>
        <v>0</v>
      </c>
      <c r="C188" s="489">
        <f t="shared" si="22"/>
        <v>707.3</v>
      </c>
      <c r="D188" s="489">
        <f t="shared" si="22"/>
        <v>9</v>
      </c>
      <c r="E188" s="489">
        <f t="shared" si="22"/>
        <v>80.5</v>
      </c>
      <c r="F188" s="489">
        <f t="shared" si="22"/>
        <v>170.83999999999997</v>
      </c>
      <c r="G188" s="489">
        <f t="shared" si="22"/>
        <v>39.32</v>
      </c>
      <c r="H188" s="489">
        <f t="shared" si="22"/>
        <v>0</v>
      </c>
      <c r="I188" s="489">
        <f t="shared" si="22"/>
        <v>0</v>
      </c>
      <c r="J188" s="489">
        <f t="shared" si="22"/>
        <v>0</v>
      </c>
      <c r="K188" s="489">
        <f t="shared" si="22"/>
        <v>0</v>
      </c>
      <c r="L188" s="743">
        <f t="shared" si="22"/>
        <v>0</v>
      </c>
      <c r="M188" s="489">
        <f t="shared" si="22"/>
        <v>647.1</v>
      </c>
      <c r="N188" s="489">
        <f t="shared" si="22"/>
        <v>171.1</v>
      </c>
      <c r="O188" s="780">
        <f t="shared" si="22"/>
        <v>142.8</v>
      </c>
    </row>
    <row r="189" spans="1:15" ht="12.75">
      <c r="A189" s="59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202"/>
    </row>
    <row r="190" spans="1:15" ht="12.75">
      <c r="A190" s="59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81"/>
    </row>
    <row r="191" spans="1:15" ht="12.75">
      <c r="A191" s="59"/>
      <c r="B191" s="88" t="s">
        <v>144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81"/>
    </row>
    <row r="192" spans="1:13" ht="18">
      <c r="A192" s="10"/>
      <c r="B192" s="6" t="s">
        <v>69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784" t="s">
        <v>23</v>
      </c>
      <c r="B193" s="1787" t="s">
        <v>34</v>
      </c>
      <c r="C193" s="1787"/>
      <c r="D193" s="1787"/>
      <c r="E193" s="1787"/>
      <c r="F193" s="1811" t="s">
        <v>234</v>
      </c>
      <c r="G193" s="1811" t="s">
        <v>235</v>
      </c>
      <c r="H193" s="1807" t="s">
        <v>46</v>
      </c>
      <c r="I193" s="1723"/>
      <c r="J193" s="1723"/>
      <c r="K193" s="1723"/>
      <c r="L193" s="1808"/>
      <c r="M193" s="1822" t="s">
        <v>240</v>
      </c>
      <c r="N193" s="72" t="s">
        <v>1</v>
      </c>
      <c r="O193" s="84" t="s">
        <v>37</v>
      </c>
    </row>
    <row r="194" spans="1:15" ht="20.25" thickBot="1">
      <c r="A194" s="1785"/>
      <c r="B194" s="56" t="s">
        <v>27</v>
      </c>
      <c r="C194" s="50" t="s">
        <v>28</v>
      </c>
      <c r="D194" s="50" t="s">
        <v>19</v>
      </c>
      <c r="E194" s="50" t="s">
        <v>29</v>
      </c>
      <c r="F194" s="1812"/>
      <c r="G194" s="1812"/>
      <c r="H194" s="185" t="s">
        <v>21</v>
      </c>
      <c r="I194" s="185" t="s">
        <v>20</v>
      </c>
      <c r="J194" s="313" t="s">
        <v>30</v>
      </c>
      <c r="K194" s="314" t="s">
        <v>31</v>
      </c>
      <c r="L194" s="187" t="s">
        <v>32</v>
      </c>
      <c r="M194" s="1823"/>
      <c r="N194" s="50" t="s">
        <v>33</v>
      </c>
      <c r="O194" s="58" t="s">
        <v>33</v>
      </c>
    </row>
    <row r="195" spans="1:15" ht="12.75">
      <c r="A195" s="87" t="s">
        <v>10</v>
      </c>
      <c r="B195" s="440">
        <v>0</v>
      </c>
      <c r="C195" s="440">
        <v>0</v>
      </c>
      <c r="D195" s="440">
        <v>150.5</v>
      </c>
      <c r="E195" s="440">
        <v>0</v>
      </c>
      <c r="F195" s="440">
        <v>63.5</v>
      </c>
      <c r="G195" s="439">
        <v>7.8</v>
      </c>
      <c r="H195" s="463">
        <v>0</v>
      </c>
      <c r="I195" s="463">
        <v>0</v>
      </c>
      <c r="J195" s="463">
        <v>0</v>
      </c>
      <c r="K195" s="463">
        <v>0</v>
      </c>
      <c r="L195" s="450">
        <v>0</v>
      </c>
      <c r="M195" s="463">
        <v>218.3</v>
      </c>
      <c r="N195" s="463">
        <v>22.9</v>
      </c>
      <c r="O195" s="773">
        <v>32</v>
      </c>
    </row>
    <row r="196" spans="1:15" ht="12.75">
      <c r="A196" s="87" t="s">
        <v>8</v>
      </c>
      <c r="B196" s="451">
        <v>0</v>
      </c>
      <c r="C196" s="451">
        <v>282.6</v>
      </c>
      <c r="D196" s="451">
        <v>21.5</v>
      </c>
      <c r="E196" s="451">
        <v>11.1</v>
      </c>
      <c r="F196" s="451">
        <v>137.3</v>
      </c>
      <c r="G196" s="723">
        <v>28.6</v>
      </c>
      <c r="H196" s="452">
        <v>0</v>
      </c>
      <c r="I196" s="440">
        <v>46</v>
      </c>
      <c r="J196" s="440">
        <v>0</v>
      </c>
      <c r="K196" s="440">
        <v>0</v>
      </c>
      <c r="L196" s="772">
        <v>0</v>
      </c>
      <c r="M196" s="452">
        <v>0</v>
      </c>
      <c r="N196" s="452">
        <v>180</v>
      </c>
      <c r="O196" s="465">
        <v>45.4</v>
      </c>
    </row>
    <row r="197" spans="1:15" ht="12.75">
      <c r="A197" s="87" t="s">
        <v>3</v>
      </c>
      <c r="B197" s="440">
        <v>0</v>
      </c>
      <c r="C197" s="451">
        <v>311</v>
      </c>
      <c r="D197" s="440">
        <v>0</v>
      </c>
      <c r="E197" s="440">
        <v>0</v>
      </c>
      <c r="F197" s="440">
        <v>98.2</v>
      </c>
      <c r="G197" s="440">
        <v>0</v>
      </c>
      <c r="H197" s="452">
        <v>106</v>
      </c>
      <c r="I197" s="440">
        <v>72.5</v>
      </c>
      <c r="J197" s="440">
        <v>0</v>
      </c>
      <c r="K197" s="440">
        <v>0</v>
      </c>
      <c r="L197" s="772">
        <v>0</v>
      </c>
      <c r="M197" s="452">
        <v>0</v>
      </c>
      <c r="N197" s="452">
        <v>120</v>
      </c>
      <c r="O197" s="465">
        <v>53.6</v>
      </c>
    </row>
    <row r="198" spans="1:15" ht="13.5" thickBot="1">
      <c r="A198" s="87" t="s">
        <v>5</v>
      </c>
      <c r="B198" s="451">
        <v>0</v>
      </c>
      <c r="C198" s="441">
        <v>0</v>
      </c>
      <c r="D198" s="441">
        <v>0</v>
      </c>
      <c r="E198" s="441">
        <v>0</v>
      </c>
      <c r="F198" s="441">
        <v>0</v>
      </c>
      <c r="G198" s="723">
        <v>0</v>
      </c>
      <c r="H198" s="452">
        <v>0</v>
      </c>
      <c r="I198" s="440">
        <v>0</v>
      </c>
      <c r="J198" s="440">
        <v>0</v>
      </c>
      <c r="K198" s="440">
        <v>0</v>
      </c>
      <c r="L198" s="772">
        <v>0</v>
      </c>
      <c r="M198" s="452">
        <v>0</v>
      </c>
      <c r="N198" s="452">
        <v>0</v>
      </c>
      <c r="O198" s="735">
        <v>0</v>
      </c>
    </row>
    <row r="199" spans="1:15" ht="13.5" thickBot="1">
      <c r="A199" s="57" t="s">
        <v>13</v>
      </c>
      <c r="B199" s="445">
        <f aca="true" t="shared" si="23" ref="B199:O199">SUM(B195:B198)</f>
        <v>0</v>
      </c>
      <c r="C199" s="445">
        <f t="shared" si="23"/>
        <v>593.6</v>
      </c>
      <c r="D199" s="445">
        <f t="shared" si="23"/>
        <v>172</v>
      </c>
      <c r="E199" s="445">
        <f t="shared" si="23"/>
        <v>11.1</v>
      </c>
      <c r="F199" s="445">
        <f t="shared" si="23"/>
        <v>299</v>
      </c>
      <c r="G199" s="446">
        <f t="shared" si="23"/>
        <v>36.4</v>
      </c>
      <c r="H199" s="445">
        <f t="shared" si="23"/>
        <v>106</v>
      </c>
      <c r="I199" s="445">
        <f t="shared" si="23"/>
        <v>118.5</v>
      </c>
      <c r="J199" s="445">
        <f t="shared" si="23"/>
        <v>0</v>
      </c>
      <c r="K199" s="445">
        <f t="shared" si="23"/>
        <v>0</v>
      </c>
      <c r="L199" s="776">
        <f t="shared" si="23"/>
        <v>0</v>
      </c>
      <c r="M199" s="445">
        <f t="shared" si="23"/>
        <v>218.3</v>
      </c>
      <c r="N199" s="445">
        <f t="shared" si="23"/>
        <v>322.9</v>
      </c>
      <c r="O199" s="781">
        <f t="shared" si="23"/>
        <v>131</v>
      </c>
    </row>
    <row r="200" spans="1:15" ht="12.75">
      <c r="A200" s="59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81"/>
    </row>
    <row r="202" ht="12.75">
      <c r="B202" s="6" t="s">
        <v>47</v>
      </c>
    </row>
    <row r="204" spans="1:15" ht="19.5" customHeight="1">
      <c r="A204" s="1651" t="s">
        <v>23</v>
      </c>
      <c r="B204" s="1653" t="s">
        <v>34</v>
      </c>
      <c r="C204" s="1653"/>
      <c r="D204" s="1653"/>
      <c r="E204" s="1653"/>
      <c r="F204" s="1631" t="s">
        <v>234</v>
      </c>
      <c r="G204" s="1634" t="s">
        <v>235</v>
      </c>
      <c r="H204" s="1654" t="s">
        <v>35</v>
      </c>
      <c r="I204" s="1654"/>
      <c r="J204" s="1654"/>
      <c r="K204" s="1654"/>
      <c r="L204" s="1655"/>
      <c r="M204" s="1607" t="s">
        <v>240</v>
      </c>
      <c r="N204" s="77" t="s">
        <v>1</v>
      </c>
      <c r="O204" s="85" t="s">
        <v>37</v>
      </c>
    </row>
    <row r="205" spans="1:15" ht="20.25" thickBot="1">
      <c r="A205" s="1652"/>
      <c r="B205" s="61" t="s">
        <v>27</v>
      </c>
      <c r="C205" s="62" t="s">
        <v>28</v>
      </c>
      <c r="D205" s="62" t="s">
        <v>19</v>
      </c>
      <c r="E205" s="62" t="s">
        <v>29</v>
      </c>
      <c r="F205" s="1628"/>
      <c r="G205" s="1630"/>
      <c r="H205" s="63" t="s">
        <v>21</v>
      </c>
      <c r="I205" s="63" t="s">
        <v>20</v>
      </c>
      <c r="J205" s="63" t="s">
        <v>30</v>
      </c>
      <c r="K205" s="63" t="s">
        <v>31</v>
      </c>
      <c r="L205" s="774" t="s">
        <v>32</v>
      </c>
      <c r="M205" s="1608"/>
      <c r="N205" s="62" t="s">
        <v>33</v>
      </c>
      <c r="O205" s="65" t="s">
        <v>33</v>
      </c>
    </row>
    <row r="206" spans="1:15" ht="13.5" thickBot="1">
      <c r="A206" s="80" t="s">
        <v>4</v>
      </c>
      <c r="B206" s="522">
        <f>B158+B188+B199</f>
        <v>169</v>
      </c>
      <c r="C206" s="522">
        <f aca="true" t="shared" si="24" ref="C206:O206">C158+C188+C199</f>
        <v>5985.2</v>
      </c>
      <c r="D206" s="522">
        <f t="shared" si="24"/>
        <v>1348.5000000000002</v>
      </c>
      <c r="E206" s="522">
        <f t="shared" si="24"/>
        <v>827.7</v>
      </c>
      <c r="F206" s="522">
        <f t="shared" si="24"/>
        <v>4830.040000000001</v>
      </c>
      <c r="G206" s="522">
        <f t="shared" si="24"/>
        <v>1104.72</v>
      </c>
      <c r="H206" s="522">
        <f t="shared" si="24"/>
        <v>226</v>
      </c>
      <c r="I206" s="522">
        <f t="shared" si="24"/>
        <v>233.5</v>
      </c>
      <c r="J206" s="522">
        <f t="shared" si="24"/>
        <v>0</v>
      </c>
      <c r="K206" s="522">
        <f t="shared" si="24"/>
        <v>0</v>
      </c>
      <c r="L206" s="775">
        <f t="shared" si="24"/>
        <v>771</v>
      </c>
      <c r="M206" s="522">
        <f t="shared" si="24"/>
        <v>7170.7</v>
      </c>
      <c r="N206" s="522">
        <f t="shared" si="24"/>
        <v>3168.8999999999996</v>
      </c>
      <c r="O206" s="779">
        <f t="shared" si="24"/>
        <v>2294</v>
      </c>
    </row>
    <row r="207" spans="1:15" ht="13.5" thickBot="1">
      <c r="A207" s="66" t="s">
        <v>13</v>
      </c>
      <c r="B207" s="489">
        <f aca="true" t="shared" si="25" ref="B207:O207">SUM(B206:B206)</f>
        <v>169</v>
      </c>
      <c r="C207" s="489">
        <f t="shared" si="25"/>
        <v>5985.2</v>
      </c>
      <c r="D207" s="489">
        <f t="shared" si="25"/>
        <v>1348.5000000000002</v>
      </c>
      <c r="E207" s="489">
        <f t="shared" si="25"/>
        <v>827.7</v>
      </c>
      <c r="F207" s="489">
        <f t="shared" si="25"/>
        <v>4830.040000000001</v>
      </c>
      <c r="G207" s="489">
        <f t="shared" si="25"/>
        <v>1104.72</v>
      </c>
      <c r="H207" s="489">
        <f t="shared" si="25"/>
        <v>226</v>
      </c>
      <c r="I207" s="489">
        <f t="shared" si="25"/>
        <v>233.5</v>
      </c>
      <c r="J207" s="489">
        <f t="shared" si="25"/>
        <v>0</v>
      </c>
      <c r="K207" s="489">
        <f t="shared" si="25"/>
        <v>0</v>
      </c>
      <c r="L207" s="743">
        <f t="shared" si="25"/>
        <v>771</v>
      </c>
      <c r="M207" s="489">
        <f t="shared" si="25"/>
        <v>7170.7</v>
      </c>
      <c r="N207" s="489">
        <f t="shared" si="25"/>
        <v>3168.8999999999996</v>
      </c>
      <c r="O207" s="780">
        <f t="shared" si="25"/>
        <v>2294</v>
      </c>
    </row>
    <row r="208" ht="12.75">
      <c r="B208" s="6"/>
    </row>
    <row r="210" spans="2:4" ht="15.75">
      <c r="B210" s="4" t="s">
        <v>152</v>
      </c>
      <c r="C210" s="4"/>
      <c r="D210" s="4"/>
    </row>
    <row r="212" spans="1:15" ht="19.5" customHeight="1">
      <c r="A212" s="1651" t="s">
        <v>23</v>
      </c>
      <c r="B212" s="1653" t="s">
        <v>34</v>
      </c>
      <c r="C212" s="1653"/>
      <c r="D212" s="1653"/>
      <c r="E212" s="1653"/>
      <c r="F212" s="1856" t="s">
        <v>234</v>
      </c>
      <c r="G212" s="1858" t="s">
        <v>235</v>
      </c>
      <c r="H212" s="1654" t="s">
        <v>35</v>
      </c>
      <c r="I212" s="1654"/>
      <c r="J212" s="1654"/>
      <c r="K212" s="1654"/>
      <c r="L212" s="1655"/>
      <c r="M212" s="1607" t="s">
        <v>240</v>
      </c>
      <c r="N212" s="69" t="s">
        <v>36</v>
      </c>
      <c r="O212" s="85" t="s">
        <v>26</v>
      </c>
    </row>
    <row r="213" spans="1:15" ht="20.25" thickBot="1">
      <c r="A213" s="1826"/>
      <c r="B213" s="61" t="s">
        <v>27</v>
      </c>
      <c r="C213" s="62" t="s">
        <v>28</v>
      </c>
      <c r="D213" s="62" t="s">
        <v>19</v>
      </c>
      <c r="E213" s="62" t="s">
        <v>29</v>
      </c>
      <c r="F213" s="1857"/>
      <c r="G213" s="1859"/>
      <c r="H213" s="63" t="s">
        <v>21</v>
      </c>
      <c r="I213" s="63" t="s">
        <v>20</v>
      </c>
      <c r="J213" s="63" t="s">
        <v>30</v>
      </c>
      <c r="K213" s="63" t="s">
        <v>31</v>
      </c>
      <c r="L213" s="774" t="s">
        <v>32</v>
      </c>
      <c r="M213" s="1608"/>
      <c r="N213" s="62" t="s">
        <v>33</v>
      </c>
      <c r="O213" s="65" t="s">
        <v>33</v>
      </c>
    </row>
    <row r="214" spans="1:15" ht="12.75">
      <c r="A214" s="116" t="s">
        <v>61</v>
      </c>
      <c r="B214" s="486">
        <f>B15+B35+B55+B75+B102+B150+B199</f>
        <v>58</v>
      </c>
      <c r="C214" s="486">
        <f>C15+C35+C55+C75+C102+C150+C199</f>
        <v>4623.799999999999</v>
      </c>
      <c r="D214" s="486">
        <f aca="true" t="shared" si="26" ref="D214:O214">D15+D35+D55+D75+D102+D150+D199</f>
        <v>1071.2</v>
      </c>
      <c r="E214" s="486">
        <f t="shared" si="26"/>
        <v>210.9</v>
      </c>
      <c r="F214" s="486">
        <f t="shared" si="26"/>
        <v>2626.2000000000003</v>
      </c>
      <c r="G214" s="486">
        <f t="shared" si="26"/>
        <v>695.1</v>
      </c>
      <c r="H214" s="486">
        <f t="shared" si="26"/>
        <v>226</v>
      </c>
      <c r="I214" s="486">
        <f t="shared" si="26"/>
        <v>233.5</v>
      </c>
      <c r="J214" s="486">
        <f t="shared" si="26"/>
        <v>0</v>
      </c>
      <c r="K214" s="486">
        <f t="shared" si="26"/>
        <v>0</v>
      </c>
      <c r="L214" s="488">
        <f t="shared" si="26"/>
        <v>701.1</v>
      </c>
      <c r="M214" s="486">
        <f t="shared" si="26"/>
        <v>4519.7</v>
      </c>
      <c r="N214" s="486">
        <f t="shared" si="26"/>
        <v>2223.2</v>
      </c>
      <c r="O214" s="782">
        <f t="shared" si="26"/>
        <v>1553.3</v>
      </c>
    </row>
    <row r="215" spans="1:15" ht="12.75">
      <c r="A215" s="117" t="s">
        <v>62</v>
      </c>
      <c r="B215" s="728">
        <f>B169+B144+B138+B125</f>
        <v>0</v>
      </c>
      <c r="C215" s="728">
        <f aca="true" t="shared" si="27" ref="C215:O215">C169+C144+C138+C125</f>
        <v>37.5</v>
      </c>
      <c r="D215" s="728">
        <f t="shared" si="27"/>
        <v>64</v>
      </c>
      <c r="E215" s="728">
        <f t="shared" si="27"/>
        <v>41.5</v>
      </c>
      <c r="F215" s="728">
        <f t="shared" si="27"/>
        <v>271.94</v>
      </c>
      <c r="G215" s="728">
        <f t="shared" si="27"/>
        <v>81.62</v>
      </c>
      <c r="H215" s="728">
        <f t="shared" si="27"/>
        <v>0</v>
      </c>
      <c r="I215" s="728">
        <f t="shared" si="27"/>
        <v>0</v>
      </c>
      <c r="J215" s="728">
        <f t="shared" si="27"/>
        <v>0</v>
      </c>
      <c r="K215" s="728">
        <f t="shared" si="27"/>
        <v>0</v>
      </c>
      <c r="L215" s="744">
        <f t="shared" si="27"/>
        <v>0</v>
      </c>
      <c r="M215" s="728">
        <f t="shared" si="27"/>
        <v>715.1</v>
      </c>
      <c r="N215" s="728">
        <f t="shared" si="27"/>
        <v>223.8</v>
      </c>
      <c r="O215" s="733">
        <f t="shared" si="27"/>
        <v>235</v>
      </c>
    </row>
    <row r="216" spans="1:15" ht="12.75">
      <c r="A216" s="117" t="s">
        <v>63</v>
      </c>
      <c r="B216" s="728">
        <f>B178</f>
        <v>0</v>
      </c>
      <c r="C216" s="728">
        <f aca="true" t="shared" si="28" ref="C216:O216">C178</f>
        <v>707.3</v>
      </c>
      <c r="D216" s="728">
        <f t="shared" si="28"/>
        <v>9</v>
      </c>
      <c r="E216" s="728">
        <f t="shared" si="28"/>
        <v>80.5</v>
      </c>
      <c r="F216" s="728">
        <f t="shared" si="28"/>
        <v>36.7</v>
      </c>
      <c r="G216" s="728">
        <f t="shared" si="28"/>
        <v>21.5</v>
      </c>
      <c r="H216" s="728">
        <f t="shared" si="28"/>
        <v>0</v>
      </c>
      <c r="I216" s="728">
        <f t="shared" si="28"/>
        <v>0</v>
      </c>
      <c r="J216" s="728">
        <f t="shared" si="28"/>
        <v>0</v>
      </c>
      <c r="K216" s="728">
        <f t="shared" si="28"/>
        <v>0</v>
      </c>
      <c r="L216" s="744">
        <f t="shared" si="28"/>
        <v>0</v>
      </c>
      <c r="M216" s="728">
        <f t="shared" si="28"/>
        <v>477.8</v>
      </c>
      <c r="N216" s="728">
        <f t="shared" si="28"/>
        <v>126</v>
      </c>
      <c r="O216" s="733">
        <f t="shared" si="28"/>
        <v>71.9</v>
      </c>
    </row>
    <row r="217" spans="1:15" ht="12.75">
      <c r="A217" s="117" t="s">
        <v>64</v>
      </c>
      <c r="B217" s="730">
        <f>B94+B110+B132</f>
        <v>111</v>
      </c>
      <c r="C217" s="730">
        <f aca="true" t="shared" si="29" ref="C217:O217">C94+C110+C132</f>
        <v>282.7</v>
      </c>
      <c r="D217" s="730">
        <f t="shared" si="29"/>
        <v>0</v>
      </c>
      <c r="E217" s="730">
        <f t="shared" si="29"/>
        <v>149.6</v>
      </c>
      <c r="F217" s="730">
        <f t="shared" si="29"/>
        <v>368.40000000000003</v>
      </c>
      <c r="G217" s="730">
        <f t="shared" si="29"/>
        <v>45.3</v>
      </c>
      <c r="H217" s="730">
        <f t="shared" si="29"/>
        <v>0</v>
      </c>
      <c r="I217" s="730">
        <f t="shared" si="29"/>
        <v>0</v>
      </c>
      <c r="J217" s="730">
        <f t="shared" si="29"/>
        <v>0</v>
      </c>
      <c r="K217" s="730">
        <f t="shared" si="29"/>
        <v>0</v>
      </c>
      <c r="L217" s="745">
        <f t="shared" si="29"/>
        <v>69.9</v>
      </c>
      <c r="M217" s="730">
        <f t="shared" si="29"/>
        <v>240</v>
      </c>
      <c r="N217" s="730">
        <f t="shared" si="29"/>
        <v>275.09999999999997</v>
      </c>
      <c r="O217" s="734">
        <f t="shared" si="29"/>
        <v>122.1</v>
      </c>
    </row>
    <row r="218" spans="1:15" ht="13.5" thickBot="1">
      <c r="A218" s="117" t="s">
        <v>205</v>
      </c>
      <c r="B218" s="730">
        <f>B25+B45+B65+B85+B118</f>
        <v>0</v>
      </c>
      <c r="C218" s="730">
        <f aca="true" t="shared" si="30" ref="C218:O218">C25+C45+C65+C85+C118</f>
        <v>333.90000000000003</v>
      </c>
      <c r="D218" s="730">
        <f t="shared" si="30"/>
        <v>204.3</v>
      </c>
      <c r="E218" s="730">
        <f t="shared" si="30"/>
        <v>345.2</v>
      </c>
      <c r="F218" s="730">
        <f t="shared" si="30"/>
        <v>1526.8</v>
      </c>
      <c r="G218" s="730">
        <f t="shared" si="30"/>
        <v>261.2</v>
      </c>
      <c r="H218" s="730">
        <f t="shared" si="30"/>
        <v>0</v>
      </c>
      <c r="I218" s="730">
        <f t="shared" si="30"/>
        <v>0</v>
      </c>
      <c r="J218" s="730">
        <f t="shared" si="30"/>
        <v>0</v>
      </c>
      <c r="K218" s="730">
        <f t="shared" si="30"/>
        <v>0</v>
      </c>
      <c r="L218" s="745">
        <f t="shared" si="30"/>
        <v>0</v>
      </c>
      <c r="M218" s="730">
        <f t="shared" si="30"/>
        <v>1218.1</v>
      </c>
      <c r="N218" s="730">
        <f t="shared" si="30"/>
        <v>320.79999999999995</v>
      </c>
      <c r="O218" s="734">
        <f t="shared" si="30"/>
        <v>311.7</v>
      </c>
    </row>
    <row r="219" spans="1:15" ht="13.5" thickBot="1">
      <c r="A219" s="66" t="s">
        <v>13</v>
      </c>
      <c r="B219" s="481">
        <f aca="true" t="shared" si="31" ref="B219:O219">SUM(B214:B218)</f>
        <v>169</v>
      </c>
      <c r="C219" s="482">
        <f t="shared" si="31"/>
        <v>5985.199999999999</v>
      </c>
      <c r="D219" s="482">
        <f>SUM(D214:D218)</f>
        <v>1348.5</v>
      </c>
      <c r="E219" s="482">
        <f t="shared" si="31"/>
        <v>827.7</v>
      </c>
      <c r="F219" s="483">
        <f t="shared" si="31"/>
        <v>4830.04</v>
      </c>
      <c r="G219" s="482">
        <f t="shared" si="31"/>
        <v>1104.72</v>
      </c>
      <c r="H219" s="482">
        <f t="shared" si="31"/>
        <v>226</v>
      </c>
      <c r="I219" s="482">
        <f t="shared" si="31"/>
        <v>233.5</v>
      </c>
      <c r="J219" s="482">
        <f t="shared" si="31"/>
        <v>0</v>
      </c>
      <c r="K219" s="482">
        <f t="shared" si="31"/>
        <v>0</v>
      </c>
      <c r="L219" s="484">
        <f t="shared" si="31"/>
        <v>771</v>
      </c>
      <c r="M219" s="481">
        <f t="shared" si="31"/>
        <v>7170.700000000001</v>
      </c>
      <c r="N219" s="482">
        <f t="shared" si="31"/>
        <v>3168.8999999999996</v>
      </c>
      <c r="O219" s="485">
        <f t="shared" si="31"/>
        <v>2294</v>
      </c>
    </row>
    <row r="220" spans="2:15" ht="12.75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</row>
    <row r="223" spans="1:5" ht="12.75">
      <c r="A223" s="116" t="s">
        <v>61</v>
      </c>
      <c r="B223" s="111">
        <f>B214+C214+D214+E214+F214+G214</f>
        <v>9285.199999999999</v>
      </c>
      <c r="E223" s="6" t="s">
        <v>15</v>
      </c>
    </row>
    <row r="224" spans="1:5" ht="12.75">
      <c r="A224" s="117" t="s">
        <v>62</v>
      </c>
      <c r="B224" s="111">
        <f>B215+C215+D215+E215+F215+G215</f>
        <v>496.56</v>
      </c>
      <c r="E224" t="s">
        <v>38</v>
      </c>
    </row>
    <row r="225" spans="1:5" ht="12.75">
      <c r="A225" s="117" t="s">
        <v>63</v>
      </c>
      <c r="B225" s="111">
        <f>B216+C216+D216+E216+F216+G216</f>
        <v>855</v>
      </c>
      <c r="E225" t="s">
        <v>40</v>
      </c>
    </row>
    <row r="226" spans="1:5" ht="12.75">
      <c r="A226" s="117" t="s">
        <v>64</v>
      </c>
      <c r="B226" s="111">
        <f>B217+C217+D217+E217+F217+G217</f>
        <v>957</v>
      </c>
      <c r="E226" t="s">
        <v>39</v>
      </c>
    </row>
    <row r="227" spans="1:2" ht="12.75">
      <c r="A227" s="117" t="s">
        <v>205</v>
      </c>
      <c r="B227" s="111">
        <f>B218+C218+D218+E218+F218+G218</f>
        <v>2671.3999999999996</v>
      </c>
    </row>
    <row r="228" ht="12.75">
      <c r="B228" s="210">
        <f>SUM(B223:B227)</f>
        <v>14265.159999999998</v>
      </c>
    </row>
    <row r="230" ht="12.75">
      <c r="B230" s="89"/>
    </row>
    <row r="232" ht="12.75">
      <c r="B232" s="89"/>
    </row>
    <row r="233" ht="12.75">
      <c r="B233" s="89"/>
    </row>
  </sheetData>
  <sheetProtection/>
  <mergeCells count="163"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Q75:S75"/>
    <mergeCell ref="Q78:S78"/>
    <mergeCell ref="Q81:S81"/>
    <mergeCell ref="Q66:S66"/>
    <mergeCell ref="Q62:S62"/>
    <mergeCell ref="Q71:S71"/>
    <mergeCell ref="Q72:S72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207"/>
    </row>
    <row r="2" spans="1:20" ht="18" customHeight="1">
      <c r="A2" s="1831" t="s">
        <v>158</v>
      </c>
      <c r="B2" s="1831"/>
      <c r="C2" s="1831"/>
      <c r="D2" s="1831"/>
      <c r="E2" s="1831"/>
      <c r="F2" s="1831"/>
      <c r="G2" s="1831"/>
      <c r="H2" s="1831"/>
      <c r="I2" s="1831"/>
      <c r="J2" s="1831"/>
      <c r="K2" s="11"/>
      <c r="L2" s="11"/>
      <c r="M2" s="11"/>
      <c r="N2" s="11"/>
      <c r="R2" s="423"/>
      <c r="S2" s="1705" t="s">
        <v>265</v>
      </c>
      <c r="T2" s="1705"/>
    </row>
    <row r="3" spans="1:14" ht="15.75" customHeight="1">
      <c r="A3" s="1866" t="s">
        <v>66</v>
      </c>
      <c r="B3" s="1866"/>
      <c r="C3" s="1866"/>
      <c r="D3" s="1866"/>
      <c r="E3" s="1866"/>
      <c r="F3" s="1866"/>
      <c r="G3" s="1866"/>
      <c r="H3" s="1866"/>
      <c r="I3" s="1866"/>
      <c r="J3" s="1866"/>
      <c r="K3" s="11"/>
      <c r="L3" s="11"/>
      <c r="M3" s="11"/>
      <c r="N3" s="11"/>
    </row>
    <row r="4" spans="1:14" ht="15">
      <c r="A4" s="1738" t="s">
        <v>228</v>
      </c>
      <c r="B4" s="1738"/>
      <c r="C4" s="1738"/>
      <c r="D4" s="1738"/>
      <c r="E4" s="1738"/>
      <c r="F4" s="1738"/>
      <c r="G4" s="1738"/>
      <c r="H4" s="1738"/>
      <c r="I4" s="1738"/>
      <c r="J4" s="1738"/>
      <c r="K4" s="11"/>
      <c r="L4" s="11"/>
      <c r="M4" s="11"/>
      <c r="N4" s="11"/>
    </row>
    <row r="5" spans="1:20" ht="1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11"/>
      <c r="L5" s="11"/>
      <c r="M5" s="11"/>
      <c r="N5" s="11"/>
      <c r="S5" s="1861" t="s">
        <v>266</v>
      </c>
      <c r="T5" s="1861"/>
    </row>
    <row r="6" spans="2:20" ht="18.75" customHeight="1">
      <c r="B6" s="4" t="s">
        <v>141</v>
      </c>
      <c r="C6" s="4"/>
      <c r="D6" s="4"/>
      <c r="E6" s="6"/>
      <c r="R6" s="255" t="s">
        <v>159</v>
      </c>
      <c r="S6" s="255" t="s">
        <v>194</v>
      </c>
      <c r="T6" s="255" t="s">
        <v>192</v>
      </c>
    </row>
    <row r="7" spans="1:20" ht="18">
      <c r="A7" s="13"/>
      <c r="B7" s="6" t="s">
        <v>69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784" t="s">
        <v>23</v>
      </c>
      <c r="B8" s="1787" t="s">
        <v>34</v>
      </c>
      <c r="C8" s="1787"/>
      <c r="D8" s="1787"/>
      <c r="E8" s="1787"/>
      <c r="F8" s="1811" t="s">
        <v>234</v>
      </c>
      <c r="G8" s="1811" t="s">
        <v>235</v>
      </c>
      <c r="H8" s="1807" t="s">
        <v>46</v>
      </c>
      <c r="I8" s="1723"/>
      <c r="J8" s="1723"/>
      <c r="K8" s="1723"/>
      <c r="L8" s="1808"/>
      <c r="M8" s="1822" t="s">
        <v>240</v>
      </c>
      <c r="N8" s="72" t="s">
        <v>1</v>
      </c>
      <c r="O8" s="84" t="s">
        <v>37</v>
      </c>
      <c r="R8" s="3">
        <v>2</v>
      </c>
      <c r="S8" s="3">
        <v>2</v>
      </c>
      <c r="T8" s="3">
        <v>128</v>
      </c>
    </row>
    <row r="9" spans="1:20" ht="20.25" thickBot="1">
      <c r="A9" s="1793"/>
      <c r="B9" s="56" t="s">
        <v>27</v>
      </c>
      <c r="C9" s="50" t="s">
        <v>28</v>
      </c>
      <c r="D9" s="50" t="s">
        <v>19</v>
      </c>
      <c r="E9" s="50" t="s">
        <v>29</v>
      </c>
      <c r="F9" s="1812"/>
      <c r="G9" s="1812"/>
      <c r="H9" s="185" t="s">
        <v>21</v>
      </c>
      <c r="I9" s="185" t="s">
        <v>20</v>
      </c>
      <c r="J9" s="313" t="s">
        <v>30</v>
      </c>
      <c r="K9" s="314" t="s">
        <v>31</v>
      </c>
      <c r="L9" s="187" t="s">
        <v>32</v>
      </c>
      <c r="M9" s="1823"/>
      <c r="N9" s="50" t="s">
        <v>33</v>
      </c>
      <c r="O9" s="58" t="s">
        <v>33</v>
      </c>
      <c r="R9" s="3">
        <v>3</v>
      </c>
      <c r="S9" s="3">
        <v>3</v>
      </c>
      <c r="T9" s="3">
        <v>121</v>
      </c>
    </row>
    <row r="10" spans="1:20" ht="12.75">
      <c r="A10" s="83" t="s">
        <v>12</v>
      </c>
      <c r="B10" s="458">
        <v>183</v>
      </c>
      <c r="C10" s="458">
        <v>55.6</v>
      </c>
      <c r="D10" s="458">
        <v>0</v>
      </c>
      <c r="E10" s="458">
        <v>451.46</v>
      </c>
      <c r="F10" s="458">
        <v>303.08</v>
      </c>
      <c r="G10" s="458">
        <v>27.07</v>
      </c>
      <c r="H10" s="788">
        <v>0</v>
      </c>
      <c r="I10" s="441">
        <v>0</v>
      </c>
      <c r="J10" s="441">
        <v>0</v>
      </c>
      <c r="K10" s="783">
        <v>0</v>
      </c>
      <c r="L10" s="791">
        <v>343.05</v>
      </c>
      <c r="M10" s="451">
        <v>399</v>
      </c>
      <c r="N10" s="441">
        <v>276.9</v>
      </c>
      <c r="O10" s="453">
        <v>166.8</v>
      </c>
      <c r="R10" s="3">
        <v>4</v>
      </c>
      <c r="S10" s="3">
        <v>4</v>
      </c>
      <c r="T10" s="3">
        <v>50</v>
      </c>
    </row>
    <row r="11" spans="1:20" ht="13.5" thickBot="1">
      <c r="A11" s="73" t="s">
        <v>3</v>
      </c>
      <c r="B11" s="458">
        <v>183</v>
      </c>
      <c r="C11" s="458">
        <v>215.9</v>
      </c>
      <c r="D11" s="458">
        <v>0</v>
      </c>
      <c r="E11" s="458">
        <v>351.69</v>
      </c>
      <c r="F11" s="458">
        <v>241.82</v>
      </c>
      <c r="G11" s="458">
        <v>26.17</v>
      </c>
      <c r="H11" s="784">
        <v>0</v>
      </c>
      <c r="I11" s="454">
        <v>0</v>
      </c>
      <c r="J11" s="454">
        <v>0</v>
      </c>
      <c r="K11" s="785">
        <v>0</v>
      </c>
      <c r="L11" s="786">
        <v>343</v>
      </c>
      <c r="M11" s="792">
        <v>331.8</v>
      </c>
      <c r="N11" s="454">
        <v>295.2</v>
      </c>
      <c r="O11" s="793">
        <v>154.2</v>
      </c>
      <c r="R11" s="3">
        <v>5</v>
      </c>
      <c r="S11" s="3">
        <v>5</v>
      </c>
      <c r="T11" s="3">
        <v>41</v>
      </c>
    </row>
    <row r="12" spans="1:20" ht="13.5" thickBot="1">
      <c r="A12" s="57" t="s">
        <v>13</v>
      </c>
      <c r="B12" s="457">
        <f>SUM(B10:B11)</f>
        <v>366</v>
      </c>
      <c r="C12" s="457">
        <f aca="true" t="shared" si="0" ref="C12:O12">SUM(C10:C11)</f>
        <v>271.5</v>
      </c>
      <c r="D12" s="457">
        <f t="shared" si="0"/>
        <v>0</v>
      </c>
      <c r="E12" s="457">
        <f t="shared" si="0"/>
        <v>803.15</v>
      </c>
      <c r="F12" s="457">
        <f t="shared" si="0"/>
        <v>544.9</v>
      </c>
      <c r="G12" s="457">
        <f t="shared" si="0"/>
        <v>53.24</v>
      </c>
      <c r="H12" s="457">
        <f t="shared" si="0"/>
        <v>0</v>
      </c>
      <c r="I12" s="457">
        <f t="shared" si="0"/>
        <v>0</v>
      </c>
      <c r="J12" s="457">
        <f t="shared" si="0"/>
        <v>0</v>
      </c>
      <c r="K12" s="457">
        <f t="shared" si="0"/>
        <v>0</v>
      </c>
      <c r="L12" s="459">
        <f t="shared" si="0"/>
        <v>686.05</v>
      </c>
      <c r="M12" s="457">
        <f t="shared" si="0"/>
        <v>730.8</v>
      </c>
      <c r="N12" s="457">
        <f t="shared" si="0"/>
        <v>572.0999999999999</v>
      </c>
      <c r="O12" s="457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89"/>
      <c r="R13" s="3">
        <v>7</v>
      </c>
      <c r="S13" s="3">
        <v>7</v>
      </c>
      <c r="T13" s="3">
        <v>105</v>
      </c>
    </row>
    <row r="14" spans="1:20" ht="18">
      <c r="A14" s="13"/>
      <c r="B14" s="6" t="s">
        <v>72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784" t="s">
        <v>23</v>
      </c>
      <c r="B15" s="1787" t="s">
        <v>34</v>
      </c>
      <c r="C15" s="1787"/>
      <c r="D15" s="1787"/>
      <c r="E15" s="1787"/>
      <c r="F15" s="1713" t="s">
        <v>234</v>
      </c>
      <c r="G15" s="1715" t="s">
        <v>235</v>
      </c>
      <c r="H15" s="1717" t="s">
        <v>46</v>
      </c>
      <c r="I15" s="1717"/>
      <c r="J15" s="1717"/>
      <c r="K15" s="1717"/>
      <c r="L15" s="1718"/>
      <c r="M15" s="1719" t="s">
        <v>240</v>
      </c>
      <c r="N15" s="72" t="s">
        <v>1</v>
      </c>
      <c r="O15" s="84" t="s">
        <v>37</v>
      </c>
      <c r="R15" s="3">
        <v>9</v>
      </c>
      <c r="S15" s="3">
        <v>9</v>
      </c>
      <c r="T15" s="3">
        <v>33</v>
      </c>
    </row>
    <row r="16" spans="1:20" ht="20.25" thickBot="1">
      <c r="A16" s="1793"/>
      <c r="B16" s="56" t="s">
        <v>27</v>
      </c>
      <c r="C16" s="50" t="s">
        <v>28</v>
      </c>
      <c r="D16" s="50" t="s">
        <v>19</v>
      </c>
      <c r="E16" s="50" t="s">
        <v>29</v>
      </c>
      <c r="F16" s="1714"/>
      <c r="G16" s="1716"/>
      <c r="H16" s="185" t="s">
        <v>21</v>
      </c>
      <c r="I16" s="185" t="s">
        <v>20</v>
      </c>
      <c r="J16" s="313" t="s">
        <v>30</v>
      </c>
      <c r="K16" s="314" t="s">
        <v>31</v>
      </c>
      <c r="L16" s="187" t="s">
        <v>32</v>
      </c>
      <c r="M16" s="1720"/>
      <c r="N16" s="50" t="s">
        <v>33</v>
      </c>
      <c r="O16" s="58" t="s">
        <v>33</v>
      </c>
      <c r="R16" s="3">
        <v>10</v>
      </c>
      <c r="S16" s="3">
        <v>10</v>
      </c>
      <c r="T16" s="3">
        <v>83</v>
      </c>
    </row>
    <row r="17" spans="1:20" ht="13.5" thickBot="1">
      <c r="A17" s="83" t="s">
        <v>12</v>
      </c>
      <c r="B17" s="458">
        <v>18.3</v>
      </c>
      <c r="C17" s="458">
        <v>183</v>
      </c>
      <c r="D17" s="458">
        <v>124.54</v>
      </c>
      <c r="E17" s="458">
        <v>66.69</v>
      </c>
      <c r="F17" s="458">
        <v>61.15</v>
      </c>
      <c r="G17" s="458">
        <v>20.28</v>
      </c>
      <c r="H17" s="458">
        <v>0</v>
      </c>
      <c r="I17" s="458">
        <v>249.3</v>
      </c>
      <c r="J17" s="458">
        <v>0</v>
      </c>
      <c r="K17" s="458">
        <v>0</v>
      </c>
      <c r="L17" s="1041">
        <v>160</v>
      </c>
      <c r="M17" s="787">
        <v>0</v>
      </c>
      <c r="N17" s="458">
        <v>164</v>
      </c>
      <c r="O17" s="1042">
        <v>90.2</v>
      </c>
      <c r="R17" s="3">
        <v>11</v>
      </c>
      <c r="S17" s="3">
        <v>12</v>
      </c>
      <c r="T17" s="3">
        <v>16</v>
      </c>
    </row>
    <row r="18" spans="1:20" ht="13.5" thickBot="1">
      <c r="A18" s="57" t="s">
        <v>13</v>
      </c>
      <c r="B18" s="457">
        <f>B17</f>
        <v>18.3</v>
      </c>
      <c r="C18" s="457">
        <f aca="true" t="shared" si="1" ref="C18:O18">C17</f>
        <v>183</v>
      </c>
      <c r="D18" s="457">
        <f t="shared" si="1"/>
        <v>124.54</v>
      </c>
      <c r="E18" s="457">
        <f t="shared" si="1"/>
        <v>66.69</v>
      </c>
      <c r="F18" s="457">
        <f t="shared" si="1"/>
        <v>61.15</v>
      </c>
      <c r="G18" s="457">
        <f t="shared" si="1"/>
        <v>20.28</v>
      </c>
      <c r="H18" s="457">
        <f t="shared" si="1"/>
        <v>0</v>
      </c>
      <c r="I18" s="457">
        <f t="shared" si="1"/>
        <v>249.3</v>
      </c>
      <c r="J18" s="457">
        <f t="shared" si="1"/>
        <v>0</v>
      </c>
      <c r="K18" s="457">
        <f t="shared" si="1"/>
        <v>0</v>
      </c>
      <c r="L18" s="459">
        <f t="shared" si="1"/>
        <v>160</v>
      </c>
      <c r="M18" s="457">
        <f t="shared" si="1"/>
        <v>0</v>
      </c>
      <c r="N18" s="457">
        <f t="shared" si="1"/>
        <v>164</v>
      </c>
      <c r="O18" s="462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211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784" t="s">
        <v>23</v>
      </c>
      <c r="B21" s="1787" t="s">
        <v>34</v>
      </c>
      <c r="C21" s="1787"/>
      <c r="D21" s="1787"/>
      <c r="E21" s="1787"/>
      <c r="F21" s="1713" t="s">
        <v>234</v>
      </c>
      <c r="G21" s="1715" t="s">
        <v>235</v>
      </c>
      <c r="H21" s="1717" t="s">
        <v>46</v>
      </c>
      <c r="I21" s="1717"/>
      <c r="J21" s="1717"/>
      <c r="K21" s="1717"/>
      <c r="L21" s="1718"/>
      <c r="M21" s="1719" t="s">
        <v>240</v>
      </c>
      <c r="N21" s="72" t="s">
        <v>1</v>
      </c>
      <c r="O21" s="84" t="s">
        <v>37</v>
      </c>
      <c r="R21" s="3">
        <v>15</v>
      </c>
      <c r="S21" s="3">
        <v>17</v>
      </c>
      <c r="T21" s="3">
        <v>43</v>
      </c>
    </row>
    <row r="22" spans="1:20" ht="20.25" thickBot="1">
      <c r="A22" s="1793"/>
      <c r="B22" s="56" t="s">
        <v>27</v>
      </c>
      <c r="C22" s="50" t="s">
        <v>28</v>
      </c>
      <c r="D22" s="50" t="s">
        <v>19</v>
      </c>
      <c r="E22" s="50" t="s">
        <v>29</v>
      </c>
      <c r="F22" s="1714"/>
      <c r="G22" s="1716"/>
      <c r="H22" s="185" t="s">
        <v>21</v>
      </c>
      <c r="I22" s="185" t="s">
        <v>20</v>
      </c>
      <c r="J22" s="313" t="s">
        <v>30</v>
      </c>
      <c r="K22" s="314" t="s">
        <v>31</v>
      </c>
      <c r="L22" s="187" t="s">
        <v>32</v>
      </c>
      <c r="M22" s="1720"/>
      <c r="N22" s="50" t="s">
        <v>33</v>
      </c>
      <c r="O22" s="58" t="s">
        <v>33</v>
      </c>
      <c r="R22" s="3">
        <v>16</v>
      </c>
      <c r="S22" s="3">
        <v>18</v>
      </c>
      <c r="T22" s="3">
        <v>43</v>
      </c>
    </row>
    <row r="23" spans="1:20" ht="13.5" thickBot="1">
      <c r="A23" s="83" t="s">
        <v>10</v>
      </c>
      <c r="B23" s="458">
        <v>0</v>
      </c>
      <c r="C23" s="458">
        <v>0</v>
      </c>
      <c r="D23" s="458">
        <v>160.53</v>
      </c>
      <c r="E23" s="458">
        <v>17.98</v>
      </c>
      <c r="F23" s="458">
        <v>71.78</v>
      </c>
      <c r="G23" s="458">
        <v>13.89</v>
      </c>
      <c r="H23" s="458">
        <v>0</v>
      </c>
      <c r="I23" s="458">
        <v>0</v>
      </c>
      <c r="J23" s="458">
        <v>0</v>
      </c>
      <c r="K23" s="458">
        <v>0</v>
      </c>
      <c r="L23" s="789">
        <v>0</v>
      </c>
      <c r="M23" s="451">
        <v>0</v>
      </c>
      <c r="N23" s="441">
        <v>33.35</v>
      </c>
      <c r="O23" s="453">
        <v>26.59</v>
      </c>
      <c r="R23" s="3">
        <v>17</v>
      </c>
      <c r="S23" s="3">
        <v>19</v>
      </c>
      <c r="T23" s="3">
        <v>66</v>
      </c>
    </row>
    <row r="24" spans="1:20" ht="13.5" thickBot="1">
      <c r="A24" s="57" t="s">
        <v>13</v>
      </c>
      <c r="B24" s="457">
        <f aca="true" t="shared" si="2" ref="B24:G24">B23</f>
        <v>0</v>
      </c>
      <c r="C24" s="457">
        <f t="shared" si="2"/>
        <v>0</v>
      </c>
      <c r="D24" s="457">
        <f t="shared" si="2"/>
        <v>160.53</v>
      </c>
      <c r="E24" s="457">
        <f t="shared" si="2"/>
        <v>17.98</v>
      </c>
      <c r="F24" s="457">
        <f t="shared" si="2"/>
        <v>71.78</v>
      </c>
      <c r="G24" s="457">
        <f t="shared" si="2"/>
        <v>13.89</v>
      </c>
      <c r="H24" s="457">
        <f aca="true" t="shared" si="3" ref="H24:O24">H23</f>
        <v>0</v>
      </c>
      <c r="I24" s="457">
        <f t="shared" si="3"/>
        <v>0</v>
      </c>
      <c r="J24" s="457">
        <f t="shared" si="3"/>
        <v>0</v>
      </c>
      <c r="K24" s="457">
        <f t="shared" si="3"/>
        <v>0</v>
      </c>
      <c r="L24" s="459">
        <f t="shared" si="3"/>
        <v>0</v>
      </c>
      <c r="M24" s="457">
        <f t="shared" si="3"/>
        <v>0</v>
      </c>
      <c r="N24" s="457">
        <f t="shared" si="3"/>
        <v>33.35</v>
      </c>
      <c r="O24" s="462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73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784" t="s">
        <v>23</v>
      </c>
      <c r="B27" s="1787" t="s">
        <v>34</v>
      </c>
      <c r="C27" s="1787"/>
      <c r="D27" s="1787"/>
      <c r="E27" s="1787"/>
      <c r="F27" s="1713" t="s">
        <v>234</v>
      </c>
      <c r="G27" s="1715" t="s">
        <v>235</v>
      </c>
      <c r="H27" s="1717" t="s">
        <v>46</v>
      </c>
      <c r="I27" s="1717"/>
      <c r="J27" s="1717"/>
      <c r="K27" s="1717"/>
      <c r="L27" s="1718"/>
      <c r="M27" s="1719" t="s">
        <v>240</v>
      </c>
      <c r="N27" s="72" t="s">
        <v>1</v>
      </c>
      <c r="O27" s="84" t="s">
        <v>37</v>
      </c>
      <c r="R27" s="3">
        <v>21</v>
      </c>
      <c r="S27" s="3">
        <v>23</v>
      </c>
      <c r="T27" s="3">
        <v>147</v>
      </c>
    </row>
    <row r="28" spans="1:20" ht="20.25" thickBot="1">
      <c r="A28" s="1793"/>
      <c r="B28" s="56" t="s">
        <v>27</v>
      </c>
      <c r="C28" s="50" t="s">
        <v>28</v>
      </c>
      <c r="D28" s="50" t="s">
        <v>19</v>
      </c>
      <c r="E28" s="50" t="s">
        <v>29</v>
      </c>
      <c r="F28" s="1714"/>
      <c r="G28" s="1716"/>
      <c r="H28" s="185" t="s">
        <v>21</v>
      </c>
      <c r="I28" s="185" t="s">
        <v>20</v>
      </c>
      <c r="J28" s="313" t="s">
        <v>30</v>
      </c>
      <c r="K28" s="314" t="s">
        <v>31</v>
      </c>
      <c r="L28" s="187" t="s">
        <v>32</v>
      </c>
      <c r="M28" s="1720"/>
      <c r="N28" s="50" t="s">
        <v>33</v>
      </c>
      <c r="O28" s="58" t="s">
        <v>33</v>
      </c>
      <c r="R28" s="3">
        <v>22</v>
      </c>
      <c r="S28" s="3">
        <v>24</v>
      </c>
      <c r="T28" s="3">
        <v>148</v>
      </c>
    </row>
    <row r="29" spans="1:20" ht="13.5" thickBot="1">
      <c r="A29" s="83" t="s">
        <v>12</v>
      </c>
      <c r="B29" s="458">
        <v>0</v>
      </c>
      <c r="C29" s="458">
        <v>0</v>
      </c>
      <c r="D29" s="458">
        <v>0</v>
      </c>
      <c r="E29" s="458">
        <v>11.89</v>
      </c>
      <c r="F29" s="458">
        <v>2.84</v>
      </c>
      <c r="G29" s="458">
        <v>4.12</v>
      </c>
      <c r="H29" s="458">
        <v>0</v>
      </c>
      <c r="I29" s="458">
        <v>0</v>
      </c>
      <c r="J29" s="458">
        <v>0</v>
      </c>
      <c r="K29" s="458">
        <v>0</v>
      </c>
      <c r="L29" s="791"/>
      <c r="M29" s="451">
        <v>0</v>
      </c>
      <c r="N29" s="441">
        <v>9</v>
      </c>
      <c r="O29" s="453">
        <v>12.8</v>
      </c>
      <c r="R29" s="3">
        <v>23</v>
      </c>
      <c r="S29" s="3">
        <v>25</v>
      </c>
      <c r="T29" s="3">
        <v>83</v>
      </c>
    </row>
    <row r="30" spans="1:20" ht="13.5" thickBot="1">
      <c r="A30" s="57" t="s">
        <v>13</v>
      </c>
      <c r="B30" s="457">
        <f>B29</f>
        <v>0</v>
      </c>
      <c r="C30" s="457">
        <f>C29</f>
        <v>0</v>
      </c>
      <c r="D30" s="457">
        <f>D29</f>
        <v>0</v>
      </c>
      <c r="E30" s="457">
        <f>E29</f>
        <v>11.89</v>
      </c>
      <c r="F30" s="457">
        <f>F29</f>
        <v>2.84</v>
      </c>
      <c r="G30" s="457">
        <f aca="true" t="shared" si="4" ref="G30:O30">G29</f>
        <v>4.12</v>
      </c>
      <c r="H30" s="457">
        <f t="shared" si="4"/>
        <v>0</v>
      </c>
      <c r="I30" s="457">
        <f t="shared" si="4"/>
        <v>0</v>
      </c>
      <c r="J30" s="457">
        <f t="shared" si="4"/>
        <v>0</v>
      </c>
      <c r="K30" s="457">
        <f t="shared" si="4"/>
        <v>0</v>
      </c>
      <c r="L30" s="459">
        <f t="shared" si="4"/>
        <v>0</v>
      </c>
      <c r="M30" s="457">
        <f t="shared" si="4"/>
        <v>0</v>
      </c>
      <c r="N30" s="457">
        <f t="shared" si="4"/>
        <v>9</v>
      </c>
      <c r="O30" s="462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100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784" t="s">
        <v>23</v>
      </c>
      <c r="B33" s="1787" t="s">
        <v>34</v>
      </c>
      <c r="C33" s="1787"/>
      <c r="D33" s="1787"/>
      <c r="E33" s="1787"/>
      <c r="F33" s="1713" t="s">
        <v>234</v>
      </c>
      <c r="G33" s="1715" t="s">
        <v>235</v>
      </c>
      <c r="H33" s="1717" t="s">
        <v>46</v>
      </c>
      <c r="I33" s="1717"/>
      <c r="J33" s="1717"/>
      <c r="K33" s="1717"/>
      <c r="L33" s="1718"/>
      <c r="M33" s="1719" t="s">
        <v>240</v>
      </c>
      <c r="N33" s="72" t="s">
        <v>1</v>
      </c>
      <c r="O33" s="84" t="s">
        <v>37</v>
      </c>
      <c r="R33" s="3">
        <v>27</v>
      </c>
      <c r="S33" s="3">
        <v>30</v>
      </c>
      <c r="T33" s="3">
        <v>46</v>
      </c>
    </row>
    <row r="34" spans="1:20" ht="20.25" thickBot="1">
      <c r="A34" s="1793"/>
      <c r="B34" s="56" t="s">
        <v>27</v>
      </c>
      <c r="C34" s="50" t="s">
        <v>28</v>
      </c>
      <c r="D34" s="50" t="s">
        <v>19</v>
      </c>
      <c r="E34" s="50" t="s">
        <v>29</v>
      </c>
      <c r="F34" s="1714"/>
      <c r="G34" s="1716"/>
      <c r="H34" s="185" t="s">
        <v>21</v>
      </c>
      <c r="I34" s="185" t="s">
        <v>20</v>
      </c>
      <c r="J34" s="313" t="s">
        <v>30</v>
      </c>
      <c r="K34" s="314" t="s">
        <v>31</v>
      </c>
      <c r="L34" s="409" t="s">
        <v>32</v>
      </c>
      <c r="M34" s="1720"/>
      <c r="N34" s="50" t="s">
        <v>33</v>
      </c>
      <c r="O34" s="58" t="s">
        <v>33</v>
      </c>
      <c r="R34" s="3">
        <v>28</v>
      </c>
      <c r="S34" s="3">
        <v>31</v>
      </c>
      <c r="T34" s="3">
        <v>55</v>
      </c>
    </row>
    <row r="35" spans="1:20" ht="12.75">
      <c r="A35" s="83" t="s">
        <v>12</v>
      </c>
      <c r="B35" s="458">
        <v>0</v>
      </c>
      <c r="C35" s="458">
        <v>0</v>
      </c>
      <c r="D35" s="458">
        <v>0</v>
      </c>
      <c r="E35" s="458">
        <v>103.47</v>
      </c>
      <c r="F35" s="458">
        <v>92.95</v>
      </c>
      <c r="G35" s="458">
        <v>15.5</v>
      </c>
      <c r="H35" s="458">
        <v>0</v>
      </c>
      <c r="I35" s="458">
        <v>0</v>
      </c>
      <c r="J35" s="458">
        <v>0</v>
      </c>
      <c r="K35" s="458">
        <v>0</v>
      </c>
      <c r="L35" s="472">
        <v>0</v>
      </c>
      <c r="M35" s="787">
        <v>0</v>
      </c>
      <c r="N35" s="458">
        <v>49.8</v>
      </c>
      <c r="O35" s="807">
        <v>46.8</v>
      </c>
      <c r="R35" s="3">
        <v>29</v>
      </c>
      <c r="S35" s="3">
        <v>32</v>
      </c>
      <c r="T35" s="3">
        <v>41</v>
      </c>
    </row>
    <row r="36" spans="1:20" ht="13.5" thickBot="1">
      <c r="A36" s="83" t="s">
        <v>3</v>
      </c>
      <c r="B36" s="458">
        <v>0</v>
      </c>
      <c r="C36" s="458">
        <v>141.69</v>
      </c>
      <c r="D36" s="458">
        <v>0</v>
      </c>
      <c r="E36" s="458">
        <v>15.8</v>
      </c>
      <c r="F36" s="458">
        <v>69</v>
      </c>
      <c r="G36" s="458">
        <v>31.09</v>
      </c>
      <c r="H36" s="458">
        <v>0</v>
      </c>
      <c r="I36" s="458">
        <v>0</v>
      </c>
      <c r="J36" s="458">
        <v>0</v>
      </c>
      <c r="K36" s="458">
        <v>0</v>
      </c>
      <c r="L36" s="790">
        <v>0</v>
      </c>
      <c r="M36" s="787">
        <v>0</v>
      </c>
      <c r="N36" s="458">
        <v>97.91</v>
      </c>
      <c r="O36" s="809">
        <v>47.19</v>
      </c>
      <c r="R36" s="3">
        <v>30</v>
      </c>
      <c r="S36" s="3">
        <v>33</v>
      </c>
      <c r="T36" s="3">
        <v>24</v>
      </c>
    </row>
    <row r="37" spans="1:20" ht="13.5" thickBot="1">
      <c r="A37" s="57" t="s">
        <v>13</v>
      </c>
      <c r="B37" s="457">
        <f>B36+B35</f>
        <v>0</v>
      </c>
      <c r="C37" s="457">
        <f aca="true" t="shared" si="5" ref="C37:K37">C36+C35</f>
        <v>141.69</v>
      </c>
      <c r="D37" s="457">
        <f t="shared" si="5"/>
        <v>0</v>
      </c>
      <c r="E37" s="457">
        <f t="shared" si="5"/>
        <v>119.27</v>
      </c>
      <c r="F37" s="457">
        <f t="shared" si="5"/>
        <v>161.95</v>
      </c>
      <c r="G37" s="457">
        <f t="shared" si="5"/>
        <v>46.59</v>
      </c>
      <c r="H37" s="457">
        <f t="shared" si="5"/>
        <v>0</v>
      </c>
      <c r="I37" s="457">
        <f t="shared" si="5"/>
        <v>0</v>
      </c>
      <c r="J37" s="457">
        <f t="shared" si="5"/>
        <v>0</v>
      </c>
      <c r="K37" s="457">
        <f t="shared" si="5"/>
        <v>0</v>
      </c>
      <c r="L37" s="459">
        <f>L35+L36</f>
        <v>0</v>
      </c>
      <c r="M37" s="457">
        <f>M35+M36</f>
        <v>0</v>
      </c>
      <c r="N37" s="457">
        <f>N35+N36</f>
        <v>147.70999999999998</v>
      </c>
      <c r="O37" s="462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208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784" t="s">
        <v>23</v>
      </c>
      <c r="B39" s="1787" t="s">
        <v>34</v>
      </c>
      <c r="C39" s="1787"/>
      <c r="D39" s="1787"/>
      <c r="E39" s="1787"/>
      <c r="F39" s="1713" t="s">
        <v>234</v>
      </c>
      <c r="G39" s="1715" t="s">
        <v>235</v>
      </c>
      <c r="H39" s="1717" t="s">
        <v>46</v>
      </c>
      <c r="I39" s="1717"/>
      <c r="J39" s="1717"/>
      <c r="K39" s="1717"/>
      <c r="L39" s="1718"/>
      <c r="M39" s="1719" t="s">
        <v>240</v>
      </c>
      <c r="N39" s="72" t="s">
        <v>1</v>
      </c>
      <c r="O39" s="84" t="s">
        <v>37</v>
      </c>
      <c r="R39" s="3">
        <v>33</v>
      </c>
      <c r="S39" s="3">
        <v>36</v>
      </c>
      <c r="T39" s="3">
        <v>55</v>
      </c>
    </row>
    <row r="40" spans="1:20" ht="20.25" thickBot="1">
      <c r="A40" s="1793"/>
      <c r="B40" s="56" t="s">
        <v>27</v>
      </c>
      <c r="C40" s="50" t="s">
        <v>28</v>
      </c>
      <c r="D40" s="50" t="s">
        <v>19</v>
      </c>
      <c r="E40" s="50" t="s">
        <v>29</v>
      </c>
      <c r="F40" s="1714"/>
      <c r="G40" s="1716"/>
      <c r="H40" s="185" t="s">
        <v>21</v>
      </c>
      <c r="I40" s="185" t="s">
        <v>20</v>
      </c>
      <c r="J40" s="313" t="s">
        <v>30</v>
      </c>
      <c r="K40" s="314" t="s">
        <v>31</v>
      </c>
      <c r="L40" s="187" t="s">
        <v>32</v>
      </c>
      <c r="M40" s="1720"/>
      <c r="N40" s="50" t="s">
        <v>33</v>
      </c>
      <c r="O40" s="58" t="s">
        <v>33</v>
      </c>
      <c r="R40" s="3">
        <v>34</v>
      </c>
      <c r="S40" s="3">
        <v>37</v>
      </c>
      <c r="T40" s="3">
        <v>21</v>
      </c>
    </row>
    <row r="41" spans="1:20" ht="13.5" thickBot="1">
      <c r="A41" s="318" t="s">
        <v>216</v>
      </c>
      <c r="B41" s="458">
        <v>0</v>
      </c>
      <c r="C41" s="458">
        <v>0</v>
      </c>
      <c r="D41" s="458">
        <v>0</v>
      </c>
      <c r="E41" s="458">
        <v>30.3</v>
      </c>
      <c r="F41" s="458">
        <v>18.13</v>
      </c>
      <c r="G41" s="458">
        <v>2.66</v>
      </c>
      <c r="H41" s="458">
        <v>0</v>
      </c>
      <c r="I41" s="458">
        <v>0</v>
      </c>
      <c r="J41" s="458">
        <v>0</v>
      </c>
      <c r="K41" s="458">
        <v>0</v>
      </c>
      <c r="L41" s="791">
        <v>0</v>
      </c>
      <c r="M41" s="451">
        <v>0</v>
      </c>
      <c r="N41" s="441">
        <v>40.14</v>
      </c>
      <c r="O41" s="453">
        <v>19.16</v>
      </c>
      <c r="R41" s="3">
        <v>35</v>
      </c>
      <c r="S41" s="3">
        <v>38</v>
      </c>
      <c r="T41" s="3">
        <v>57</v>
      </c>
    </row>
    <row r="42" spans="1:20" ht="13.5" thickBot="1">
      <c r="A42" s="57" t="s">
        <v>13</v>
      </c>
      <c r="B42" s="457">
        <f>B41</f>
        <v>0</v>
      </c>
      <c r="C42" s="457">
        <f>C41</f>
        <v>0</v>
      </c>
      <c r="D42" s="457">
        <f>D41</f>
        <v>0</v>
      </c>
      <c r="E42" s="457">
        <f>E41</f>
        <v>30.3</v>
      </c>
      <c r="F42" s="457">
        <f>F41</f>
        <v>18.13</v>
      </c>
      <c r="G42" s="457">
        <f aca="true" t="shared" si="6" ref="G42:O42">G41</f>
        <v>2.66</v>
      </c>
      <c r="H42" s="457">
        <f t="shared" si="6"/>
        <v>0</v>
      </c>
      <c r="I42" s="457">
        <f t="shared" si="6"/>
        <v>0</v>
      </c>
      <c r="J42" s="457">
        <f t="shared" si="6"/>
        <v>0</v>
      </c>
      <c r="K42" s="457">
        <f t="shared" si="6"/>
        <v>0</v>
      </c>
      <c r="L42" s="459">
        <f t="shared" si="6"/>
        <v>0</v>
      </c>
      <c r="M42" s="457">
        <f t="shared" si="6"/>
        <v>0</v>
      </c>
      <c r="N42" s="457">
        <f t="shared" si="6"/>
        <v>40.14</v>
      </c>
      <c r="O42" s="462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212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784" t="s">
        <v>23</v>
      </c>
      <c r="B45" s="1787" t="s">
        <v>34</v>
      </c>
      <c r="C45" s="1787"/>
      <c r="D45" s="1787"/>
      <c r="E45" s="1787"/>
      <c r="F45" s="1713" t="s">
        <v>234</v>
      </c>
      <c r="G45" s="1715" t="s">
        <v>235</v>
      </c>
      <c r="H45" s="1717" t="s">
        <v>46</v>
      </c>
      <c r="I45" s="1717"/>
      <c r="J45" s="1717"/>
      <c r="K45" s="1717"/>
      <c r="L45" s="1718"/>
      <c r="M45" s="1719" t="s">
        <v>240</v>
      </c>
      <c r="N45" s="72" t="s">
        <v>1</v>
      </c>
      <c r="O45" s="84" t="s">
        <v>37</v>
      </c>
      <c r="R45" s="3">
        <v>39</v>
      </c>
      <c r="S45" s="3">
        <v>42</v>
      </c>
      <c r="T45" s="3">
        <v>51</v>
      </c>
    </row>
    <row r="46" spans="1:20" ht="20.25" thickBot="1">
      <c r="A46" s="1793"/>
      <c r="B46" s="56" t="s">
        <v>27</v>
      </c>
      <c r="C46" s="50" t="s">
        <v>28</v>
      </c>
      <c r="D46" s="50" t="s">
        <v>19</v>
      </c>
      <c r="E46" s="50" t="s">
        <v>29</v>
      </c>
      <c r="F46" s="1714"/>
      <c r="G46" s="1716"/>
      <c r="H46" s="185" t="s">
        <v>21</v>
      </c>
      <c r="I46" s="185" t="s">
        <v>20</v>
      </c>
      <c r="J46" s="313" t="s">
        <v>30</v>
      </c>
      <c r="K46" s="314" t="s">
        <v>31</v>
      </c>
      <c r="L46" s="187" t="s">
        <v>32</v>
      </c>
      <c r="M46" s="1720"/>
      <c r="N46" s="50" t="s">
        <v>33</v>
      </c>
      <c r="O46" s="58" t="s">
        <v>33</v>
      </c>
      <c r="R46" s="3">
        <v>40</v>
      </c>
      <c r="S46" s="3">
        <v>43</v>
      </c>
      <c r="T46" s="3">
        <v>51</v>
      </c>
    </row>
    <row r="47" spans="1:20" ht="13.5" thickBot="1">
      <c r="A47" s="83" t="s">
        <v>12</v>
      </c>
      <c r="B47" s="458">
        <v>0</v>
      </c>
      <c r="C47" s="458">
        <v>0</v>
      </c>
      <c r="D47" s="458">
        <v>0</v>
      </c>
      <c r="E47" s="458">
        <v>168.53</v>
      </c>
      <c r="F47" s="458">
        <v>47.76</v>
      </c>
      <c r="G47" s="458">
        <v>12</v>
      </c>
      <c r="H47" s="458">
        <v>0</v>
      </c>
      <c r="I47" s="458">
        <v>0</v>
      </c>
      <c r="J47" s="458">
        <v>0</v>
      </c>
      <c r="K47" s="458">
        <v>0</v>
      </c>
      <c r="L47" s="791">
        <v>0</v>
      </c>
      <c r="M47" s="451">
        <v>0</v>
      </c>
      <c r="N47" s="451">
        <v>52.43</v>
      </c>
      <c r="O47" s="460">
        <v>39.6</v>
      </c>
      <c r="R47" s="3">
        <v>41</v>
      </c>
      <c r="S47" s="3">
        <v>45</v>
      </c>
      <c r="T47" s="3">
        <v>104</v>
      </c>
    </row>
    <row r="48" spans="1:20" ht="13.5" thickBot="1">
      <c r="A48" s="57" t="s">
        <v>13</v>
      </c>
      <c r="B48" s="457">
        <f>B47</f>
        <v>0</v>
      </c>
      <c r="C48" s="457">
        <f>C47</f>
        <v>0</v>
      </c>
      <c r="D48" s="457">
        <f>D47</f>
        <v>0</v>
      </c>
      <c r="E48" s="457">
        <f>E47</f>
        <v>168.53</v>
      </c>
      <c r="F48" s="457">
        <f>F47</f>
        <v>47.76</v>
      </c>
      <c r="G48" s="457">
        <f aca="true" t="shared" si="7" ref="G48:O48">G47</f>
        <v>12</v>
      </c>
      <c r="H48" s="457">
        <f t="shared" si="7"/>
        <v>0</v>
      </c>
      <c r="I48" s="457">
        <f t="shared" si="7"/>
        <v>0</v>
      </c>
      <c r="J48" s="457">
        <f t="shared" si="7"/>
        <v>0</v>
      </c>
      <c r="K48" s="457">
        <f t="shared" si="7"/>
        <v>0</v>
      </c>
      <c r="L48" s="459">
        <f t="shared" si="7"/>
        <v>0</v>
      </c>
      <c r="M48" s="457">
        <f t="shared" si="7"/>
        <v>0</v>
      </c>
      <c r="N48" s="457">
        <f t="shared" si="7"/>
        <v>52.43</v>
      </c>
      <c r="O48" s="462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78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784" t="s">
        <v>23</v>
      </c>
      <c r="B51" s="1787" t="s">
        <v>34</v>
      </c>
      <c r="C51" s="1787"/>
      <c r="D51" s="1787"/>
      <c r="E51" s="1787"/>
      <c r="F51" s="1713" t="s">
        <v>234</v>
      </c>
      <c r="G51" s="1715" t="s">
        <v>235</v>
      </c>
      <c r="H51" s="1717" t="s">
        <v>46</v>
      </c>
      <c r="I51" s="1717"/>
      <c r="J51" s="1717"/>
      <c r="K51" s="1717"/>
      <c r="L51" s="1718"/>
      <c r="M51" s="1719" t="s">
        <v>240</v>
      </c>
      <c r="N51" s="72" t="s">
        <v>1</v>
      </c>
      <c r="O51" s="84" t="s">
        <v>37</v>
      </c>
      <c r="R51" s="3">
        <v>45</v>
      </c>
      <c r="S51" s="3">
        <v>51</v>
      </c>
      <c r="T51" s="3">
        <v>56</v>
      </c>
    </row>
    <row r="52" spans="1:20" ht="20.25" thickBot="1">
      <c r="A52" s="1793"/>
      <c r="B52" s="56" t="s">
        <v>27</v>
      </c>
      <c r="C52" s="50" t="s">
        <v>28</v>
      </c>
      <c r="D52" s="50" t="s">
        <v>19</v>
      </c>
      <c r="E52" s="50" t="s">
        <v>29</v>
      </c>
      <c r="F52" s="1714"/>
      <c r="G52" s="1716"/>
      <c r="H52" s="185" t="s">
        <v>21</v>
      </c>
      <c r="I52" s="185" t="s">
        <v>20</v>
      </c>
      <c r="J52" s="313" t="s">
        <v>30</v>
      </c>
      <c r="K52" s="314" t="s">
        <v>31</v>
      </c>
      <c r="L52" s="187" t="s">
        <v>32</v>
      </c>
      <c r="M52" s="1720"/>
      <c r="N52" s="50" t="s">
        <v>33</v>
      </c>
      <c r="O52" s="58" t="s">
        <v>33</v>
      </c>
      <c r="R52" s="3">
        <v>46</v>
      </c>
      <c r="S52" s="3">
        <v>52</v>
      </c>
      <c r="T52" s="3">
        <v>57</v>
      </c>
    </row>
    <row r="53" spans="1:20" ht="13.5" thickBot="1">
      <c r="A53" s="83" t="s">
        <v>12</v>
      </c>
      <c r="B53" s="458">
        <v>0</v>
      </c>
      <c r="C53" s="458">
        <v>0</v>
      </c>
      <c r="D53" s="458">
        <v>0</v>
      </c>
      <c r="E53" s="458">
        <v>11.96</v>
      </c>
      <c r="F53" s="458">
        <v>31.3</v>
      </c>
      <c r="G53" s="458">
        <v>10.01</v>
      </c>
      <c r="H53" s="788">
        <v>0</v>
      </c>
      <c r="I53" s="441">
        <v>0</v>
      </c>
      <c r="J53" s="441">
        <v>0</v>
      </c>
      <c r="K53" s="783">
        <v>0</v>
      </c>
      <c r="L53" s="791">
        <v>0</v>
      </c>
      <c r="M53" s="451">
        <v>0</v>
      </c>
      <c r="N53" s="783">
        <v>7.28</v>
      </c>
      <c r="O53" s="453">
        <v>17.88</v>
      </c>
      <c r="R53" s="3">
        <v>47</v>
      </c>
      <c r="S53" s="3">
        <v>53</v>
      </c>
      <c r="T53" s="3">
        <v>16</v>
      </c>
    </row>
    <row r="54" spans="1:20" ht="13.5" thickBot="1">
      <c r="A54" s="57" t="s">
        <v>13</v>
      </c>
      <c r="B54" s="457">
        <f>B53</f>
        <v>0</v>
      </c>
      <c r="C54" s="457">
        <f>C53</f>
        <v>0</v>
      </c>
      <c r="D54" s="457">
        <f>D53</f>
        <v>0</v>
      </c>
      <c r="E54" s="457">
        <f>E53</f>
        <v>11.96</v>
      </c>
      <c r="F54" s="457">
        <f>F53</f>
        <v>31.3</v>
      </c>
      <c r="G54" s="457">
        <f aca="true" t="shared" si="8" ref="G54:O54">G53</f>
        <v>10.01</v>
      </c>
      <c r="H54" s="457">
        <f t="shared" si="8"/>
        <v>0</v>
      </c>
      <c r="I54" s="457">
        <f t="shared" si="8"/>
        <v>0</v>
      </c>
      <c r="J54" s="457">
        <f t="shared" si="8"/>
        <v>0</v>
      </c>
      <c r="K54" s="457">
        <f t="shared" si="8"/>
        <v>0</v>
      </c>
      <c r="L54" s="459">
        <f t="shared" si="8"/>
        <v>0</v>
      </c>
      <c r="M54" s="457">
        <f t="shared" si="8"/>
        <v>0</v>
      </c>
      <c r="N54" s="457">
        <f t="shared" si="8"/>
        <v>7.28</v>
      </c>
      <c r="O54" s="462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169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784" t="s">
        <v>23</v>
      </c>
      <c r="B57" s="1787" t="s">
        <v>34</v>
      </c>
      <c r="C57" s="1787"/>
      <c r="D57" s="1787"/>
      <c r="E57" s="1787"/>
      <c r="F57" s="1809" t="s">
        <v>24</v>
      </c>
      <c r="G57" s="1820" t="s">
        <v>0</v>
      </c>
      <c r="H57" s="1824" t="s">
        <v>35</v>
      </c>
      <c r="I57" s="1824"/>
      <c r="J57" s="1824"/>
      <c r="K57" s="1824"/>
      <c r="L57" s="1825"/>
      <c r="M57" s="1850" t="s">
        <v>25</v>
      </c>
      <c r="N57" s="72" t="s">
        <v>1</v>
      </c>
      <c r="O57" s="84" t="s">
        <v>37</v>
      </c>
      <c r="R57" s="3">
        <v>51</v>
      </c>
      <c r="S57" s="3">
        <v>60</v>
      </c>
      <c r="T57" s="3">
        <v>50</v>
      </c>
    </row>
    <row r="58" spans="1:20" ht="20.25" thickBot="1">
      <c r="A58" s="1793"/>
      <c r="B58" s="56" t="s">
        <v>27</v>
      </c>
      <c r="C58" s="50" t="s">
        <v>28</v>
      </c>
      <c r="D58" s="50" t="s">
        <v>19</v>
      </c>
      <c r="E58" s="50" t="s">
        <v>29</v>
      </c>
      <c r="F58" s="1810"/>
      <c r="G58" s="1821"/>
      <c r="H58" s="53" t="s">
        <v>21</v>
      </c>
      <c r="I58" s="53" t="s">
        <v>20</v>
      </c>
      <c r="J58" s="53" t="s">
        <v>30</v>
      </c>
      <c r="K58" s="54" t="s">
        <v>31</v>
      </c>
      <c r="L58" s="55" t="s">
        <v>32</v>
      </c>
      <c r="M58" s="1851"/>
      <c r="N58" s="50" t="s">
        <v>33</v>
      </c>
      <c r="O58" s="58" t="s">
        <v>33</v>
      </c>
      <c r="R58" s="3">
        <v>52</v>
      </c>
      <c r="S58" s="3">
        <v>61</v>
      </c>
      <c r="T58" s="3">
        <v>29</v>
      </c>
    </row>
    <row r="59" spans="1:20" ht="13.5" thickBot="1">
      <c r="A59" s="83" t="s">
        <v>12</v>
      </c>
      <c r="B59" s="458">
        <v>0</v>
      </c>
      <c r="C59" s="458">
        <v>0</v>
      </c>
      <c r="D59" s="458">
        <v>0</v>
      </c>
      <c r="E59" s="458">
        <v>8.71</v>
      </c>
      <c r="F59" s="458">
        <v>22.81</v>
      </c>
      <c r="G59" s="458">
        <v>1.62</v>
      </c>
      <c r="H59" s="788">
        <v>0</v>
      </c>
      <c r="I59" s="441">
        <v>0</v>
      </c>
      <c r="J59" s="441">
        <v>0</v>
      </c>
      <c r="K59" s="783">
        <v>0</v>
      </c>
      <c r="L59" s="791">
        <v>0</v>
      </c>
      <c r="M59" s="451">
        <v>0</v>
      </c>
      <c r="N59" s="783">
        <v>8.4</v>
      </c>
      <c r="O59" s="453">
        <v>10.8</v>
      </c>
      <c r="R59" s="3">
        <v>53</v>
      </c>
      <c r="S59" s="3">
        <v>62</v>
      </c>
      <c r="T59" s="3">
        <v>29</v>
      </c>
    </row>
    <row r="60" spans="1:20" ht="13.5" thickBot="1">
      <c r="A60" s="57" t="s">
        <v>13</v>
      </c>
      <c r="B60" s="457">
        <f>B59</f>
        <v>0</v>
      </c>
      <c r="C60" s="457">
        <f>C59</f>
        <v>0</v>
      </c>
      <c r="D60" s="457">
        <f>D59</f>
        <v>0</v>
      </c>
      <c r="E60" s="457">
        <f>E59</f>
        <v>8.71</v>
      </c>
      <c r="F60" s="457">
        <f>F59</f>
        <v>22.81</v>
      </c>
      <c r="G60" s="457">
        <f aca="true" t="shared" si="9" ref="G60:O60">G59</f>
        <v>1.62</v>
      </c>
      <c r="H60" s="457">
        <f t="shared" si="9"/>
        <v>0</v>
      </c>
      <c r="I60" s="457">
        <f t="shared" si="9"/>
        <v>0</v>
      </c>
      <c r="J60" s="457">
        <f t="shared" si="9"/>
        <v>0</v>
      </c>
      <c r="K60" s="457">
        <f t="shared" si="9"/>
        <v>0</v>
      </c>
      <c r="L60" s="459">
        <f t="shared" si="9"/>
        <v>0</v>
      </c>
      <c r="M60" s="457">
        <f t="shared" si="9"/>
        <v>0</v>
      </c>
      <c r="N60" s="457">
        <f t="shared" si="9"/>
        <v>8.4</v>
      </c>
      <c r="O60" s="462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91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784" t="s">
        <v>23</v>
      </c>
      <c r="B63" s="1787" t="s">
        <v>34</v>
      </c>
      <c r="C63" s="1787"/>
      <c r="D63" s="1787"/>
      <c r="E63" s="1787"/>
      <c r="F63" s="1713" t="s">
        <v>234</v>
      </c>
      <c r="G63" s="1715" t="s">
        <v>235</v>
      </c>
      <c r="H63" s="1717" t="s">
        <v>46</v>
      </c>
      <c r="I63" s="1717"/>
      <c r="J63" s="1717"/>
      <c r="K63" s="1717"/>
      <c r="L63" s="1718"/>
      <c r="M63" s="1719" t="s">
        <v>240</v>
      </c>
      <c r="N63" s="72" t="s">
        <v>1</v>
      </c>
      <c r="O63" s="84" t="s">
        <v>37</v>
      </c>
      <c r="R63" s="3">
        <v>57</v>
      </c>
      <c r="S63" s="3">
        <v>66</v>
      </c>
      <c r="T63" s="3">
        <v>39</v>
      </c>
    </row>
    <row r="64" spans="1:20" ht="20.25" thickBot="1">
      <c r="A64" s="1793"/>
      <c r="B64" s="56" t="s">
        <v>27</v>
      </c>
      <c r="C64" s="50" t="s">
        <v>28</v>
      </c>
      <c r="D64" s="50" t="s">
        <v>19</v>
      </c>
      <c r="E64" s="50" t="s">
        <v>29</v>
      </c>
      <c r="F64" s="1714"/>
      <c r="G64" s="1716"/>
      <c r="H64" s="185" t="s">
        <v>21</v>
      </c>
      <c r="I64" s="185" t="s">
        <v>20</v>
      </c>
      <c r="J64" s="313" t="s">
        <v>30</v>
      </c>
      <c r="K64" s="314" t="s">
        <v>31</v>
      </c>
      <c r="L64" s="187" t="s">
        <v>32</v>
      </c>
      <c r="M64" s="1720"/>
      <c r="N64" s="50" t="s">
        <v>33</v>
      </c>
      <c r="O64" s="58" t="s">
        <v>33</v>
      </c>
      <c r="R64" s="3">
        <v>58</v>
      </c>
      <c r="S64" s="3">
        <v>67</v>
      </c>
      <c r="T64" s="3">
        <v>38</v>
      </c>
    </row>
    <row r="65" spans="1:20" ht="13.5" thickBot="1">
      <c r="A65" s="83" t="s">
        <v>12</v>
      </c>
      <c r="B65" s="458">
        <v>0</v>
      </c>
      <c r="C65" s="458">
        <v>0</v>
      </c>
      <c r="D65" s="458">
        <v>0</v>
      </c>
      <c r="E65" s="458">
        <v>67.47</v>
      </c>
      <c r="F65" s="458">
        <v>61.08</v>
      </c>
      <c r="G65" s="458">
        <v>14.09</v>
      </c>
      <c r="H65" s="788">
        <v>0</v>
      </c>
      <c r="I65" s="441">
        <v>0</v>
      </c>
      <c r="J65" s="441">
        <v>0</v>
      </c>
      <c r="K65" s="783">
        <v>0</v>
      </c>
      <c r="L65" s="791">
        <v>0</v>
      </c>
      <c r="M65" s="451">
        <v>0</v>
      </c>
      <c r="N65" s="441">
        <v>25.58</v>
      </c>
      <c r="O65" s="453">
        <v>43.6</v>
      </c>
      <c r="R65" s="3">
        <v>59</v>
      </c>
      <c r="S65" s="3">
        <v>68</v>
      </c>
      <c r="T65" s="3">
        <v>39</v>
      </c>
    </row>
    <row r="66" spans="1:20" ht="13.5" thickBot="1">
      <c r="A66" s="57" t="s">
        <v>13</v>
      </c>
      <c r="B66" s="457">
        <f aca="true" t="shared" si="10" ref="B66:O66">B65</f>
        <v>0</v>
      </c>
      <c r="C66" s="457">
        <f t="shared" si="10"/>
        <v>0</v>
      </c>
      <c r="D66" s="457">
        <f t="shared" si="10"/>
        <v>0</v>
      </c>
      <c r="E66" s="457">
        <f t="shared" si="10"/>
        <v>67.47</v>
      </c>
      <c r="F66" s="457">
        <f t="shared" si="10"/>
        <v>61.08</v>
      </c>
      <c r="G66" s="457">
        <f t="shared" si="10"/>
        <v>14.09</v>
      </c>
      <c r="H66" s="457">
        <f t="shared" si="10"/>
        <v>0</v>
      </c>
      <c r="I66" s="457">
        <f t="shared" si="10"/>
        <v>0</v>
      </c>
      <c r="J66" s="457">
        <f t="shared" si="10"/>
        <v>0</v>
      </c>
      <c r="K66" s="457">
        <f t="shared" si="10"/>
        <v>0</v>
      </c>
      <c r="L66" s="459">
        <f t="shared" si="10"/>
        <v>0</v>
      </c>
      <c r="M66" s="457">
        <f t="shared" si="10"/>
        <v>0</v>
      </c>
      <c r="N66" s="457">
        <f t="shared" si="10"/>
        <v>25.58</v>
      </c>
      <c r="O66" s="462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264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784" t="s">
        <v>23</v>
      </c>
      <c r="B69" s="1787" t="s">
        <v>34</v>
      </c>
      <c r="C69" s="1787"/>
      <c r="D69" s="1787"/>
      <c r="E69" s="1787"/>
      <c r="F69" s="1713" t="s">
        <v>234</v>
      </c>
      <c r="G69" s="1715" t="s">
        <v>235</v>
      </c>
      <c r="H69" s="1717" t="s">
        <v>46</v>
      </c>
      <c r="I69" s="1717"/>
      <c r="J69" s="1717"/>
      <c r="K69" s="1717"/>
      <c r="L69" s="1718"/>
      <c r="M69" s="1719" t="s">
        <v>240</v>
      </c>
      <c r="N69" s="72" t="s">
        <v>1</v>
      </c>
      <c r="O69" s="84" t="s">
        <v>37</v>
      </c>
      <c r="R69" s="3">
        <v>63</v>
      </c>
      <c r="S69" s="3">
        <v>77</v>
      </c>
      <c r="T69" s="3">
        <v>57</v>
      </c>
    </row>
    <row r="70" spans="1:20" ht="20.25" thickBot="1">
      <c r="A70" s="1793"/>
      <c r="B70" s="56" t="s">
        <v>27</v>
      </c>
      <c r="C70" s="50" t="s">
        <v>28</v>
      </c>
      <c r="D70" s="50" t="s">
        <v>19</v>
      </c>
      <c r="E70" s="50" t="s">
        <v>29</v>
      </c>
      <c r="F70" s="1714"/>
      <c r="G70" s="1716"/>
      <c r="H70" s="185" t="s">
        <v>21</v>
      </c>
      <c r="I70" s="185" t="s">
        <v>20</v>
      </c>
      <c r="J70" s="313" t="s">
        <v>30</v>
      </c>
      <c r="K70" s="314" t="s">
        <v>31</v>
      </c>
      <c r="L70" s="187" t="s">
        <v>32</v>
      </c>
      <c r="M70" s="1720"/>
      <c r="N70" s="50" t="s">
        <v>33</v>
      </c>
      <c r="O70" s="58" t="s">
        <v>33</v>
      </c>
      <c r="R70" s="3">
        <v>64</v>
      </c>
      <c r="S70" s="3">
        <v>78</v>
      </c>
      <c r="T70" s="3">
        <v>57</v>
      </c>
    </row>
    <row r="71" spans="1:20" ht="13.5" thickBot="1">
      <c r="A71" s="83" t="s">
        <v>12</v>
      </c>
      <c r="B71" s="458">
        <v>0</v>
      </c>
      <c r="C71" s="458">
        <v>0</v>
      </c>
      <c r="D71" s="458">
        <v>0</v>
      </c>
      <c r="E71" s="458">
        <v>91.72</v>
      </c>
      <c r="F71" s="458">
        <v>15.12</v>
      </c>
      <c r="G71" s="458">
        <v>14.23</v>
      </c>
      <c r="H71" s="458">
        <v>0</v>
      </c>
      <c r="I71" s="458">
        <v>0</v>
      </c>
      <c r="J71" s="458">
        <v>0</v>
      </c>
      <c r="K71" s="783">
        <v>0</v>
      </c>
      <c r="L71" s="791">
        <v>0</v>
      </c>
      <c r="M71" s="451">
        <v>0</v>
      </c>
      <c r="N71" s="441">
        <v>62.72</v>
      </c>
      <c r="O71" s="453">
        <v>46.8</v>
      </c>
      <c r="R71" s="3">
        <v>65</v>
      </c>
      <c r="S71" s="3">
        <v>83</v>
      </c>
      <c r="T71" s="3">
        <v>79</v>
      </c>
    </row>
    <row r="72" spans="1:20" ht="13.5" thickBot="1">
      <c r="A72" s="57" t="s">
        <v>13</v>
      </c>
      <c r="B72" s="457">
        <f>B71</f>
        <v>0</v>
      </c>
      <c r="C72" s="457">
        <f>C71</f>
        <v>0</v>
      </c>
      <c r="D72" s="457">
        <f>D71</f>
        <v>0</v>
      </c>
      <c r="E72" s="457">
        <f>E71</f>
        <v>91.72</v>
      </c>
      <c r="F72" s="457">
        <f>F71</f>
        <v>15.12</v>
      </c>
      <c r="G72" s="457">
        <f aca="true" t="shared" si="11" ref="G72:O72">G71</f>
        <v>14.23</v>
      </c>
      <c r="H72" s="457">
        <f t="shared" si="11"/>
        <v>0</v>
      </c>
      <c r="I72" s="457">
        <f t="shared" si="11"/>
        <v>0</v>
      </c>
      <c r="J72" s="457">
        <f t="shared" si="11"/>
        <v>0</v>
      </c>
      <c r="K72" s="457">
        <f t="shared" si="11"/>
        <v>0</v>
      </c>
      <c r="L72" s="459">
        <f t="shared" si="11"/>
        <v>0</v>
      </c>
      <c r="M72" s="457">
        <f t="shared" si="11"/>
        <v>0</v>
      </c>
      <c r="N72" s="457">
        <f t="shared" si="11"/>
        <v>62.72</v>
      </c>
      <c r="O72" s="462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213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784" t="s">
        <v>23</v>
      </c>
      <c r="B75" s="1787" t="s">
        <v>34</v>
      </c>
      <c r="C75" s="1787"/>
      <c r="D75" s="1787"/>
      <c r="E75" s="1787"/>
      <c r="F75" s="1713" t="s">
        <v>234</v>
      </c>
      <c r="G75" s="1715" t="s">
        <v>235</v>
      </c>
      <c r="H75" s="1717" t="s">
        <v>46</v>
      </c>
      <c r="I75" s="1717"/>
      <c r="J75" s="1717"/>
      <c r="K75" s="1717"/>
      <c r="L75" s="1718"/>
      <c r="M75" s="1719" t="s">
        <v>240</v>
      </c>
      <c r="N75" s="72" t="s">
        <v>1</v>
      </c>
      <c r="O75" s="84" t="s">
        <v>37</v>
      </c>
      <c r="R75" s="3">
        <v>69</v>
      </c>
      <c r="S75" s="3">
        <v>89</v>
      </c>
      <c r="T75" s="3">
        <v>50</v>
      </c>
    </row>
    <row r="76" spans="1:20" ht="20.25" thickBot="1">
      <c r="A76" s="1793"/>
      <c r="B76" s="56" t="s">
        <v>27</v>
      </c>
      <c r="C76" s="50" t="s">
        <v>28</v>
      </c>
      <c r="D76" s="50" t="s">
        <v>19</v>
      </c>
      <c r="E76" s="50" t="s">
        <v>29</v>
      </c>
      <c r="F76" s="1714"/>
      <c r="G76" s="1716"/>
      <c r="H76" s="185" t="s">
        <v>21</v>
      </c>
      <c r="I76" s="185" t="s">
        <v>20</v>
      </c>
      <c r="J76" s="313" t="s">
        <v>30</v>
      </c>
      <c r="K76" s="314" t="s">
        <v>31</v>
      </c>
      <c r="L76" s="187" t="s">
        <v>32</v>
      </c>
      <c r="M76" s="1720"/>
      <c r="N76" s="50" t="s">
        <v>33</v>
      </c>
      <c r="O76" s="58" t="s">
        <v>33</v>
      </c>
      <c r="R76" s="3">
        <v>70</v>
      </c>
      <c r="S76" s="3">
        <v>90</v>
      </c>
      <c r="T76" s="3">
        <v>50</v>
      </c>
    </row>
    <row r="77" spans="1:20" ht="13.5" thickBot="1">
      <c r="A77" s="83" t="s">
        <v>12</v>
      </c>
      <c r="B77" s="466">
        <v>0</v>
      </c>
      <c r="C77" s="466">
        <v>0</v>
      </c>
      <c r="D77" s="466">
        <v>0</v>
      </c>
      <c r="E77" s="466">
        <v>22.04</v>
      </c>
      <c r="F77" s="466">
        <v>77.37</v>
      </c>
      <c r="G77" s="466">
        <v>11.81</v>
      </c>
      <c r="H77" s="466">
        <v>0</v>
      </c>
      <c r="I77" s="466">
        <v>0</v>
      </c>
      <c r="J77" s="466">
        <v>0</v>
      </c>
      <c r="K77" s="466">
        <v>0</v>
      </c>
      <c r="L77" s="795">
        <v>0</v>
      </c>
      <c r="M77" s="448">
        <v>0</v>
      </c>
      <c r="N77" s="796">
        <v>0</v>
      </c>
      <c r="O77" s="449">
        <v>14.4</v>
      </c>
      <c r="R77" s="3">
        <v>71</v>
      </c>
      <c r="S77" s="3">
        <v>91</v>
      </c>
      <c r="T77" s="3">
        <v>51</v>
      </c>
    </row>
    <row r="78" spans="1:20" ht="13.5" thickBot="1">
      <c r="A78" s="57" t="s">
        <v>13</v>
      </c>
      <c r="B78" s="468">
        <f aca="true" t="shared" si="12" ref="B78:O78">B77</f>
        <v>0</v>
      </c>
      <c r="C78" s="468">
        <f t="shared" si="12"/>
        <v>0</v>
      </c>
      <c r="D78" s="468">
        <f t="shared" si="12"/>
        <v>0</v>
      </c>
      <c r="E78" s="468">
        <f t="shared" si="12"/>
        <v>22.04</v>
      </c>
      <c r="F78" s="468">
        <f t="shared" si="12"/>
        <v>77.37</v>
      </c>
      <c r="G78" s="468">
        <f t="shared" si="12"/>
        <v>11.81</v>
      </c>
      <c r="H78" s="468">
        <f t="shared" si="12"/>
        <v>0</v>
      </c>
      <c r="I78" s="468">
        <f t="shared" si="12"/>
        <v>0</v>
      </c>
      <c r="J78" s="468">
        <f t="shared" si="12"/>
        <v>0</v>
      </c>
      <c r="K78" s="468">
        <f t="shared" si="12"/>
        <v>0</v>
      </c>
      <c r="L78" s="470">
        <f t="shared" si="12"/>
        <v>0</v>
      </c>
      <c r="M78" s="468">
        <f t="shared" si="12"/>
        <v>0</v>
      </c>
      <c r="N78" s="468">
        <f t="shared" si="12"/>
        <v>0</v>
      </c>
      <c r="O78" s="469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214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784" t="s">
        <v>23</v>
      </c>
      <c r="B81" s="1787" t="s">
        <v>34</v>
      </c>
      <c r="C81" s="1787"/>
      <c r="D81" s="1787"/>
      <c r="E81" s="1787"/>
      <c r="F81" s="1713" t="s">
        <v>234</v>
      </c>
      <c r="G81" s="1715" t="s">
        <v>235</v>
      </c>
      <c r="H81" s="1717" t="s">
        <v>46</v>
      </c>
      <c r="I81" s="1717"/>
      <c r="J81" s="1717"/>
      <c r="K81" s="1717"/>
      <c r="L81" s="1718"/>
      <c r="M81" s="1719" t="s">
        <v>240</v>
      </c>
      <c r="N81" s="72" t="s">
        <v>1</v>
      </c>
      <c r="O81" s="84" t="s">
        <v>37</v>
      </c>
      <c r="R81" s="3">
        <v>75</v>
      </c>
      <c r="S81" s="3">
        <v>96</v>
      </c>
      <c r="T81" s="3">
        <v>38</v>
      </c>
    </row>
    <row r="82" spans="1:20" ht="20.25" thickBot="1">
      <c r="A82" s="1793"/>
      <c r="B82" s="56" t="s">
        <v>27</v>
      </c>
      <c r="C82" s="50" t="s">
        <v>157</v>
      </c>
      <c r="D82" s="50" t="s">
        <v>19</v>
      </c>
      <c r="E82" s="50" t="s">
        <v>29</v>
      </c>
      <c r="F82" s="1714"/>
      <c r="G82" s="1716"/>
      <c r="H82" s="185" t="s">
        <v>21</v>
      </c>
      <c r="I82" s="185" t="s">
        <v>20</v>
      </c>
      <c r="J82" s="313" t="s">
        <v>30</v>
      </c>
      <c r="K82" s="314" t="s">
        <v>31</v>
      </c>
      <c r="L82" s="187" t="s">
        <v>32</v>
      </c>
      <c r="M82" s="1720"/>
      <c r="N82" s="50" t="s">
        <v>33</v>
      </c>
      <c r="O82" s="58" t="s">
        <v>33</v>
      </c>
      <c r="R82" s="3">
        <v>76</v>
      </c>
      <c r="S82" s="3">
        <v>97</v>
      </c>
      <c r="T82" s="3">
        <v>97</v>
      </c>
    </row>
    <row r="83" spans="1:20" ht="12.75">
      <c r="A83" s="83" t="s">
        <v>12</v>
      </c>
      <c r="B83" s="466">
        <v>0</v>
      </c>
      <c r="C83" s="466">
        <v>0</v>
      </c>
      <c r="D83" s="466"/>
      <c r="E83" s="466">
        <v>44.44</v>
      </c>
      <c r="F83" s="466">
        <v>24.13</v>
      </c>
      <c r="G83" s="466">
        <v>0</v>
      </c>
      <c r="H83" s="466">
        <v>0</v>
      </c>
      <c r="I83" s="466">
        <v>0</v>
      </c>
      <c r="J83" s="466">
        <v>0</v>
      </c>
      <c r="K83" s="466">
        <v>0</v>
      </c>
      <c r="L83" s="795">
        <v>0</v>
      </c>
      <c r="M83" s="448">
        <v>0</v>
      </c>
      <c r="N83" s="796">
        <v>43.63</v>
      </c>
      <c r="O83" s="449">
        <v>21.6</v>
      </c>
      <c r="R83" s="3">
        <v>77</v>
      </c>
      <c r="S83" s="3">
        <v>98</v>
      </c>
      <c r="T83" s="3">
        <v>50</v>
      </c>
    </row>
    <row r="84" spans="1:20" ht="13.5" thickBot="1">
      <c r="A84" s="73" t="s">
        <v>3</v>
      </c>
      <c r="B84" s="466">
        <v>0</v>
      </c>
      <c r="C84" s="466">
        <v>0</v>
      </c>
      <c r="D84" s="466">
        <v>0</v>
      </c>
      <c r="E84" s="466">
        <v>36.75</v>
      </c>
      <c r="F84" s="466">
        <v>24.72</v>
      </c>
      <c r="G84" s="466">
        <v>8.4</v>
      </c>
      <c r="H84" s="466">
        <v>0</v>
      </c>
      <c r="I84" s="466">
        <v>0</v>
      </c>
      <c r="J84" s="466">
        <v>0</v>
      </c>
      <c r="K84" s="466">
        <v>0</v>
      </c>
      <c r="L84" s="797">
        <v>0</v>
      </c>
      <c r="M84" s="798">
        <v>0</v>
      </c>
      <c r="N84" s="442">
        <v>42.35</v>
      </c>
      <c r="O84" s="799">
        <v>14.4</v>
      </c>
      <c r="R84" s="3">
        <v>78</v>
      </c>
      <c r="S84" s="3">
        <v>99</v>
      </c>
      <c r="T84" s="3">
        <v>38</v>
      </c>
    </row>
    <row r="85" spans="1:20" ht="13.5" thickBot="1">
      <c r="A85" s="57" t="s">
        <v>13</v>
      </c>
      <c r="B85" s="468">
        <f>SUM(B83:B84)</f>
        <v>0</v>
      </c>
      <c r="C85" s="468">
        <f aca="true" t="shared" si="13" ref="C85:O85">SUM(C83:C84)</f>
        <v>0</v>
      </c>
      <c r="D85" s="468">
        <f t="shared" si="13"/>
        <v>0</v>
      </c>
      <c r="E85" s="468">
        <f t="shared" si="13"/>
        <v>81.19</v>
      </c>
      <c r="F85" s="468">
        <f t="shared" si="13"/>
        <v>48.849999999999994</v>
      </c>
      <c r="G85" s="468">
        <f t="shared" si="13"/>
        <v>8.4</v>
      </c>
      <c r="H85" s="468">
        <f t="shared" si="13"/>
        <v>0</v>
      </c>
      <c r="I85" s="468">
        <f t="shared" si="13"/>
        <v>0</v>
      </c>
      <c r="J85" s="468">
        <f t="shared" si="13"/>
        <v>0</v>
      </c>
      <c r="K85" s="468">
        <f t="shared" si="13"/>
        <v>0</v>
      </c>
      <c r="L85" s="470">
        <f t="shared" si="13"/>
        <v>0</v>
      </c>
      <c r="M85" s="468">
        <f t="shared" si="13"/>
        <v>0</v>
      </c>
      <c r="N85" s="468">
        <f t="shared" si="13"/>
        <v>85.98</v>
      </c>
      <c r="O85" s="468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215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784" t="s">
        <v>23</v>
      </c>
      <c r="B88" s="1787" t="s">
        <v>34</v>
      </c>
      <c r="C88" s="1787"/>
      <c r="D88" s="1787"/>
      <c r="E88" s="1787"/>
      <c r="F88" s="1713" t="s">
        <v>234</v>
      </c>
      <c r="G88" s="1715" t="s">
        <v>235</v>
      </c>
      <c r="H88" s="1717" t="s">
        <v>46</v>
      </c>
      <c r="I88" s="1717"/>
      <c r="J88" s="1717"/>
      <c r="K88" s="1717"/>
      <c r="L88" s="1718"/>
      <c r="M88" s="1719" t="s">
        <v>240</v>
      </c>
      <c r="N88" s="72" t="s">
        <v>1</v>
      </c>
      <c r="O88" s="84" t="s">
        <v>37</v>
      </c>
      <c r="R88" s="3">
        <v>82</v>
      </c>
      <c r="S88" s="3">
        <v>105</v>
      </c>
      <c r="T88" s="3">
        <v>31</v>
      </c>
    </row>
    <row r="89" spans="1:20" ht="20.25" thickBot="1">
      <c r="A89" s="1793"/>
      <c r="B89" s="56" t="s">
        <v>27</v>
      </c>
      <c r="C89" s="50" t="s">
        <v>28</v>
      </c>
      <c r="D89" s="50" t="s">
        <v>19</v>
      </c>
      <c r="E89" s="50" t="s">
        <v>29</v>
      </c>
      <c r="F89" s="1714"/>
      <c r="G89" s="1716"/>
      <c r="H89" s="185" t="s">
        <v>21</v>
      </c>
      <c r="I89" s="185" t="s">
        <v>20</v>
      </c>
      <c r="J89" s="313" t="s">
        <v>30</v>
      </c>
      <c r="K89" s="314" t="s">
        <v>31</v>
      </c>
      <c r="L89" s="187" t="s">
        <v>32</v>
      </c>
      <c r="M89" s="1720"/>
      <c r="N89" s="50" t="s">
        <v>33</v>
      </c>
      <c r="O89" s="58" t="s">
        <v>33</v>
      </c>
      <c r="R89" s="3">
        <v>83</v>
      </c>
      <c r="S89" s="3">
        <v>106</v>
      </c>
      <c r="T89" s="3">
        <v>26</v>
      </c>
    </row>
    <row r="90" spans="1:20" ht="12.75">
      <c r="A90" s="83" t="s">
        <v>6</v>
      </c>
      <c r="B90" s="800">
        <v>0</v>
      </c>
      <c r="C90" s="800">
        <v>0</v>
      </c>
      <c r="D90" s="800">
        <v>0</v>
      </c>
      <c r="E90" s="800">
        <v>12.57</v>
      </c>
      <c r="F90" s="800">
        <v>193.32</v>
      </c>
      <c r="G90" s="800">
        <v>25.84</v>
      </c>
      <c r="H90" s="800">
        <v>0</v>
      </c>
      <c r="I90" s="800">
        <v>0</v>
      </c>
      <c r="J90" s="800">
        <v>0</v>
      </c>
      <c r="K90" s="800">
        <v>0</v>
      </c>
      <c r="L90" s="795">
        <v>0</v>
      </c>
      <c r="M90" s="448">
        <v>0</v>
      </c>
      <c r="N90" s="796">
        <v>8.8</v>
      </c>
      <c r="O90" s="449">
        <v>32.7</v>
      </c>
      <c r="R90" s="3">
        <v>84</v>
      </c>
      <c r="S90" s="3">
        <v>173</v>
      </c>
      <c r="T90" s="3">
        <v>38</v>
      </c>
    </row>
    <row r="91" spans="1:20" ht="12.75">
      <c r="A91" s="319" t="s">
        <v>2</v>
      </c>
      <c r="B91" s="794">
        <v>0</v>
      </c>
      <c r="C91" s="466">
        <v>0</v>
      </c>
      <c r="D91" s="466">
        <v>40.75</v>
      </c>
      <c r="E91" s="466">
        <v>270.89</v>
      </c>
      <c r="F91" s="466">
        <v>209.74</v>
      </c>
      <c r="G91" s="466">
        <v>61.99</v>
      </c>
      <c r="H91" s="466">
        <v>0</v>
      </c>
      <c r="I91" s="466">
        <v>0</v>
      </c>
      <c r="J91" s="466">
        <v>0</v>
      </c>
      <c r="K91" s="466">
        <v>0</v>
      </c>
      <c r="L91" s="801">
        <v>247</v>
      </c>
      <c r="M91" s="802">
        <v>0</v>
      </c>
      <c r="N91" s="434">
        <v>220.6</v>
      </c>
      <c r="O91" s="803">
        <v>192.5</v>
      </c>
      <c r="R91" s="3">
        <v>85</v>
      </c>
      <c r="S91" s="3">
        <v>174</v>
      </c>
      <c r="T91" s="3">
        <v>38</v>
      </c>
    </row>
    <row r="92" spans="1:20" ht="12.75">
      <c r="A92" s="83" t="s">
        <v>3</v>
      </c>
      <c r="B92" s="466">
        <v>0</v>
      </c>
      <c r="C92" s="466">
        <v>0</v>
      </c>
      <c r="D92" s="466">
        <v>40.81</v>
      </c>
      <c r="E92" s="466">
        <v>273.94</v>
      </c>
      <c r="F92" s="466">
        <v>210.36</v>
      </c>
      <c r="G92" s="466">
        <v>61.99</v>
      </c>
      <c r="H92" s="466">
        <v>0</v>
      </c>
      <c r="I92" s="466">
        <v>0</v>
      </c>
      <c r="J92" s="466">
        <v>0</v>
      </c>
      <c r="K92" s="466">
        <v>0</v>
      </c>
      <c r="L92" s="801">
        <v>247</v>
      </c>
      <c r="M92" s="802">
        <v>0</v>
      </c>
      <c r="N92" s="434">
        <v>220.6</v>
      </c>
      <c r="O92" s="803">
        <v>192.5</v>
      </c>
      <c r="R92" s="3">
        <v>86</v>
      </c>
      <c r="S92" s="3">
        <v>183</v>
      </c>
      <c r="T92" s="3">
        <v>13</v>
      </c>
    </row>
    <row r="93" spans="1:20" ht="12.75">
      <c r="A93" s="83" t="s">
        <v>5</v>
      </c>
      <c r="B93" s="466">
        <v>0</v>
      </c>
      <c r="C93" s="466">
        <v>0</v>
      </c>
      <c r="D93" s="466">
        <v>0</v>
      </c>
      <c r="E93" s="466">
        <v>647.98</v>
      </c>
      <c r="F93" s="466">
        <v>210.35</v>
      </c>
      <c r="G93" s="466">
        <v>66.32</v>
      </c>
      <c r="H93" s="466">
        <v>0</v>
      </c>
      <c r="I93" s="466">
        <v>0</v>
      </c>
      <c r="J93" s="466">
        <v>0</v>
      </c>
      <c r="K93" s="466">
        <v>0</v>
      </c>
      <c r="L93" s="801">
        <v>159</v>
      </c>
      <c r="M93" s="802">
        <v>0</v>
      </c>
      <c r="N93" s="434">
        <v>398</v>
      </c>
      <c r="O93" s="803">
        <v>247.9</v>
      </c>
      <c r="R93" s="3">
        <v>87</v>
      </c>
      <c r="S93" s="3">
        <v>189</v>
      </c>
      <c r="T93" s="3">
        <v>36</v>
      </c>
    </row>
    <row r="94" spans="1:20" ht="13.5" thickBot="1">
      <c r="A94" s="73" t="s">
        <v>7</v>
      </c>
      <c r="B94" s="466">
        <v>0</v>
      </c>
      <c r="C94" s="466">
        <v>0</v>
      </c>
      <c r="D94" s="466">
        <v>59.18</v>
      </c>
      <c r="E94" s="466">
        <v>212.24</v>
      </c>
      <c r="F94" s="466">
        <v>209.6</v>
      </c>
      <c r="G94" s="466">
        <v>67.02</v>
      </c>
      <c r="H94" s="466">
        <v>0</v>
      </c>
      <c r="I94" s="466">
        <v>0</v>
      </c>
      <c r="J94" s="466">
        <v>0</v>
      </c>
      <c r="K94" s="466">
        <v>0</v>
      </c>
      <c r="L94" s="797">
        <v>247</v>
      </c>
      <c r="M94" s="798">
        <v>0</v>
      </c>
      <c r="N94" s="442">
        <v>187.8</v>
      </c>
      <c r="O94" s="799">
        <v>179.4</v>
      </c>
      <c r="R94" s="3">
        <v>88</v>
      </c>
      <c r="S94" s="3">
        <v>201</v>
      </c>
      <c r="T94" s="3">
        <v>90</v>
      </c>
    </row>
    <row r="95" spans="1:20" ht="13.5" thickBot="1">
      <c r="A95" s="57" t="s">
        <v>13</v>
      </c>
      <c r="B95" s="468">
        <v>0</v>
      </c>
      <c r="C95" s="468">
        <v>0</v>
      </c>
      <c r="D95" s="468">
        <v>140.74</v>
      </c>
      <c r="E95" s="468">
        <v>1417.6200000000001</v>
      </c>
      <c r="F95" s="468">
        <v>1033.3700000000001</v>
      </c>
      <c r="G95" s="468">
        <v>283.15999999999997</v>
      </c>
      <c r="H95" s="468">
        <v>0</v>
      </c>
      <c r="I95" s="468">
        <v>0</v>
      </c>
      <c r="J95" s="468">
        <v>0</v>
      </c>
      <c r="K95" s="468">
        <v>0</v>
      </c>
      <c r="L95" s="470">
        <v>900</v>
      </c>
      <c r="M95" s="468">
        <v>0</v>
      </c>
      <c r="N95" s="468">
        <v>1035.8</v>
      </c>
      <c r="O95" s="468">
        <v>845</v>
      </c>
      <c r="R95" s="3">
        <v>89</v>
      </c>
      <c r="S95" s="3">
        <v>202</v>
      </c>
      <c r="T95" s="3">
        <v>123</v>
      </c>
    </row>
    <row r="96" spans="1:20" ht="12.75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165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651" t="s">
        <v>23</v>
      </c>
      <c r="B98" s="1855" t="s">
        <v>34</v>
      </c>
      <c r="C98" s="1653"/>
      <c r="D98" s="1653"/>
      <c r="E98" s="1653"/>
      <c r="F98" s="1852" t="s">
        <v>234</v>
      </c>
      <c r="G98" s="1852" t="s">
        <v>235</v>
      </c>
      <c r="H98" s="1847" t="s">
        <v>35</v>
      </c>
      <c r="I98" s="1653"/>
      <c r="J98" s="1653"/>
      <c r="K98" s="1653"/>
      <c r="L98" s="1848"/>
      <c r="M98" s="1607" t="s">
        <v>240</v>
      </c>
      <c r="N98" s="77" t="s">
        <v>1</v>
      </c>
      <c r="O98" s="85" t="s">
        <v>37</v>
      </c>
      <c r="R98" s="3">
        <v>92</v>
      </c>
      <c r="S98" s="3">
        <v>205</v>
      </c>
      <c r="T98" s="3">
        <v>94</v>
      </c>
    </row>
    <row r="99" spans="1:20" ht="20.25" thickBot="1">
      <c r="A99" s="1806"/>
      <c r="B99" s="61" t="s">
        <v>27</v>
      </c>
      <c r="C99" s="62" t="s">
        <v>28</v>
      </c>
      <c r="D99" s="62" t="s">
        <v>19</v>
      </c>
      <c r="E99" s="62" t="s">
        <v>29</v>
      </c>
      <c r="F99" s="1853"/>
      <c r="G99" s="1853"/>
      <c r="H99" s="63" t="s">
        <v>21</v>
      </c>
      <c r="I99" s="63" t="s">
        <v>20</v>
      </c>
      <c r="J99" s="63" t="s">
        <v>30</v>
      </c>
      <c r="K99" s="63" t="s">
        <v>31</v>
      </c>
      <c r="L99" s="774" t="s">
        <v>32</v>
      </c>
      <c r="M99" s="1608"/>
      <c r="N99" s="62" t="s">
        <v>33</v>
      </c>
      <c r="O99" s="65" t="s">
        <v>33</v>
      </c>
      <c r="R99" s="3">
        <v>93</v>
      </c>
      <c r="S99" s="3">
        <v>206</v>
      </c>
      <c r="T99" s="3">
        <v>142</v>
      </c>
    </row>
    <row r="100" spans="1:20" ht="13.5" thickBot="1">
      <c r="A100" s="80" t="s">
        <v>13</v>
      </c>
      <c r="B100" s="522">
        <f aca="true" t="shared" si="14" ref="B100:O100">B12+B18+B24+B30+B37+B42+B48+B54+B60+B66+B72+B78+B85+B95</f>
        <v>384.3</v>
      </c>
      <c r="C100" s="522">
        <f t="shared" si="14"/>
        <v>596.19</v>
      </c>
      <c r="D100" s="522">
        <f t="shared" si="14"/>
        <v>425.81</v>
      </c>
      <c r="E100" s="522">
        <f t="shared" si="14"/>
        <v>2918.5200000000004</v>
      </c>
      <c r="F100" s="522">
        <f t="shared" si="14"/>
        <v>2198.41</v>
      </c>
      <c r="G100" s="522">
        <f t="shared" si="14"/>
        <v>496.09999999999997</v>
      </c>
      <c r="H100" s="816">
        <f t="shared" si="14"/>
        <v>0</v>
      </c>
      <c r="I100" s="522">
        <f t="shared" si="14"/>
        <v>249.3</v>
      </c>
      <c r="J100" s="522">
        <f t="shared" si="14"/>
        <v>0</v>
      </c>
      <c r="K100" s="522">
        <f t="shared" si="14"/>
        <v>0</v>
      </c>
      <c r="L100" s="775">
        <f t="shared" si="14"/>
        <v>1746.05</v>
      </c>
      <c r="M100" s="522">
        <f t="shared" si="14"/>
        <v>730.8</v>
      </c>
      <c r="N100" s="522">
        <f t="shared" si="14"/>
        <v>2244.49</v>
      </c>
      <c r="O100" s="779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57" t="s">
        <v>13</v>
      </c>
      <c r="B101" s="489">
        <f aca="true" t="shared" si="15" ref="B101:O101">SUM(B100:B100)</f>
        <v>384.3</v>
      </c>
      <c r="C101" s="489">
        <f t="shared" si="15"/>
        <v>596.19</v>
      </c>
      <c r="D101" s="489">
        <f>SUM(D100:D100)</f>
        <v>425.81</v>
      </c>
      <c r="E101" s="489">
        <f t="shared" si="15"/>
        <v>2918.5200000000004</v>
      </c>
      <c r="F101" s="489">
        <f t="shared" si="15"/>
        <v>2198.41</v>
      </c>
      <c r="G101" s="489">
        <f t="shared" si="15"/>
        <v>496.09999999999997</v>
      </c>
      <c r="H101" s="823">
        <f t="shared" si="15"/>
        <v>0</v>
      </c>
      <c r="I101" s="489">
        <f t="shared" si="15"/>
        <v>249.3</v>
      </c>
      <c r="J101" s="489">
        <f t="shared" si="15"/>
        <v>0</v>
      </c>
      <c r="K101" s="489">
        <f t="shared" si="15"/>
        <v>0</v>
      </c>
      <c r="L101" s="743">
        <f t="shared" si="15"/>
        <v>1746.05</v>
      </c>
      <c r="M101" s="489">
        <f t="shared" si="15"/>
        <v>730.8</v>
      </c>
      <c r="N101" s="489">
        <f t="shared" si="15"/>
        <v>2244.49</v>
      </c>
      <c r="O101" s="780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59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R102" s="3">
        <v>96</v>
      </c>
      <c r="S102" s="3">
        <v>209</v>
      </c>
      <c r="T102" s="3">
        <v>41</v>
      </c>
    </row>
    <row r="103" spans="1:20" ht="15.75">
      <c r="A103" s="59"/>
      <c r="B103" s="1874" t="s">
        <v>155</v>
      </c>
      <c r="C103" s="1874"/>
      <c r="D103" s="187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R103" s="3">
        <v>97</v>
      </c>
      <c r="S103" s="3">
        <v>210</v>
      </c>
      <c r="T103" s="3">
        <v>60</v>
      </c>
    </row>
    <row r="104" spans="1:20" ht="12.75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R104" s="3">
        <v>98</v>
      </c>
      <c r="S104" s="3">
        <v>214</v>
      </c>
      <c r="T104" s="3">
        <v>62</v>
      </c>
    </row>
    <row r="105" spans="1:20" ht="18">
      <c r="A105" s="13"/>
      <c r="B105" s="846" t="s">
        <v>69</v>
      </c>
      <c r="C105" s="847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784" t="s">
        <v>23</v>
      </c>
      <c r="B106" s="1787" t="s">
        <v>34</v>
      </c>
      <c r="C106" s="1787"/>
      <c r="D106" s="1787"/>
      <c r="E106" s="1787"/>
      <c r="F106" s="1713" t="s">
        <v>234</v>
      </c>
      <c r="G106" s="1715" t="s">
        <v>235</v>
      </c>
      <c r="H106" s="1717" t="s">
        <v>46</v>
      </c>
      <c r="I106" s="1717"/>
      <c r="J106" s="1717"/>
      <c r="K106" s="1717"/>
      <c r="L106" s="1718"/>
      <c r="M106" s="1719" t="s">
        <v>240</v>
      </c>
      <c r="N106" s="72" t="s">
        <v>1</v>
      </c>
      <c r="O106" s="84" t="s">
        <v>37</v>
      </c>
      <c r="R106" s="3">
        <v>100</v>
      </c>
      <c r="S106" s="3">
        <v>216</v>
      </c>
      <c r="T106" s="3">
        <v>125</v>
      </c>
    </row>
    <row r="107" spans="1:20" ht="20.25" thickBot="1">
      <c r="A107" s="1793"/>
      <c r="B107" s="56" t="s">
        <v>27</v>
      </c>
      <c r="C107" s="50" t="s">
        <v>157</v>
      </c>
      <c r="D107" s="50" t="s">
        <v>19</v>
      </c>
      <c r="E107" s="50" t="s">
        <v>29</v>
      </c>
      <c r="F107" s="1714"/>
      <c r="G107" s="1716"/>
      <c r="H107" s="185" t="s">
        <v>21</v>
      </c>
      <c r="I107" s="185" t="s">
        <v>20</v>
      </c>
      <c r="J107" s="313" t="s">
        <v>30</v>
      </c>
      <c r="K107" s="314" t="s">
        <v>31</v>
      </c>
      <c r="L107" s="409" t="s">
        <v>32</v>
      </c>
      <c r="M107" s="1720"/>
      <c r="N107" s="50" t="s">
        <v>33</v>
      </c>
      <c r="O107" s="58" t="s">
        <v>33</v>
      </c>
      <c r="R107" s="3">
        <v>101</v>
      </c>
      <c r="S107" s="3">
        <v>218</v>
      </c>
      <c r="T107" s="3">
        <v>72</v>
      </c>
    </row>
    <row r="108" spans="1:20" ht="12.75">
      <c r="A108" s="83" t="s">
        <v>10</v>
      </c>
      <c r="B108" s="440">
        <v>0</v>
      </c>
      <c r="C108" s="440">
        <v>63.7</v>
      </c>
      <c r="D108" s="440">
        <v>99.73</v>
      </c>
      <c r="E108" s="440">
        <v>198.93</v>
      </c>
      <c r="F108" s="440">
        <v>136.95</v>
      </c>
      <c r="G108" s="440">
        <v>5.02</v>
      </c>
      <c r="H108" s="440">
        <v>0</v>
      </c>
      <c r="I108" s="440">
        <v>0</v>
      </c>
      <c r="J108" s="440">
        <v>0</v>
      </c>
      <c r="K108" s="440">
        <v>0</v>
      </c>
      <c r="L108" s="443">
        <v>0</v>
      </c>
      <c r="M108" s="451">
        <v>0</v>
      </c>
      <c r="N108" s="441">
        <v>0</v>
      </c>
      <c r="O108" s="773">
        <v>0</v>
      </c>
      <c r="R108" s="3">
        <v>102</v>
      </c>
      <c r="S108" s="3">
        <v>219</v>
      </c>
      <c r="T108" s="3">
        <v>7</v>
      </c>
    </row>
    <row r="109" spans="1:20" ht="12.75">
      <c r="A109" s="83" t="s">
        <v>8</v>
      </c>
      <c r="B109" s="440">
        <v>0</v>
      </c>
      <c r="C109" s="440">
        <v>0</v>
      </c>
      <c r="D109" s="440">
        <v>167.43</v>
      </c>
      <c r="E109" s="440">
        <v>0</v>
      </c>
      <c r="F109" s="440">
        <v>81.08</v>
      </c>
      <c r="G109" s="440">
        <v>11.26</v>
      </c>
      <c r="H109" s="440">
        <v>0</v>
      </c>
      <c r="I109" s="440">
        <v>0</v>
      </c>
      <c r="J109" s="440">
        <v>0</v>
      </c>
      <c r="K109" s="440">
        <v>0</v>
      </c>
      <c r="L109" s="443">
        <v>0</v>
      </c>
      <c r="M109" s="792">
        <v>0</v>
      </c>
      <c r="N109" s="454">
        <v>145.69</v>
      </c>
      <c r="O109" s="793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73" t="s">
        <v>216</v>
      </c>
      <c r="B110" s="440">
        <v>0</v>
      </c>
      <c r="C110" s="440">
        <v>0</v>
      </c>
      <c r="D110" s="440">
        <v>0</v>
      </c>
      <c r="E110" s="440">
        <v>95.3</v>
      </c>
      <c r="F110" s="440">
        <v>113.75</v>
      </c>
      <c r="G110" s="440">
        <v>39.69</v>
      </c>
      <c r="H110" s="440">
        <v>0</v>
      </c>
      <c r="I110" s="440">
        <v>0</v>
      </c>
      <c r="J110" s="440">
        <v>0</v>
      </c>
      <c r="K110" s="440">
        <v>0</v>
      </c>
      <c r="L110" s="443">
        <v>0</v>
      </c>
      <c r="M110" s="792">
        <v>0</v>
      </c>
      <c r="N110" s="454">
        <v>151.19</v>
      </c>
      <c r="O110" s="793">
        <v>66.89</v>
      </c>
      <c r="R110" s="3"/>
      <c r="S110" s="255" t="s">
        <v>223</v>
      </c>
      <c r="T110" s="255">
        <f>SUM(T7:T109)</f>
        <v>6597</v>
      </c>
    </row>
    <row r="111" spans="1:20" ht="13.5" thickBot="1">
      <c r="A111" s="57" t="s">
        <v>13</v>
      </c>
      <c r="B111" s="457">
        <f>SUM(B108:B110)</f>
        <v>0</v>
      </c>
      <c r="C111" s="457">
        <f aca="true" t="shared" si="16" ref="C111:O111">SUM(C108:C110)</f>
        <v>63.7</v>
      </c>
      <c r="D111" s="457">
        <f t="shared" si="16"/>
        <v>267.16</v>
      </c>
      <c r="E111" s="457">
        <f t="shared" si="16"/>
        <v>294.23</v>
      </c>
      <c r="F111" s="457">
        <f t="shared" si="16"/>
        <v>331.78</v>
      </c>
      <c r="G111" s="457">
        <f t="shared" si="16"/>
        <v>55.97</v>
      </c>
      <c r="H111" s="461">
        <f t="shared" si="16"/>
        <v>0</v>
      </c>
      <c r="I111" s="457">
        <f t="shared" si="16"/>
        <v>0</v>
      </c>
      <c r="J111" s="457">
        <f t="shared" si="16"/>
        <v>0</v>
      </c>
      <c r="K111" s="457">
        <f t="shared" si="16"/>
        <v>0</v>
      </c>
      <c r="L111" s="464">
        <f t="shared" si="16"/>
        <v>0</v>
      </c>
      <c r="M111" s="457">
        <f t="shared" si="16"/>
        <v>0</v>
      </c>
      <c r="N111" s="457">
        <f t="shared" si="16"/>
        <v>296.88</v>
      </c>
      <c r="O111" s="462">
        <f t="shared" si="16"/>
        <v>169.16</v>
      </c>
      <c r="S111" s="1877" t="s">
        <v>267</v>
      </c>
      <c r="T111" s="1877"/>
    </row>
    <row r="112" spans="1:20" ht="12.75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207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784" t="s">
        <v>23</v>
      </c>
      <c r="B114" s="1787" t="s">
        <v>34</v>
      </c>
      <c r="C114" s="1787"/>
      <c r="D114" s="1787"/>
      <c r="E114" s="1787"/>
      <c r="F114" s="1713" t="s">
        <v>234</v>
      </c>
      <c r="G114" s="1715" t="s">
        <v>235</v>
      </c>
      <c r="H114" s="1717" t="s">
        <v>46</v>
      </c>
      <c r="I114" s="1717"/>
      <c r="J114" s="1717"/>
      <c r="K114" s="1717"/>
      <c r="L114" s="1718"/>
      <c r="M114" s="1719" t="s">
        <v>240</v>
      </c>
      <c r="N114" s="72" t="s">
        <v>1</v>
      </c>
      <c r="O114" s="84" t="s">
        <v>37</v>
      </c>
      <c r="R114" s="3">
        <v>3</v>
      </c>
      <c r="S114" s="3">
        <v>3</v>
      </c>
      <c r="T114" s="3">
        <v>212</v>
      </c>
    </row>
    <row r="115" spans="1:20" ht="20.25" thickBot="1">
      <c r="A115" s="1793"/>
      <c r="B115" s="56" t="s">
        <v>27</v>
      </c>
      <c r="C115" s="50" t="s">
        <v>157</v>
      </c>
      <c r="D115" s="50" t="s">
        <v>19</v>
      </c>
      <c r="E115" s="50" t="s">
        <v>29</v>
      </c>
      <c r="F115" s="1714"/>
      <c r="G115" s="1716"/>
      <c r="H115" s="185" t="s">
        <v>21</v>
      </c>
      <c r="I115" s="185" t="s">
        <v>20</v>
      </c>
      <c r="J115" s="313" t="s">
        <v>30</v>
      </c>
      <c r="K115" s="314" t="s">
        <v>31</v>
      </c>
      <c r="L115" s="409" t="s">
        <v>32</v>
      </c>
      <c r="M115" s="1720"/>
      <c r="N115" s="50" t="s">
        <v>33</v>
      </c>
      <c r="O115" s="58" t="s">
        <v>33</v>
      </c>
      <c r="R115" s="3">
        <v>4</v>
      </c>
      <c r="S115" s="3">
        <v>4</v>
      </c>
      <c r="T115" s="3">
        <v>95</v>
      </c>
    </row>
    <row r="116" spans="1:20" ht="13.5" thickBot="1">
      <c r="A116" s="83" t="s">
        <v>12</v>
      </c>
      <c r="B116" s="440">
        <v>0</v>
      </c>
      <c r="C116" s="440">
        <v>0</v>
      </c>
      <c r="D116" s="440">
        <v>0</v>
      </c>
      <c r="E116" s="440">
        <v>43.08</v>
      </c>
      <c r="F116" s="440">
        <v>143.9</v>
      </c>
      <c r="G116" s="440">
        <v>22.07</v>
      </c>
      <c r="H116" s="440">
        <v>0</v>
      </c>
      <c r="I116" s="440">
        <v>0</v>
      </c>
      <c r="J116" s="440">
        <v>0</v>
      </c>
      <c r="K116" s="440">
        <v>0</v>
      </c>
      <c r="L116" s="443">
        <v>0</v>
      </c>
      <c r="M116" s="451">
        <v>0</v>
      </c>
      <c r="N116" s="441">
        <v>19.51</v>
      </c>
      <c r="O116" s="773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57" t="s">
        <v>13</v>
      </c>
      <c r="B117" s="457">
        <f aca="true" t="shared" si="17" ref="B117:O117">SUM(B116:B116)</f>
        <v>0</v>
      </c>
      <c r="C117" s="457">
        <f t="shared" si="17"/>
        <v>0</v>
      </c>
      <c r="D117" s="457">
        <f t="shared" si="17"/>
        <v>0</v>
      </c>
      <c r="E117" s="457">
        <f t="shared" si="17"/>
        <v>43.08</v>
      </c>
      <c r="F117" s="457">
        <f t="shared" si="17"/>
        <v>143.9</v>
      </c>
      <c r="G117" s="457">
        <f t="shared" si="17"/>
        <v>22.07</v>
      </c>
      <c r="H117" s="461">
        <f t="shared" si="17"/>
        <v>0</v>
      </c>
      <c r="I117" s="457">
        <f t="shared" si="17"/>
        <v>0</v>
      </c>
      <c r="J117" s="457">
        <f t="shared" si="17"/>
        <v>0</v>
      </c>
      <c r="K117" s="457">
        <f t="shared" si="17"/>
        <v>0</v>
      </c>
      <c r="L117" s="464">
        <f t="shared" si="17"/>
        <v>0</v>
      </c>
      <c r="M117" s="457">
        <f t="shared" si="17"/>
        <v>0</v>
      </c>
      <c r="N117" s="457">
        <f t="shared" si="17"/>
        <v>19.51</v>
      </c>
      <c r="O117" s="462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86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784" t="s">
        <v>23</v>
      </c>
      <c r="B120" s="1787" t="s">
        <v>34</v>
      </c>
      <c r="C120" s="1787"/>
      <c r="D120" s="1787"/>
      <c r="E120" s="1787"/>
      <c r="F120" s="1713" t="s">
        <v>234</v>
      </c>
      <c r="G120" s="1715" t="s">
        <v>235</v>
      </c>
      <c r="H120" s="1717" t="s">
        <v>46</v>
      </c>
      <c r="I120" s="1717"/>
      <c r="J120" s="1717"/>
      <c r="K120" s="1717"/>
      <c r="L120" s="1718"/>
      <c r="M120" s="1719" t="s">
        <v>240</v>
      </c>
      <c r="N120" s="72" t="s">
        <v>1</v>
      </c>
      <c r="O120" s="84" t="s">
        <v>37</v>
      </c>
      <c r="R120" s="3">
        <v>9</v>
      </c>
      <c r="S120" s="3">
        <v>10</v>
      </c>
      <c r="T120" s="3">
        <v>109</v>
      </c>
    </row>
    <row r="121" spans="1:20" ht="20.25" thickBot="1">
      <c r="A121" s="1793"/>
      <c r="B121" s="56" t="s">
        <v>27</v>
      </c>
      <c r="C121" s="50" t="s">
        <v>157</v>
      </c>
      <c r="D121" s="50" t="s">
        <v>19</v>
      </c>
      <c r="E121" s="50" t="s">
        <v>29</v>
      </c>
      <c r="F121" s="1714"/>
      <c r="G121" s="1716"/>
      <c r="H121" s="185" t="s">
        <v>21</v>
      </c>
      <c r="I121" s="185" t="s">
        <v>20</v>
      </c>
      <c r="J121" s="313" t="s">
        <v>30</v>
      </c>
      <c r="K121" s="314" t="s">
        <v>31</v>
      </c>
      <c r="L121" s="409" t="s">
        <v>32</v>
      </c>
      <c r="M121" s="1720"/>
      <c r="N121" s="50" t="s">
        <v>33</v>
      </c>
      <c r="O121" s="58" t="s">
        <v>33</v>
      </c>
      <c r="R121" s="3">
        <v>10</v>
      </c>
      <c r="S121" s="3">
        <v>11</v>
      </c>
      <c r="T121" s="3">
        <v>101</v>
      </c>
    </row>
    <row r="122" spans="1:20" ht="13.5" thickBot="1">
      <c r="A122" s="83" t="s">
        <v>12</v>
      </c>
      <c r="B122" s="440">
        <v>0</v>
      </c>
      <c r="C122" s="440">
        <v>0</v>
      </c>
      <c r="D122" s="440">
        <v>0</v>
      </c>
      <c r="E122" s="440">
        <v>31.76</v>
      </c>
      <c r="F122" s="440">
        <v>163.61</v>
      </c>
      <c r="G122" s="440">
        <v>15.41</v>
      </c>
      <c r="H122" s="444">
        <v>0</v>
      </c>
      <c r="I122" s="444">
        <v>0</v>
      </c>
      <c r="J122" s="444">
        <v>0</v>
      </c>
      <c r="K122" s="444">
        <v>0</v>
      </c>
      <c r="L122" s="824">
        <v>0</v>
      </c>
      <c r="M122" s="792">
        <v>0</v>
      </c>
      <c r="N122" s="441">
        <v>14.28</v>
      </c>
      <c r="O122" s="773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57" t="s">
        <v>13</v>
      </c>
      <c r="B123" s="457">
        <f aca="true" t="shared" si="18" ref="B123:O123">SUM(B122:B122)</f>
        <v>0</v>
      </c>
      <c r="C123" s="457">
        <f t="shared" si="18"/>
        <v>0</v>
      </c>
      <c r="D123" s="457">
        <f t="shared" si="18"/>
        <v>0</v>
      </c>
      <c r="E123" s="457">
        <f t="shared" si="18"/>
        <v>31.76</v>
      </c>
      <c r="F123" s="457">
        <f t="shared" si="18"/>
        <v>163.61</v>
      </c>
      <c r="G123" s="457">
        <f t="shared" si="18"/>
        <v>15.41</v>
      </c>
      <c r="H123" s="461">
        <f t="shared" si="18"/>
        <v>0</v>
      </c>
      <c r="I123" s="457">
        <f t="shared" si="18"/>
        <v>0</v>
      </c>
      <c r="J123" s="457">
        <f t="shared" si="18"/>
        <v>0</v>
      </c>
      <c r="K123" s="457">
        <f t="shared" si="18"/>
        <v>0</v>
      </c>
      <c r="L123" s="804">
        <f t="shared" si="18"/>
        <v>0</v>
      </c>
      <c r="M123" s="457">
        <f t="shared" si="18"/>
        <v>0</v>
      </c>
      <c r="N123" s="457">
        <f t="shared" si="18"/>
        <v>14.28</v>
      </c>
      <c r="O123" s="462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82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784" t="s">
        <v>23</v>
      </c>
      <c r="B126" s="1787" t="s">
        <v>34</v>
      </c>
      <c r="C126" s="1787"/>
      <c r="D126" s="1787"/>
      <c r="E126" s="1787"/>
      <c r="F126" s="1713" t="s">
        <v>234</v>
      </c>
      <c r="G126" s="1715" t="s">
        <v>235</v>
      </c>
      <c r="H126" s="1717" t="s">
        <v>46</v>
      </c>
      <c r="I126" s="1717"/>
      <c r="J126" s="1717"/>
      <c r="K126" s="1717"/>
      <c r="L126" s="1718"/>
      <c r="M126" s="1719" t="s">
        <v>240</v>
      </c>
      <c r="N126" s="72" t="s">
        <v>1</v>
      </c>
      <c r="O126" s="84" t="s">
        <v>37</v>
      </c>
      <c r="R126" s="3">
        <v>15</v>
      </c>
      <c r="S126" s="3">
        <v>16</v>
      </c>
      <c r="T126" s="3">
        <v>57</v>
      </c>
    </row>
    <row r="127" spans="1:20" ht="20.25" thickBot="1">
      <c r="A127" s="1793"/>
      <c r="B127" s="56" t="s">
        <v>27</v>
      </c>
      <c r="C127" s="50" t="s">
        <v>156</v>
      </c>
      <c r="D127" s="50" t="s">
        <v>19</v>
      </c>
      <c r="E127" s="50" t="s">
        <v>29</v>
      </c>
      <c r="F127" s="1714"/>
      <c r="G127" s="1716"/>
      <c r="H127" s="185" t="s">
        <v>21</v>
      </c>
      <c r="I127" s="185" t="s">
        <v>20</v>
      </c>
      <c r="J127" s="313" t="s">
        <v>30</v>
      </c>
      <c r="K127" s="314" t="s">
        <v>31</v>
      </c>
      <c r="L127" s="409" t="s">
        <v>32</v>
      </c>
      <c r="M127" s="1720"/>
      <c r="N127" s="50" t="s">
        <v>33</v>
      </c>
      <c r="O127" s="58" t="s">
        <v>33</v>
      </c>
      <c r="P127" s="5"/>
      <c r="Q127" s="49"/>
      <c r="R127" s="3">
        <v>16</v>
      </c>
      <c r="S127" s="3">
        <v>17</v>
      </c>
      <c r="T127" s="3">
        <v>55</v>
      </c>
    </row>
    <row r="128" spans="1:20" ht="13.5" thickBot="1">
      <c r="A128" s="83" t="s">
        <v>12</v>
      </c>
      <c r="B128" s="440">
        <v>0</v>
      </c>
      <c r="C128" s="440">
        <v>267.17</v>
      </c>
      <c r="D128" s="440">
        <v>0</v>
      </c>
      <c r="E128" s="440">
        <v>91.82</v>
      </c>
      <c r="F128" s="440">
        <v>95.69</v>
      </c>
      <c r="G128" s="440">
        <v>11.78</v>
      </c>
      <c r="H128" s="440">
        <v>0</v>
      </c>
      <c r="I128" s="440">
        <v>0</v>
      </c>
      <c r="J128" s="440">
        <v>0</v>
      </c>
      <c r="K128" s="440">
        <v>0</v>
      </c>
      <c r="L128" s="825">
        <v>0</v>
      </c>
      <c r="M128" s="451">
        <v>0</v>
      </c>
      <c r="N128" s="441">
        <v>378.97</v>
      </c>
      <c r="O128" s="453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57" t="s">
        <v>13</v>
      </c>
      <c r="B129" s="457">
        <f aca="true" t="shared" si="19" ref="B129:O129">B128</f>
        <v>0</v>
      </c>
      <c r="C129" s="457">
        <f t="shared" si="19"/>
        <v>267.17</v>
      </c>
      <c r="D129" s="457">
        <f t="shared" si="19"/>
        <v>0</v>
      </c>
      <c r="E129" s="457">
        <f t="shared" si="19"/>
        <v>91.82</v>
      </c>
      <c r="F129" s="457">
        <f t="shared" si="19"/>
        <v>95.69</v>
      </c>
      <c r="G129" s="457">
        <f t="shared" si="19"/>
        <v>11.78</v>
      </c>
      <c r="H129" s="461">
        <f t="shared" si="19"/>
        <v>0</v>
      </c>
      <c r="I129" s="457">
        <f t="shared" si="19"/>
        <v>0</v>
      </c>
      <c r="J129" s="457">
        <f t="shared" si="19"/>
        <v>0</v>
      </c>
      <c r="K129" s="457">
        <f t="shared" si="19"/>
        <v>0</v>
      </c>
      <c r="L129" s="464">
        <f t="shared" si="19"/>
        <v>0</v>
      </c>
      <c r="M129" s="457">
        <f t="shared" si="19"/>
        <v>0</v>
      </c>
      <c r="N129" s="457">
        <f t="shared" si="19"/>
        <v>378.97</v>
      </c>
      <c r="O129" s="462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108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784" t="s">
        <v>23</v>
      </c>
      <c r="B132" s="1787" t="s">
        <v>34</v>
      </c>
      <c r="C132" s="1787"/>
      <c r="D132" s="1787"/>
      <c r="E132" s="1787"/>
      <c r="F132" s="1713" t="s">
        <v>234</v>
      </c>
      <c r="G132" s="1715" t="s">
        <v>235</v>
      </c>
      <c r="H132" s="1717" t="s">
        <v>46</v>
      </c>
      <c r="I132" s="1717"/>
      <c r="J132" s="1717"/>
      <c r="K132" s="1717"/>
      <c r="L132" s="1718"/>
      <c r="M132" s="1719" t="s">
        <v>240</v>
      </c>
      <c r="N132" s="72" t="s">
        <v>1</v>
      </c>
      <c r="O132" s="84" t="s">
        <v>37</v>
      </c>
      <c r="R132" s="3">
        <v>21</v>
      </c>
      <c r="S132" s="3">
        <v>28</v>
      </c>
      <c r="T132" s="3">
        <v>6</v>
      </c>
    </row>
    <row r="133" spans="1:20" ht="20.25" thickBot="1">
      <c r="A133" s="1793"/>
      <c r="B133" s="56" t="s">
        <v>27</v>
      </c>
      <c r="C133" s="50" t="s">
        <v>157</v>
      </c>
      <c r="D133" s="50" t="s">
        <v>19</v>
      </c>
      <c r="E133" s="50" t="s">
        <v>29</v>
      </c>
      <c r="F133" s="1714"/>
      <c r="G133" s="1716"/>
      <c r="H133" s="185" t="s">
        <v>21</v>
      </c>
      <c r="I133" s="185" t="s">
        <v>20</v>
      </c>
      <c r="J133" s="313" t="s">
        <v>30</v>
      </c>
      <c r="K133" s="314" t="s">
        <v>31</v>
      </c>
      <c r="L133" s="409" t="s">
        <v>32</v>
      </c>
      <c r="M133" s="1720"/>
      <c r="N133" s="50" t="s">
        <v>33</v>
      </c>
      <c r="O133" s="58" t="s">
        <v>33</v>
      </c>
      <c r="R133" s="3">
        <v>22</v>
      </c>
      <c r="S133" s="3">
        <v>30</v>
      </c>
      <c r="T133" s="3">
        <v>26</v>
      </c>
    </row>
    <row r="134" spans="1:20" ht="13.5" thickBot="1">
      <c r="A134" s="83" t="s">
        <v>12</v>
      </c>
      <c r="B134" s="440">
        <v>0</v>
      </c>
      <c r="C134" s="440">
        <v>0</v>
      </c>
      <c r="D134" s="440">
        <v>0</v>
      </c>
      <c r="E134" s="440">
        <v>34.06</v>
      </c>
      <c r="F134" s="440">
        <v>40.75</v>
      </c>
      <c r="G134" s="440">
        <v>6.57</v>
      </c>
      <c r="H134" s="440">
        <v>0</v>
      </c>
      <c r="I134" s="440">
        <v>0</v>
      </c>
      <c r="J134" s="440">
        <v>0</v>
      </c>
      <c r="K134" s="440">
        <v>0</v>
      </c>
      <c r="L134" s="826">
        <v>0</v>
      </c>
      <c r="M134" s="792">
        <v>0</v>
      </c>
      <c r="N134" s="441">
        <v>9.18</v>
      </c>
      <c r="O134" s="453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57" t="s">
        <v>13</v>
      </c>
      <c r="B135" s="457">
        <f aca="true" t="shared" si="20" ref="B135:O135">SUM(B134:B134)</f>
        <v>0</v>
      </c>
      <c r="C135" s="457">
        <f t="shared" si="20"/>
        <v>0</v>
      </c>
      <c r="D135" s="457">
        <f t="shared" si="20"/>
        <v>0</v>
      </c>
      <c r="E135" s="457">
        <f t="shared" si="20"/>
        <v>34.06</v>
      </c>
      <c r="F135" s="457">
        <f t="shared" si="20"/>
        <v>40.75</v>
      </c>
      <c r="G135" s="457">
        <f t="shared" si="20"/>
        <v>6.57</v>
      </c>
      <c r="H135" s="461">
        <f t="shared" si="20"/>
        <v>0</v>
      </c>
      <c r="I135" s="457">
        <f t="shared" si="20"/>
        <v>0</v>
      </c>
      <c r="J135" s="457">
        <f t="shared" si="20"/>
        <v>0</v>
      </c>
      <c r="K135" s="457">
        <f t="shared" si="20"/>
        <v>0</v>
      </c>
      <c r="L135" s="464">
        <f t="shared" si="20"/>
        <v>0</v>
      </c>
      <c r="M135" s="457">
        <f t="shared" si="20"/>
        <v>0</v>
      </c>
      <c r="N135" s="457">
        <f t="shared" si="20"/>
        <v>9.18</v>
      </c>
      <c r="O135" s="457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100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784" t="s">
        <v>23</v>
      </c>
      <c r="B138" s="1787" t="s">
        <v>34</v>
      </c>
      <c r="C138" s="1787"/>
      <c r="D138" s="1787"/>
      <c r="E138" s="1787"/>
      <c r="F138" s="1713" t="s">
        <v>234</v>
      </c>
      <c r="G138" s="1715" t="s">
        <v>235</v>
      </c>
      <c r="H138" s="1717" t="s">
        <v>46</v>
      </c>
      <c r="I138" s="1717"/>
      <c r="J138" s="1717"/>
      <c r="K138" s="1717"/>
      <c r="L138" s="1718"/>
      <c r="M138" s="1719" t="s">
        <v>240</v>
      </c>
      <c r="N138" s="72" t="s">
        <v>1</v>
      </c>
      <c r="O138" s="84" t="s">
        <v>37</v>
      </c>
      <c r="R138" s="3"/>
      <c r="S138" s="255" t="s">
        <v>223</v>
      </c>
      <c r="T138" s="255">
        <f>SUM(T112:T137)</f>
        <v>2337</v>
      </c>
    </row>
    <row r="139" spans="1:20" ht="20.25" thickBot="1">
      <c r="A139" s="1793"/>
      <c r="B139" s="56" t="s">
        <v>27</v>
      </c>
      <c r="C139" s="50" t="s">
        <v>156</v>
      </c>
      <c r="D139" s="50" t="s">
        <v>19</v>
      </c>
      <c r="E139" s="50" t="s">
        <v>29</v>
      </c>
      <c r="F139" s="1714"/>
      <c r="G139" s="1716"/>
      <c r="H139" s="185" t="s">
        <v>21</v>
      </c>
      <c r="I139" s="185" t="s">
        <v>20</v>
      </c>
      <c r="J139" s="313" t="s">
        <v>30</v>
      </c>
      <c r="K139" s="314" t="s">
        <v>31</v>
      </c>
      <c r="L139" s="409" t="s">
        <v>32</v>
      </c>
      <c r="M139" s="1720"/>
      <c r="N139" s="50" t="s">
        <v>33</v>
      </c>
      <c r="O139" s="58" t="s">
        <v>33</v>
      </c>
      <c r="R139" s="3"/>
      <c r="S139" s="255" t="s">
        <v>151</v>
      </c>
      <c r="T139" s="255">
        <f>T138+T110</f>
        <v>8934</v>
      </c>
    </row>
    <row r="140" spans="1:15" ht="13.5" thickBot="1">
      <c r="A140" s="83" t="s">
        <v>12</v>
      </c>
      <c r="B140" s="440">
        <v>0</v>
      </c>
      <c r="C140" s="440">
        <v>0</v>
      </c>
      <c r="D140" s="440">
        <v>57.29</v>
      </c>
      <c r="E140" s="440">
        <v>132.21</v>
      </c>
      <c r="F140" s="440">
        <v>45.56</v>
      </c>
      <c r="G140" s="440">
        <v>31.79</v>
      </c>
      <c r="H140" s="440">
        <v>0</v>
      </c>
      <c r="I140" s="440">
        <v>0</v>
      </c>
      <c r="J140" s="440">
        <v>0</v>
      </c>
      <c r="K140" s="440">
        <v>0</v>
      </c>
      <c r="L140" s="826">
        <v>0</v>
      </c>
      <c r="M140" s="792">
        <v>0</v>
      </c>
      <c r="N140" s="441">
        <v>107.2</v>
      </c>
      <c r="O140" s="453">
        <v>78.7</v>
      </c>
    </row>
    <row r="141" spans="1:15" ht="13.5" thickBot="1">
      <c r="A141" s="57" t="s">
        <v>13</v>
      </c>
      <c r="B141" s="457">
        <f aca="true" t="shared" si="21" ref="B141:O141">B140</f>
        <v>0</v>
      </c>
      <c r="C141" s="457">
        <f t="shared" si="21"/>
        <v>0</v>
      </c>
      <c r="D141" s="457">
        <f t="shared" si="21"/>
        <v>57.29</v>
      </c>
      <c r="E141" s="457">
        <f t="shared" si="21"/>
        <v>132.21</v>
      </c>
      <c r="F141" s="457">
        <f t="shared" si="21"/>
        <v>45.56</v>
      </c>
      <c r="G141" s="457">
        <f t="shared" si="21"/>
        <v>31.79</v>
      </c>
      <c r="H141" s="461">
        <f t="shared" si="21"/>
        <v>0</v>
      </c>
      <c r="I141" s="457">
        <f t="shared" si="21"/>
        <v>0</v>
      </c>
      <c r="J141" s="457">
        <f t="shared" si="21"/>
        <v>0</v>
      </c>
      <c r="K141" s="457">
        <f t="shared" si="21"/>
        <v>0</v>
      </c>
      <c r="L141" s="464">
        <f t="shared" si="21"/>
        <v>0</v>
      </c>
      <c r="M141" s="457">
        <f t="shared" si="21"/>
        <v>0</v>
      </c>
      <c r="N141" s="457">
        <f t="shared" si="21"/>
        <v>107.2</v>
      </c>
      <c r="O141" s="462">
        <f t="shared" si="21"/>
        <v>78.7</v>
      </c>
    </row>
    <row r="142" spans="1:15" ht="12.75">
      <c r="A142" s="59"/>
      <c r="B142" s="742"/>
      <c r="C142" s="742"/>
      <c r="D142" s="742"/>
      <c r="E142" s="742"/>
      <c r="F142" s="742"/>
      <c r="G142" s="742"/>
      <c r="H142" s="742"/>
      <c r="I142" s="742"/>
      <c r="J142" s="742"/>
      <c r="K142" s="742"/>
      <c r="L142" s="742"/>
      <c r="M142" s="742"/>
      <c r="N142" s="742"/>
      <c r="O142" s="742"/>
    </row>
    <row r="143" spans="1:20" ht="22.5" customHeight="1">
      <c r="A143" s="13"/>
      <c r="B143" s="6" t="s">
        <v>208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268</v>
      </c>
      <c r="T143" s="6"/>
    </row>
    <row r="144" spans="1:15" ht="23.25" customHeight="1">
      <c r="A144" s="1784" t="s">
        <v>23</v>
      </c>
      <c r="B144" s="1787" t="s">
        <v>34</v>
      </c>
      <c r="C144" s="1787"/>
      <c r="D144" s="1787"/>
      <c r="E144" s="1787"/>
      <c r="F144" s="1713" t="s">
        <v>234</v>
      </c>
      <c r="G144" s="1715" t="s">
        <v>235</v>
      </c>
      <c r="H144" s="1717" t="s">
        <v>46</v>
      </c>
      <c r="I144" s="1717"/>
      <c r="J144" s="1717"/>
      <c r="K144" s="1717"/>
      <c r="L144" s="1718"/>
      <c r="M144" s="1719" t="s">
        <v>240</v>
      </c>
      <c r="N144" s="72" t="s">
        <v>1</v>
      </c>
      <c r="O144" s="84" t="s">
        <v>37</v>
      </c>
    </row>
    <row r="145" spans="1:20" ht="20.25" thickBot="1">
      <c r="A145" s="1793"/>
      <c r="B145" s="56" t="s">
        <v>27</v>
      </c>
      <c r="C145" s="50" t="s">
        <v>157</v>
      </c>
      <c r="D145" s="50" t="s">
        <v>19</v>
      </c>
      <c r="E145" s="50" t="s">
        <v>29</v>
      </c>
      <c r="F145" s="1714"/>
      <c r="G145" s="1716"/>
      <c r="H145" s="185" t="s">
        <v>21</v>
      </c>
      <c r="I145" s="185" t="s">
        <v>20</v>
      </c>
      <c r="J145" s="313" t="s">
        <v>30</v>
      </c>
      <c r="K145" s="314" t="s">
        <v>31</v>
      </c>
      <c r="L145" s="409" t="s">
        <v>32</v>
      </c>
      <c r="M145" s="1720"/>
      <c r="N145" s="50" t="s">
        <v>33</v>
      </c>
      <c r="O145" s="58" t="s">
        <v>33</v>
      </c>
      <c r="R145" s="255" t="s">
        <v>159</v>
      </c>
      <c r="S145" s="255" t="s">
        <v>194</v>
      </c>
      <c r="T145" s="255" t="s">
        <v>192</v>
      </c>
    </row>
    <row r="146" spans="1:20" ht="13.5" thickBot="1">
      <c r="A146" s="83" t="s">
        <v>12</v>
      </c>
      <c r="B146" s="440">
        <v>0</v>
      </c>
      <c r="C146" s="440">
        <v>0</v>
      </c>
      <c r="D146" s="440">
        <v>0</v>
      </c>
      <c r="E146" s="440">
        <v>11.08</v>
      </c>
      <c r="F146" s="440">
        <v>5.68</v>
      </c>
      <c r="G146" s="440">
        <v>3.86</v>
      </c>
      <c r="H146" s="440">
        <v>0</v>
      </c>
      <c r="I146" s="440">
        <v>0</v>
      </c>
      <c r="J146" s="440">
        <v>0</v>
      </c>
      <c r="K146" s="440">
        <v>0</v>
      </c>
      <c r="L146" s="826">
        <v>0</v>
      </c>
      <c r="M146" s="792">
        <v>0</v>
      </c>
      <c r="N146" s="441">
        <v>9.03</v>
      </c>
      <c r="O146" s="453">
        <v>14.4</v>
      </c>
      <c r="R146" s="3"/>
      <c r="S146" s="1878" t="s">
        <v>266</v>
      </c>
      <c r="T146" s="1878"/>
    </row>
    <row r="147" spans="1:20" ht="13.5" thickBot="1">
      <c r="A147" s="57" t="s">
        <v>13</v>
      </c>
      <c r="B147" s="457">
        <f aca="true" t="shared" si="22" ref="B147:O147">SUM(B146:B146)</f>
        <v>0</v>
      </c>
      <c r="C147" s="457">
        <f t="shared" si="22"/>
        <v>0</v>
      </c>
      <c r="D147" s="457">
        <f t="shared" si="22"/>
        <v>0</v>
      </c>
      <c r="E147" s="457">
        <f t="shared" si="22"/>
        <v>11.08</v>
      </c>
      <c r="F147" s="457">
        <f t="shared" si="22"/>
        <v>5.68</v>
      </c>
      <c r="G147" s="457">
        <f t="shared" si="22"/>
        <v>3.86</v>
      </c>
      <c r="H147" s="461">
        <f t="shared" si="22"/>
        <v>0</v>
      </c>
      <c r="I147" s="457">
        <f t="shared" si="22"/>
        <v>0</v>
      </c>
      <c r="J147" s="457">
        <f t="shared" si="22"/>
        <v>0</v>
      </c>
      <c r="K147" s="457">
        <f t="shared" si="22"/>
        <v>0</v>
      </c>
      <c r="L147" s="464">
        <f t="shared" si="22"/>
        <v>0</v>
      </c>
      <c r="M147" s="457">
        <f t="shared" si="22"/>
        <v>0</v>
      </c>
      <c r="N147" s="457">
        <f t="shared" si="22"/>
        <v>9.03</v>
      </c>
      <c r="O147" s="457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59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89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784" t="s">
        <v>23</v>
      </c>
      <c r="B150" s="1787" t="s">
        <v>34</v>
      </c>
      <c r="C150" s="1787"/>
      <c r="D150" s="1787"/>
      <c r="E150" s="1787"/>
      <c r="F150" s="1713" t="s">
        <v>234</v>
      </c>
      <c r="G150" s="1715" t="s">
        <v>235</v>
      </c>
      <c r="H150" s="1717" t="s">
        <v>46</v>
      </c>
      <c r="I150" s="1717"/>
      <c r="J150" s="1717"/>
      <c r="K150" s="1717"/>
      <c r="L150" s="1718"/>
      <c r="M150" s="1719" t="s">
        <v>240</v>
      </c>
      <c r="N150" s="72" t="s">
        <v>1</v>
      </c>
      <c r="O150" s="84" t="s">
        <v>37</v>
      </c>
      <c r="R150" s="3">
        <v>4</v>
      </c>
      <c r="S150" s="3">
        <v>4</v>
      </c>
      <c r="T150" s="3">
        <v>31</v>
      </c>
    </row>
    <row r="151" spans="1:20" ht="20.25" thickBot="1">
      <c r="A151" s="1793"/>
      <c r="B151" s="56" t="s">
        <v>27</v>
      </c>
      <c r="C151" s="50" t="s">
        <v>157</v>
      </c>
      <c r="D151" s="50" t="s">
        <v>19</v>
      </c>
      <c r="E151" s="50" t="s">
        <v>29</v>
      </c>
      <c r="F151" s="1714"/>
      <c r="G151" s="1716"/>
      <c r="H151" s="185" t="s">
        <v>21</v>
      </c>
      <c r="I151" s="185" t="s">
        <v>20</v>
      </c>
      <c r="J151" s="313" t="s">
        <v>30</v>
      </c>
      <c r="K151" s="314" t="s">
        <v>31</v>
      </c>
      <c r="L151" s="409" t="s">
        <v>32</v>
      </c>
      <c r="M151" s="1720"/>
      <c r="N151" s="50" t="s">
        <v>33</v>
      </c>
      <c r="O151" s="58" t="s">
        <v>33</v>
      </c>
      <c r="R151" s="3">
        <v>5</v>
      </c>
      <c r="S151" s="3">
        <v>6</v>
      </c>
      <c r="T151" s="3">
        <v>28</v>
      </c>
    </row>
    <row r="152" spans="1:20" ht="13.5" thickBot="1">
      <c r="A152" s="83" t="s">
        <v>12</v>
      </c>
      <c r="B152" s="440">
        <v>0</v>
      </c>
      <c r="C152" s="440">
        <v>0</v>
      </c>
      <c r="D152" s="440">
        <v>0</v>
      </c>
      <c r="E152" s="440">
        <v>6.14</v>
      </c>
      <c r="F152" s="440">
        <v>7.74</v>
      </c>
      <c r="G152" s="440">
        <v>6.23</v>
      </c>
      <c r="H152" s="440">
        <v>0</v>
      </c>
      <c r="I152" s="440">
        <v>0</v>
      </c>
      <c r="J152" s="440">
        <v>0</v>
      </c>
      <c r="K152" s="440">
        <v>0</v>
      </c>
      <c r="L152" s="826">
        <v>0</v>
      </c>
      <c r="M152" s="792">
        <v>0</v>
      </c>
      <c r="N152" s="441">
        <v>3.06</v>
      </c>
      <c r="O152" s="453">
        <v>7.2</v>
      </c>
      <c r="R152" s="3">
        <v>6</v>
      </c>
      <c r="S152" s="3">
        <v>7</v>
      </c>
      <c r="T152" s="3">
        <v>51</v>
      </c>
    </row>
    <row r="153" spans="1:20" ht="13.5" thickBot="1">
      <c r="A153" s="57" t="s">
        <v>13</v>
      </c>
      <c r="B153" s="457">
        <f aca="true" t="shared" si="23" ref="B153:O153">SUM(B152:B152)</f>
        <v>0</v>
      </c>
      <c r="C153" s="457">
        <f t="shared" si="23"/>
        <v>0</v>
      </c>
      <c r="D153" s="457">
        <f t="shared" si="23"/>
        <v>0</v>
      </c>
      <c r="E153" s="457">
        <f t="shared" si="23"/>
        <v>6.14</v>
      </c>
      <c r="F153" s="457">
        <f t="shared" si="23"/>
        <v>7.74</v>
      </c>
      <c r="G153" s="457">
        <f t="shared" si="23"/>
        <v>6.23</v>
      </c>
      <c r="H153" s="461">
        <f t="shared" si="23"/>
        <v>0</v>
      </c>
      <c r="I153" s="457">
        <f t="shared" si="23"/>
        <v>0</v>
      </c>
      <c r="J153" s="457">
        <f t="shared" si="23"/>
        <v>0</v>
      </c>
      <c r="K153" s="457">
        <f t="shared" si="23"/>
        <v>0</v>
      </c>
      <c r="L153" s="464">
        <f t="shared" si="23"/>
        <v>0</v>
      </c>
      <c r="M153" s="457">
        <f t="shared" si="23"/>
        <v>0</v>
      </c>
      <c r="N153" s="457">
        <f t="shared" si="23"/>
        <v>3.06</v>
      </c>
      <c r="O153" s="462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59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91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784" t="s">
        <v>23</v>
      </c>
      <c r="B156" s="1787" t="s">
        <v>34</v>
      </c>
      <c r="C156" s="1787"/>
      <c r="D156" s="1787"/>
      <c r="E156" s="1787"/>
      <c r="F156" s="1713" t="s">
        <v>234</v>
      </c>
      <c r="G156" s="1715" t="s">
        <v>235</v>
      </c>
      <c r="H156" s="1717" t="s">
        <v>46</v>
      </c>
      <c r="I156" s="1717"/>
      <c r="J156" s="1717"/>
      <c r="K156" s="1717"/>
      <c r="L156" s="1718"/>
      <c r="M156" s="1719" t="s">
        <v>240</v>
      </c>
      <c r="N156" s="72" t="s">
        <v>1</v>
      </c>
      <c r="O156" s="84" t="s">
        <v>37</v>
      </c>
      <c r="R156" s="3">
        <v>10</v>
      </c>
      <c r="S156" s="3">
        <v>14</v>
      </c>
      <c r="T156" s="3">
        <v>28</v>
      </c>
    </row>
    <row r="157" spans="1:20" ht="20.25" thickBot="1">
      <c r="A157" s="1793"/>
      <c r="B157" s="56" t="s">
        <v>27</v>
      </c>
      <c r="C157" s="50" t="s">
        <v>157</v>
      </c>
      <c r="D157" s="50" t="s">
        <v>19</v>
      </c>
      <c r="E157" s="50" t="s">
        <v>29</v>
      </c>
      <c r="F157" s="1714"/>
      <c r="G157" s="1716"/>
      <c r="H157" s="185" t="s">
        <v>21</v>
      </c>
      <c r="I157" s="185" t="s">
        <v>20</v>
      </c>
      <c r="J157" s="313" t="s">
        <v>30</v>
      </c>
      <c r="K157" s="314" t="s">
        <v>31</v>
      </c>
      <c r="L157" s="409" t="s">
        <v>32</v>
      </c>
      <c r="M157" s="1720"/>
      <c r="N157" s="50" t="s">
        <v>33</v>
      </c>
      <c r="O157" s="58" t="s">
        <v>33</v>
      </c>
      <c r="R157" s="3">
        <v>11</v>
      </c>
      <c r="S157" s="3">
        <v>15</v>
      </c>
      <c r="T157" s="3">
        <v>26</v>
      </c>
    </row>
    <row r="158" spans="1:20" ht="13.5" thickBot="1">
      <c r="A158" s="83" t="s">
        <v>12</v>
      </c>
      <c r="B158" s="440">
        <v>0</v>
      </c>
      <c r="C158" s="440">
        <v>0</v>
      </c>
      <c r="D158" s="440">
        <v>0</v>
      </c>
      <c r="E158" s="440">
        <v>16.1</v>
      </c>
      <c r="F158" s="440">
        <v>12.36</v>
      </c>
      <c r="G158" s="440">
        <v>0</v>
      </c>
      <c r="H158" s="440">
        <v>0</v>
      </c>
      <c r="I158" s="440">
        <v>0</v>
      </c>
      <c r="J158" s="440">
        <v>0</v>
      </c>
      <c r="K158" s="440">
        <v>0</v>
      </c>
      <c r="L158" s="826">
        <v>0</v>
      </c>
      <c r="M158" s="792">
        <v>0</v>
      </c>
      <c r="N158" s="441">
        <v>5.98</v>
      </c>
      <c r="O158" s="453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57" t="s">
        <v>13</v>
      </c>
      <c r="B159" s="457">
        <f aca="true" t="shared" si="24" ref="B159:O159">SUM(B158:B158)</f>
        <v>0</v>
      </c>
      <c r="C159" s="457">
        <f t="shared" si="24"/>
        <v>0</v>
      </c>
      <c r="D159" s="457">
        <f t="shared" si="24"/>
        <v>0</v>
      </c>
      <c r="E159" s="457">
        <f t="shared" si="24"/>
        <v>16.1</v>
      </c>
      <c r="F159" s="457">
        <f t="shared" si="24"/>
        <v>12.36</v>
      </c>
      <c r="G159" s="457">
        <f t="shared" si="24"/>
        <v>0</v>
      </c>
      <c r="H159" s="461">
        <f t="shared" si="24"/>
        <v>0</v>
      </c>
      <c r="I159" s="457">
        <f t="shared" si="24"/>
        <v>0</v>
      </c>
      <c r="J159" s="457">
        <f t="shared" si="24"/>
        <v>0</v>
      </c>
      <c r="K159" s="457">
        <f t="shared" si="24"/>
        <v>0</v>
      </c>
      <c r="L159" s="464">
        <f t="shared" si="24"/>
        <v>0</v>
      </c>
      <c r="M159" s="457">
        <f t="shared" si="24"/>
        <v>0</v>
      </c>
      <c r="N159" s="457">
        <f t="shared" si="24"/>
        <v>5.98</v>
      </c>
      <c r="O159" s="457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59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262</v>
      </c>
      <c r="C161" s="410"/>
      <c r="D161" s="410"/>
      <c r="E161" s="410"/>
      <c r="F161" s="410"/>
      <c r="G161" s="410"/>
      <c r="N161" s="410"/>
      <c r="O161" s="410"/>
      <c r="R161" s="3">
        <v>15</v>
      </c>
      <c r="S161" s="3">
        <v>23</v>
      </c>
      <c r="T161" s="3">
        <v>38</v>
      </c>
    </row>
    <row r="162" spans="1:20" ht="16.5">
      <c r="A162" s="1875" t="s">
        <v>249</v>
      </c>
      <c r="B162" s="1867" t="s">
        <v>250</v>
      </c>
      <c r="C162" s="1868"/>
      <c r="D162" s="1868"/>
      <c r="E162" s="1868"/>
      <c r="F162" s="1869" t="s">
        <v>24</v>
      </c>
      <c r="G162" s="1869" t="s">
        <v>251</v>
      </c>
      <c r="H162" s="1868" t="s">
        <v>252</v>
      </c>
      <c r="I162" s="1868"/>
      <c r="J162" s="1868"/>
      <c r="K162" s="1868"/>
      <c r="L162" s="1871"/>
      <c r="M162" s="1872" t="s">
        <v>253</v>
      </c>
      <c r="N162" s="411" t="s">
        <v>1</v>
      </c>
      <c r="O162" s="411" t="s">
        <v>254</v>
      </c>
      <c r="R162" s="3">
        <v>16</v>
      </c>
      <c r="S162" s="3">
        <v>24</v>
      </c>
      <c r="T162" s="3">
        <v>74</v>
      </c>
    </row>
    <row r="163" spans="1:20" ht="17.25" thickBot="1">
      <c r="A163" s="1875"/>
      <c r="B163" s="418" t="s">
        <v>27</v>
      </c>
      <c r="C163" s="417" t="s">
        <v>255</v>
      </c>
      <c r="D163" s="417" t="s">
        <v>19</v>
      </c>
      <c r="E163" s="417" t="s">
        <v>29</v>
      </c>
      <c r="F163" s="1870"/>
      <c r="G163" s="1870"/>
      <c r="H163" s="416" t="s">
        <v>256</v>
      </c>
      <c r="I163" s="416" t="s">
        <v>257</v>
      </c>
      <c r="J163" s="416" t="s">
        <v>258</v>
      </c>
      <c r="K163" s="416" t="s">
        <v>259</v>
      </c>
      <c r="L163" s="827" t="s">
        <v>260</v>
      </c>
      <c r="M163" s="1873"/>
      <c r="N163" s="417" t="s">
        <v>261</v>
      </c>
      <c r="O163" s="417" t="s">
        <v>261</v>
      </c>
      <c r="R163" s="3">
        <v>17</v>
      </c>
      <c r="S163" s="3">
        <v>25</v>
      </c>
      <c r="T163" s="3">
        <v>46</v>
      </c>
    </row>
    <row r="164" spans="1:20" ht="12.75">
      <c r="A164" s="414" t="s">
        <v>10</v>
      </c>
      <c r="B164" s="805">
        <v>0</v>
      </c>
      <c r="C164" s="806">
        <v>0</v>
      </c>
      <c r="D164" s="806">
        <v>0</v>
      </c>
      <c r="E164" s="806">
        <v>0</v>
      </c>
      <c r="F164" s="806">
        <v>65.77</v>
      </c>
      <c r="G164" s="806">
        <v>0</v>
      </c>
      <c r="H164" s="439">
        <v>0</v>
      </c>
      <c r="I164" s="439">
        <v>0</v>
      </c>
      <c r="J164" s="439">
        <v>0</v>
      </c>
      <c r="K164" s="439">
        <v>0</v>
      </c>
      <c r="L164" s="455">
        <v>0</v>
      </c>
      <c r="M164" s="456">
        <v>0</v>
      </c>
      <c r="N164" s="806">
        <v>0</v>
      </c>
      <c r="O164" s="807">
        <v>0</v>
      </c>
      <c r="R164" s="3">
        <v>18</v>
      </c>
      <c r="S164" s="3">
        <v>26</v>
      </c>
      <c r="T164" s="3">
        <v>77</v>
      </c>
    </row>
    <row r="165" spans="1:20" ht="12.75">
      <c r="A165" s="414" t="s">
        <v>8</v>
      </c>
      <c r="B165" s="808">
        <v>0</v>
      </c>
      <c r="C165" s="458">
        <v>0</v>
      </c>
      <c r="D165" s="458">
        <v>0</v>
      </c>
      <c r="E165" s="458">
        <v>0</v>
      </c>
      <c r="F165" s="458">
        <v>11.3</v>
      </c>
      <c r="G165" s="458">
        <v>3.99</v>
      </c>
      <c r="H165" s="440">
        <v>0</v>
      </c>
      <c r="I165" s="440">
        <v>0</v>
      </c>
      <c r="J165" s="440">
        <v>0</v>
      </c>
      <c r="K165" s="440">
        <v>0</v>
      </c>
      <c r="L165" s="443">
        <v>0</v>
      </c>
      <c r="M165" s="452">
        <v>0</v>
      </c>
      <c r="N165" s="458">
        <v>4.04</v>
      </c>
      <c r="O165" s="809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415" t="s">
        <v>223</v>
      </c>
      <c r="B166" s="810">
        <f aca="true" t="shared" si="25" ref="B166:O166">SUM(B164+B165)</f>
        <v>0</v>
      </c>
      <c r="C166" s="811">
        <f t="shared" si="25"/>
        <v>0</v>
      </c>
      <c r="D166" s="811">
        <f t="shared" si="25"/>
        <v>0</v>
      </c>
      <c r="E166" s="811">
        <f t="shared" si="25"/>
        <v>0</v>
      </c>
      <c r="F166" s="811">
        <f t="shared" si="25"/>
        <v>77.07</v>
      </c>
      <c r="G166" s="811">
        <f t="shared" si="25"/>
        <v>3.99</v>
      </c>
      <c r="H166" s="812">
        <f t="shared" si="25"/>
        <v>0</v>
      </c>
      <c r="I166" s="812">
        <f t="shared" si="25"/>
        <v>0</v>
      </c>
      <c r="J166" s="812">
        <f t="shared" si="25"/>
        <v>0</v>
      </c>
      <c r="K166" s="812">
        <f t="shared" si="25"/>
        <v>0</v>
      </c>
      <c r="L166" s="828">
        <f t="shared" si="25"/>
        <v>0</v>
      </c>
      <c r="M166" s="813">
        <f t="shared" si="25"/>
        <v>0</v>
      </c>
      <c r="N166" s="811">
        <f t="shared" si="25"/>
        <v>4.04</v>
      </c>
      <c r="O166" s="814">
        <f t="shared" si="25"/>
        <v>3.6</v>
      </c>
      <c r="R166" s="3"/>
      <c r="S166" s="255" t="s">
        <v>223</v>
      </c>
      <c r="T166" s="255">
        <f>SUM(T147:T165)</f>
        <v>779</v>
      </c>
    </row>
    <row r="167" spans="3:20" ht="12.75">
      <c r="C167" s="410"/>
      <c r="D167" s="410"/>
      <c r="E167" s="410"/>
      <c r="F167" s="410"/>
      <c r="G167" s="410"/>
      <c r="N167" s="410"/>
      <c r="O167" s="410"/>
      <c r="S167" s="1731" t="s">
        <v>267</v>
      </c>
      <c r="T167" s="1860"/>
    </row>
    <row r="168" spans="1:20" ht="12.75">
      <c r="A168" s="6"/>
      <c r="B168" s="6" t="s">
        <v>213</v>
      </c>
      <c r="C168" s="410"/>
      <c r="D168" s="410"/>
      <c r="E168" s="410"/>
      <c r="F168" s="410"/>
      <c r="G168" s="410"/>
      <c r="N168" s="410"/>
      <c r="O168" s="410"/>
      <c r="R168" s="3">
        <v>1</v>
      </c>
      <c r="S168" s="3">
        <v>1</v>
      </c>
      <c r="T168" s="3">
        <v>75</v>
      </c>
    </row>
    <row r="169" spans="1:20" ht="19.5" customHeight="1">
      <c r="A169" s="1875" t="s">
        <v>249</v>
      </c>
      <c r="B169" s="1867" t="s">
        <v>250</v>
      </c>
      <c r="C169" s="1868"/>
      <c r="D169" s="1868"/>
      <c r="E169" s="1868"/>
      <c r="F169" s="1869" t="s">
        <v>24</v>
      </c>
      <c r="G169" s="1869" t="s">
        <v>251</v>
      </c>
      <c r="H169" s="1868" t="s">
        <v>252</v>
      </c>
      <c r="I169" s="1868"/>
      <c r="J169" s="1868"/>
      <c r="K169" s="1868"/>
      <c r="L169" s="1871"/>
      <c r="M169" s="1872" t="s">
        <v>253</v>
      </c>
      <c r="N169" s="411" t="s">
        <v>1</v>
      </c>
      <c r="O169" s="411" t="s">
        <v>254</v>
      </c>
      <c r="R169" s="3">
        <v>2</v>
      </c>
      <c r="S169" s="3">
        <v>2</v>
      </c>
      <c r="T169" s="3">
        <v>38</v>
      </c>
    </row>
    <row r="170" spans="1:20" ht="17.25" thickBot="1">
      <c r="A170" s="1875"/>
      <c r="B170" s="418" t="s">
        <v>27</v>
      </c>
      <c r="C170" s="417" t="s">
        <v>255</v>
      </c>
      <c r="D170" s="417" t="s">
        <v>19</v>
      </c>
      <c r="E170" s="417" t="s">
        <v>29</v>
      </c>
      <c r="F170" s="1870"/>
      <c r="G170" s="1870"/>
      <c r="H170" s="416" t="s">
        <v>256</v>
      </c>
      <c r="I170" s="416" t="s">
        <v>257</v>
      </c>
      <c r="J170" s="416" t="s">
        <v>258</v>
      </c>
      <c r="K170" s="416" t="s">
        <v>259</v>
      </c>
      <c r="L170" s="827" t="s">
        <v>260</v>
      </c>
      <c r="M170" s="1873"/>
      <c r="N170" s="417" t="s">
        <v>261</v>
      </c>
      <c r="O170" s="417" t="s">
        <v>261</v>
      </c>
      <c r="R170" s="3">
        <v>3</v>
      </c>
      <c r="S170" s="3">
        <v>3</v>
      </c>
      <c r="T170" s="3">
        <v>9</v>
      </c>
    </row>
    <row r="171" spans="1:20" ht="12.75">
      <c r="A171" s="414" t="s">
        <v>10</v>
      </c>
      <c r="B171" s="805">
        <v>0</v>
      </c>
      <c r="C171" s="806">
        <v>0</v>
      </c>
      <c r="D171" s="806">
        <v>0</v>
      </c>
      <c r="E171" s="806">
        <v>0</v>
      </c>
      <c r="F171" s="806">
        <v>202.9</v>
      </c>
      <c r="G171" s="806">
        <v>19.71</v>
      </c>
      <c r="H171" s="439">
        <v>0</v>
      </c>
      <c r="I171" s="439">
        <v>0</v>
      </c>
      <c r="J171" s="439">
        <v>0</v>
      </c>
      <c r="K171" s="439">
        <v>0</v>
      </c>
      <c r="L171" s="455">
        <v>0</v>
      </c>
      <c r="M171" s="456">
        <v>0</v>
      </c>
      <c r="N171" s="806">
        <v>0</v>
      </c>
      <c r="O171" s="807">
        <v>0</v>
      </c>
      <c r="R171" s="3">
        <v>4</v>
      </c>
      <c r="S171" s="3">
        <v>4</v>
      </c>
      <c r="T171" s="3">
        <v>8</v>
      </c>
    </row>
    <row r="172" spans="1:20" ht="12.75">
      <c r="A172" s="414" t="s">
        <v>8</v>
      </c>
      <c r="B172" s="808">
        <v>0</v>
      </c>
      <c r="C172" s="458">
        <v>0</v>
      </c>
      <c r="D172" s="458">
        <v>0</v>
      </c>
      <c r="E172" s="458">
        <v>0</v>
      </c>
      <c r="F172" s="458">
        <v>0</v>
      </c>
      <c r="G172" s="458">
        <v>4.07</v>
      </c>
      <c r="H172" s="440">
        <v>0</v>
      </c>
      <c r="I172" s="440">
        <v>0</v>
      </c>
      <c r="J172" s="440">
        <v>0</v>
      </c>
      <c r="K172" s="440">
        <v>0</v>
      </c>
      <c r="L172" s="443">
        <v>0</v>
      </c>
      <c r="M172" s="452">
        <v>0</v>
      </c>
      <c r="N172" s="458">
        <v>5.02</v>
      </c>
      <c r="O172" s="809">
        <v>3.6</v>
      </c>
      <c r="R172" s="3">
        <v>5</v>
      </c>
      <c r="S172" s="3">
        <v>5</v>
      </c>
      <c r="T172" s="3">
        <v>4</v>
      </c>
    </row>
    <row r="173" spans="1:20" ht="13.5" thickBot="1">
      <c r="A173" s="415" t="s">
        <v>223</v>
      </c>
      <c r="B173" s="810">
        <f aca="true" t="shared" si="26" ref="B173:O173">SUM(B171+B172)</f>
        <v>0</v>
      </c>
      <c r="C173" s="811">
        <f t="shared" si="26"/>
        <v>0</v>
      </c>
      <c r="D173" s="811">
        <f t="shared" si="26"/>
        <v>0</v>
      </c>
      <c r="E173" s="811">
        <f t="shared" si="26"/>
        <v>0</v>
      </c>
      <c r="F173" s="811">
        <f t="shared" si="26"/>
        <v>202.9</v>
      </c>
      <c r="G173" s="811">
        <f t="shared" si="26"/>
        <v>23.78</v>
      </c>
      <c r="H173" s="812">
        <f t="shared" si="26"/>
        <v>0</v>
      </c>
      <c r="I173" s="812">
        <f t="shared" si="26"/>
        <v>0</v>
      </c>
      <c r="J173" s="812">
        <f t="shared" si="26"/>
        <v>0</v>
      </c>
      <c r="K173" s="812">
        <f t="shared" si="26"/>
        <v>0</v>
      </c>
      <c r="L173" s="828">
        <f t="shared" si="26"/>
        <v>0</v>
      </c>
      <c r="M173" s="813">
        <f t="shared" si="26"/>
        <v>0</v>
      </c>
      <c r="N173" s="811">
        <f t="shared" si="26"/>
        <v>5.02</v>
      </c>
      <c r="O173" s="814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410"/>
      <c r="D174" s="410"/>
      <c r="E174" s="410"/>
      <c r="F174" s="410"/>
      <c r="G174" s="410"/>
      <c r="N174" s="410"/>
      <c r="O174" s="410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209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784" t="s">
        <v>23</v>
      </c>
      <c r="B176" s="1787" t="s">
        <v>34</v>
      </c>
      <c r="C176" s="1787"/>
      <c r="D176" s="1787"/>
      <c r="E176" s="1787"/>
      <c r="F176" s="1713" t="s">
        <v>234</v>
      </c>
      <c r="G176" s="1715" t="s">
        <v>235</v>
      </c>
      <c r="H176" s="1717" t="s">
        <v>46</v>
      </c>
      <c r="I176" s="1717"/>
      <c r="J176" s="1717"/>
      <c r="K176" s="1717"/>
      <c r="L176" s="1718"/>
      <c r="M176" s="1719" t="s">
        <v>240</v>
      </c>
      <c r="N176" s="72" t="s">
        <v>1</v>
      </c>
      <c r="O176" s="84" t="s">
        <v>37</v>
      </c>
      <c r="R176" s="3">
        <v>9</v>
      </c>
      <c r="S176" s="3">
        <v>10</v>
      </c>
      <c r="T176" s="3">
        <v>24</v>
      </c>
    </row>
    <row r="177" spans="1:20" ht="20.25" thickBot="1">
      <c r="A177" s="1793"/>
      <c r="B177" s="56" t="s">
        <v>27</v>
      </c>
      <c r="C177" s="50" t="s">
        <v>157</v>
      </c>
      <c r="D177" s="50" t="s">
        <v>19</v>
      </c>
      <c r="E177" s="50" t="s">
        <v>29</v>
      </c>
      <c r="F177" s="1714"/>
      <c r="G177" s="1716"/>
      <c r="H177" s="185" t="s">
        <v>21</v>
      </c>
      <c r="I177" s="185" t="s">
        <v>20</v>
      </c>
      <c r="J177" s="313" t="s">
        <v>30</v>
      </c>
      <c r="K177" s="314" t="s">
        <v>31</v>
      </c>
      <c r="L177" s="409" t="s">
        <v>32</v>
      </c>
      <c r="M177" s="1720"/>
      <c r="N177" s="50" t="s">
        <v>33</v>
      </c>
      <c r="O177" s="58" t="s">
        <v>33</v>
      </c>
      <c r="R177" s="3">
        <v>10</v>
      </c>
      <c r="S177" s="3">
        <v>11</v>
      </c>
      <c r="T177" s="3">
        <v>6</v>
      </c>
    </row>
    <row r="178" spans="1:20" ht="12.75">
      <c r="A178" s="83" t="s">
        <v>10</v>
      </c>
      <c r="B178" s="440">
        <v>0</v>
      </c>
      <c r="C178" s="440">
        <v>0</v>
      </c>
      <c r="D178" s="440">
        <v>0</v>
      </c>
      <c r="E178" s="440">
        <v>21.5</v>
      </c>
      <c r="F178" s="440">
        <v>21.93</v>
      </c>
      <c r="G178" s="440">
        <v>4.48</v>
      </c>
      <c r="H178" s="440">
        <v>0</v>
      </c>
      <c r="I178" s="440">
        <v>0</v>
      </c>
      <c r="J178" s="440">
        <v>0</v>
      </c>
      <c r="K178" s="440">
        <v>0</v>
      </c>
      <c r="L178" s="825">
        <v>0</v>
      </c>
      <c r="M178" s="451">
        <v>0</v>
      </c>
      <c r="N178" s="441">
        <v>12.12</v>
      </c>
      <c r="O178" s="453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83" t="s">
        <v>12</v>
      </c>
      <c r="B179" s="440">
        <v>0</v>
      </c>
      <c r="C179" s="440">
        <v>0</v>
      </c>
      <c r="D179" s="440">
        <v>0</v>
      </c>
      <c r="E179" s="440">
        <v>23.55</v>
      </c>
      <c r="F179" s="440">
        <v>0</v>
      </c>
      <c r="G179" s="440">
        <v>5.2</v>
      </c>
      <c r="H179" s="440">
        <v>0</v>
      </c>
      <c r="I179" s="440">
        <v>0</v>
      </c>
      <c r="J179" s="440">
        <v>0</v>
      </c>
      <c r="K179" s="440">
        <v>0</v>
      </c>
      <c r="L179" s="826">
        <v>0</v>
      </c>
      <c r="M179" s="792">
        <v>0</v>
      </c>
      <c r="N179" s="454">
        <v>13.44</v>
      </c>
      <c r="O179" s="793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57" t="s">
        <v>13</v>
      </c>
      <c r="B180" s="457">
        <f>SUM(B178:B179)</f>
        <v>0</v>
      </c>
      <c r="C180" s="457">
        <f aca="true" t="shared" si="27" ref="C180:O180">SUM(C178:C179)</f>
        <v>0</v>
      </c>
      <c r="D180" s="457">
        <f t="shared" si="27"/>
        <v>0</v>
      </c>
      <c r="E180" s="457">
        <f t="shared" si="27"/>
        <v>45.05</v>
      </c>
      <c r="F180" s="457">
        <f t="shared" si="27"/>
        <v>21.93</v>
      </c>
      <c r="G180" s="457">
        <f t="shared" si="27"/>
        <v>9.68</v>
      </c>
      <c r="H180" s="461">
        <f t="shared" si="27"/>
        <v>0</v>
      </c>
      <c r="I180" s="457">
        <f t="shared" si="27"/>
        <v>0</v>
      </c>
      <c r="J180" s="457">
        <f t="shared" si="27"/>
        <v>0</v>
      </c>
      <c r="K180" s="457">
        <f t="shared" si="27"/>
        <v>0</v>
      </c>
      <c r="L180" s="464">
        <f t="shared" si="27"/>
        <v>0</v>
      </c>
      <c r="M180" s="457">
        <f t="shared" si="27"/>
        <v>0</v>
      </c>
      <c r="N180" s="457">
        <f t="shared" si="27"/>
        <v>25.56</v>
      </c>
      <c r="O180" s="457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59"/>
      <c r="B181" s="742"/>
      <c r="C181" s="742"/>
      <c r="D181" s="742"/>
      <c r="E181" s="742"/>
      <c r="F181" s="742"/>
      <c r="G181" s="742"/>
      <c r="H181" s="742"/>
      <c r="I181" s="742"/>
      <c r="J181" s="742"/>
      <c r="K181" s="742"/>
      <c r="L181" s="742"/>
      <c r="M181" s="742"/>
      <c r="N181" s="742"/>
      <c r="O181" s="742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210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784" t="s">
        <v>23</v>
      </c>
      <c r="B183" s="1787" t="s">
        <v>34</v>
      </c>
      <c r="C183" s="1787"/>
      <c r="D183" s="1787"/>
      <c r="E183" s="1787"/>
      <c r="F183" s="1713" t="s">
        <v>234</v>
      </c>
      <c r="G183" s="1715" t="s">
        <v>235</v>
      </c>
      <c r="H183" s="1717" t="s">
        <v>46</v>
      </c>
      <c r="I183" s="1717"/>
      <c r="J183" s="1717"/>
      <c r="K183" s="1717"/>
      <c r="L183" s="1718"/>
      <c r="M183" s="1719" t="s">
        <v>240</v>
      </c>
      <c r="N183" s="72" t="s">
        <v>1</v>
      </c>
      <c r="O183" s="84" t="s">
        <v>37</v>
      </c>
      <c r="R183" s="3">
        <v>16</v>
      </c>
      <c r="S183" s="3">
        <v>17</v>
      </c>
      <c r="T183" s="3">
        <v>25</v>
      </c>
    </row>
    <row r="184" spans="1:20" ht="20.25" thickBot="1">
      <c r="A184" s="1793"/>
      <c r="B184" s="56" t="s">
        <v>27</v>
      </c>
      <c r="C184" s="50" t="s">
        <v>157</v>
      </c>
      <c r="D184" s="50" t="s">
        <v>19</v>
      </c>
      <c r="E184" s="50" t="s">
        <v>29</v>
      </c>
      <c r="F184" s="1714"/>
      <c r="G184" s="1716"/>
      <c r="H184" s="185" t="s">
        <v>21</v>
      </c>
      <c r="I184" s="185" t="s">
        <v>20</v>
      </c>
      <c r="J184" s="313" t="s">
        <v>30</v>
      </c>
      <c r="K184" s="314" t="s">
        <v>31</v>
      </c>
      <c r="L184" s="409" t="s">
        <v>32</v>
      </c>
      <c r="M184" s="1720"/>
      <c r="N184" s="50" t="s">
        <v>33</v>
      </c>
      <c r="O184" s="58" t="s">
        <v>33</v>
      </c>
      <c r="R184" s="3">
        <v>17</v>
      </c>
      <c r="S184" s="3">
        <v>22</v>
      </c>
      <c r="T184" s="3">
        <v>50</v>
      </c>
    </row>
    <row r="185" spans="1:20" ht="13.5" thickBot="1">
      <c r="A185" s="83" t="s">
        <v>12</v>
      </c>
      <c r="B185" s="254">
        <v>0</v>
      </c>
      <c r="C185" s="254">
        <v>0</v>
      </c>
      <c r="D185" s="254">
        <v>0</v>
      </c>
      <c r="E185" s="254">
        <v>60.02</v>
      </c>
      <c r="F185" s="254">
        <v>14.35</v>
      </c>
      <c r="G185" s="254">
        <v>2.87</v>
      </c>
      <c r="H185" s="254">
        <v>0</v>
      </c>
      <c r="I185" s="254">
        <v>0</v>
      </c>
      <c r="J185" s="254">
        <v>0</v>
      </c>
      <c r="K185" s="254">
        <v>0</v>
      </c>
      <c r="L185" s="829">
        <v>0</v>
      </c>
      <c r="M185" s="404">
        <v>0</v>
      </c>
      <c r="N185" s="369">
        <v>8.88</v>
      </c>
      <c r="O185" s="412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57" t="s">
        <v>13</v>
      </c>
      <c r="B186" s="323">
        <f aca="true" t="shared" si="28" ref="B186:L186">SUM(B185:B185)</f>
        <v>0</v>
      </c>
      <c r="C186" s="323">
        <f t="shared" si="28"/>
        <v>0</v>
      </c>
      <c r="D186" s="323">
        <f t="shared" si="28"/>
        <v>0</v>
      </c>
      <c r="E186" s="323">
        <f t="shared" si="28"/>
        <v>60.02</v>
      </c>
      <c r="F186" s="323">
        <f t="shared" si="28"/>
        <v>14.35</v>
      </c>
      <c r="G186" s="323">
        <f t="shared" si="28"/>
        <v>2.87</v>
      </c>
      <c r="H186" s="413">
        <f t="shared" si="28"/>
        <v>0</v>
      </c>
      <c r="I186" s="323">
        <f t="shared" si="28"/>
        <v>0</v>
      </c>
      <c r="J186" s="323">
        <f t="shared" si="28"/>
        <v>0</v>
      </c>
      <c r="K186" s="323">
        <f t="shared" si="28"/>
        <v>0</v>
      </c>
      <c r="L186" s="830">
        <f t="shared" si="28"/>
        <v>0</v>
      </c>
      <c r="M186" s="323">
        <f>SUM(M185:M185)</f>
        <v>0</v>
      </c>
      <c r="N186" s="323">
        <f>SUM(N185:N185)</f>
        <v>8.88</v>
      </c>
      <c r="O186" s="1033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59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198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784" t="s">
        <v>23</v>
      </c>
      <c r="B189" s="1787" t="s">
        <v>34</v>
      </c>
      <c r="C189" s="1787"/>
      <c r="D189" s="1787"/>
      <c r="E189" s="1787"/>
      <c r="F189" s="1713" t="s">
        <v>234</v>
      </c>
      <c r="G189" s="1715" t="s">
        <v>235</v>
      </c>
      <c r="H189" s="1717" t="s">
        <v>46</v>
      </c>
      <c r="I189" s="1717"/>
      <c r="J189" s="1717"/>
      <c r="K189" s="1717"/>
      <c r="L189" s="1718"/>
      <c r="M189" s="1719" t="s">
        <v>240</v>
      </c>
      <c r="N189" s="72" t="s">
        <v>1</v>
      </c>
      <c r="O189" s="84" t="s">
        <v>37</v>
      </c>
      <c r="R189" s="3">
        <v>22</v>
      </c>
      <c r="S189" s="3">
        <v>37</v>
      </c>
      <c r="T189" s="3">
        <v>18</v>
      </c>
    </row>
    <row r="190" spans="1:20" ht="20.25" thickBot="1">
      <c r="A190" s="1793"/>
      <c r="B190" s="56" t="s">
        <v>27</v>
      </c>
      <c r="C190" s="50" t="s">
        <v>157</v>
      </c>
      <c r="D190" s="50" t="s">
        <v>19</v>
      </c>
      <c r="E190" s="50" t="s">
        <v>29</v>
      </c>
      <c r="F190" s="1714"/>
      <c r="G190" s="1716"/>
      <c r="H190" s="185" t="s">
        <v>21</v>
      </c>
      <c r="I190" s="185" t="s">
        <v>20</v>
      </c>
      <c r="J190" s="313" t="s">
        <v>30</v>
      </c>
      <c r="K190" s="314" t="s">
        <v>31</v>
      </c>
      <c r="L190" s="409" t="s">
        <v>32</v>
      </c>
      <c r="M190" s="1720"/>
      <c r="N190" s="50" t="s">
        <v>33</v>
      </c>
      <c r="O190" s="58" t="s">
        <v>33</v>
      </c>
      <c r="R190" s="3">
        <v>23</v>
      </c>
      <c r="S190" s="3">
        <v>38</v>
      </c>
      <c r="T190" s="3">
        <v>24</v>
      </c>
    </row>
    <row r="191" spans="1:20" ht="13.5" thickBot="1">
      <c r="A191" s="83" t="s">
        <v>12</v>
      </c>
      <c r="B191" s="731">
        <v>0</v>
      </c>
      <c r="C191" s="731">
        <v>0</v>
      </c>
      <c r="D191" s="731">
        <v>24</v>
      </c>
      <c r="E191" s="731">
        <v>92.29</v>
      </c>
      <c r="F191" s="731">
        <v>42.31</v>
      </c>
      <c r="G191" s="731">
        <v>23.55</v>
      </c>
      <c r="H191" s="732">
        <v>0</v>
      </c>
      <c r="I191" s="732">
        <v>0</v>
      </c>
      <c r="J191" s="831">
        <v>0</v>
      </c>
      <c r="K191" s="832">
        <v>0</v>
      </c>
      <c r="L191" s="833">
        <v>0</v>
      </c>
      <c r="M191" s="486">
        <v>0</v>
      </c>
      <c r="N191" s="729">
        <v>41.88</v>
      </c>
      <c r="O191" s="782">
        <v>27.2</v>
      </c>
      <c r="R191" s="3"/>
      <c r="S191" s="255" t="s">
        <v>223</v>
      </c>
      <c r="T191" s="255">
        <f>SUM(T168:T190)</f>
        <v>582</v>
      </c>
    </row>
    <row r="192" spans="1:20" ht="13.5" thickBot="1">
      <c r="A192" s="57" t="s">
        <v>13</v>
      </c>
      <c r="B192" s="445">
        <f aca="true" t="shared" si="29" ref="B192:O192">SUM(B191:B191)</f>
        <v>0</v>
      </c>
      <c r="C192" s="445">
        <f t="shared" si="29"/>
        <v>0</v>
      </c>
      <c r="D192" s="445">
        <f t="shared" si="29"/>
        <v>24</v>
      </c>
      <c r="E192" s="445">
        <f t="shared" si="29"/>
        <v>92.29</v>
      </c>
      <c r="F192" s="445">
        <f t="shared" si="29"/>
        <v>42.31</v>
      </c>
      <c r="G192" s="445">
        <f t="shared" si="29"/>
        <v>23.55</v>
      </c>
      <c r="H192" s="446">
        <f t="shared" si="29"/>
        <v>0</v>
      </c>
      <c r="I192" s="445">
        <f t="shared" si="29"/>
        <v>0</v>
      </c>
      <c r="J192" s="445">
        <f t="shared" si="29"/>
        <v>0</v>
      </c>
      <c r="K192" s="445">
        <f t="shared" si="29"/>
        <v>0</v>
      </c>
      <c r="L192" s="467">
        <f t="shared" si="29"/>
        <v>0</v>
      </c>
      <c r="M192" s="445">
        <f t="shared" si="29"/>
        <v>0</v>
      </c>
      <c r="N192" s="445">
        <f t="shared" si="29"/>
        <v>41.88</v>
      </c>
      <c r="O192" s="447">
        <f t="shared" si="29"/>
        <v>27.2</v>
      </c>
      <c r="R192" s="3"/>
      <c r="S192" s="255" t="s">
        <v>151</v>
      </c>
      <c r="T192" s="255">
        <f>T191+T166</f>
        <v>1361</v>
      </c>
    </row>
    <row r="193" spans="1:15" ht="12.75">
      <c r="A193" s="59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</row>
    <row r="194" spans="1:13" ht="19.5" customHeight="1">
      <c r="A194" s="13"/>
      <c r="B194" s="6" t="s">
        <v>92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784" t="s">
        <v>23</v>
      </c>
      <c r="B195" s="1787" t="s">
        <v>34</v>
      </c>
      <c r="C195" s="1787"/>
      <c r="D195" s="1787"/>
      <c r="E195" s="1787"/>
      <c r="F195" s="1713" t="s">
        <v>234</v>
      </c>
      <c r="G195" s="1715" t="s">
        <v>235</v>
      </c>
      <c r="H195" s="1717" t="s">
        <v>46</v>
      </c>
      <c r="I195" s="1717"/>
      <c r="J195" s="1717"/>
      <c r="K195" s="1717"/>
      <c r="L195" s="1718"/>
      <c r="M195" s="1719" t="s">
        <v>240</v>
      </c>
      <c r="N195" s="72" t="s">
        <v>1</v>
      </c>
      <c r="O195" s="84" t="s">
        <v>37</v>
      </c>
    </row>
    <row r="196" spans="1:20" ht="32.25" customHeight="1" thickBot="1">
      <c r="A196" s="1793"/>
      <c r="B196" s="56" t="s">
        <v>27</v>
      </c>
      <c r="C196" s="50" t="s">
        <v>157</v>
      </c>
      <c r="D196" s="50" t="s">
        <v>19</v>
      </c>
      <c r="E196" s="50" t="s">
        <v>29</v>
      </c>
      <c r="F196" s="1714"/>
      <c r="G196" s="1716"/>
      <c r="H196" s="185" t="s">
        <v>21</v>
      </c>
      <c r="I196" s="185" t="s">
        <v>20</v>
      </c>
      <c r="J196" s="313" t="s">
        <v>30</v>
      </c>
      <c r="K196" s="314" t="s">
        <v>31</v>
      </c>
      <c r="L196" s="409" t="s">
        <v>32</v>
      </c>
      <c r="M196" s="1720"/>
      <c r="N196" s="50" t="s">
        <v>33</v>
      </c>
      <c r="O196" s="58" t="s">
        <v>33</v>
      </c>
      <c r="S196" s="1705" t="s">
        <v>269</v>
      </c>
      <c r="T196" s="1705"/>
    </row>
    <row r="197" spans="1:20" ht="16.5" thickBot="1">
      <c r="A197" s="83" t="s">
        <v>12</v>
      </c>
      <c r="B197" s="731">
        <v>0</v>
      </c>
      <c r="C197" s="731">
        <v>0</v>
      </c>
      <c r="D197" s="731">
        <v>0</v>
      </c>
      <c r="E197" s="731">
        <v>25.46</v>
      </c>
      <c r="F197" s="731">
        <v>9.7</v>
      </c>
      <c r="G197" s="731">
        <v>14.23</v>
      </c>
      <c r="H197" s="731">
        <v>0</v>
      </c>
      <c r="I197" s="731">
        <v>0</v>
      </c>
      <c r="J197" s="731">
        <v>0</v>
      </c>
      <c r="K197" s="731">
        <v>0</v>
      </c>
      <c r="L197" s="834">
        <v>0</v>
      </c>
      <c r="M197" s="486">
        <v>0</v>
      </c>
      <c r="N197" s="729">
        <v>15.84</v>
      </c>
      <c r="O197" s="782">
        <v>18</v>
      </c>
      <c r="S197" s="1705" t="s">
        <v>51</v>
      </c>
      <c r="T197" s="1705"/>
    </row>
    <row r="198" spans="1:15" ht="13.5" thickBot="1">
      <c r="A198" s="57" t="s">
        <v>13</v>
      </c>
      <c r="B198" s="445">
        <f aca="true" t="shared" si="30" ref="B198:O198">SUM(B197:B197)</f>
        <v>0</v>
      </c>
      <c r="C198" s="445">
        <f t="shared" si="30"/>
        <v>0</v>
      </c>
      <c r="D198" s="445">
        <f t="shared" si="30"/>
        <v>0</v>
      </c>
      <c r="E198" s="445">
        <f t="shared" si="30"/>
        <v>25.46</v>
      </c>
      <c r="F198" s="445">
        <f t="shared" si="30"/>
        <v>9.7</v>
      </c>
      <c r="G198" s="445">
        <f t="shared" si="30"/>
        <v>14.23</v>
      </c>
      <c r="H198" s="446">
        <f t="shared" si="30"/>
        <v>0</v>
      </c>
      <c r="I198" s="445">
        <f t="shared" si="30"/>
        <v>0</v>
      </c>
      <c r="J198" s="445">
        <f t="shared" si="30"/>
        <v>0</v>
      </c>
      <c r="K198" s="445">
        <f t="shared" si="30"/>
        <v>0</v>
      </c>
      <c r="L198" s="467">
        <f t="shared" si="30"/>
        <v>0</v>
      </c>
      <c r="M198" s="445">
        <f t="shared" si="30"/>
        <v>0</v>
      </c>
      <c r="N198" s="445">
        <f t="shared" si="30"/>
        <v>15.84</v>
      </c>
      <c r="O198" s="445">
        <f t="shared" si="30"/>
        <v>18</v>
      </c>
    </row>
    <row r="199" spans="1:19" ht="12.75">
      <c r="A199" s="59"/>
      <c r="B199" s="741"/>
      <c r="C199" s="741"/>
      <c r="D199" s="741"/>
      <c r="E199" s="741"/>
      <c r="F199" s="741"/>
      <c r="G199" s="741"/>
      <c r="H199" s="741"/>
      <c r="I199" s="741"/>
      <c r="J199" s="741"/>
      <c r="K199" s="741"/>
      <c r="L199" s="741"/>
      <c r="M199" s="741"/>
      <c r="N199" s="741"/>
      <c r="O199" s="741"/>
      <c r="S199" t="s">
        <v>266</v>
      </c>
    </row>
    <row r="200" spans="1:20" ht="19.5" customHeight="1">
      <c r="A200" s="13"/>
      <c r="B200" s="6" t="s">
        <v>263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55" t="s">
        <v>159</v>
      </c>
      <c r="S200" s="255" t="s">
        <v>194</v>
      </c>
      <c r="T200" s="255" t="s">
        <v>192</v>
      </c>
    </row>
    <row r="201" spans="1:20" ht="19.5">
      <c r="A201" s="1784" t="s">
        <v>23</v>
      </c>
      <c r="B201" s="1787" t="s">
        <v>34</v>
      </c>
      <c r="C201" s="1787"/>
      <c r="D201" s="1787"/>
      <c r="E201" s="1787"/>
      <c r="F201" s="1713" t="s">
        <v>234</v>
      </c>
      <c r="G201" s="1715" t="s">
        <v>235</v>
      </c>
      <c r="H201" s="1717" t="s">
        <v>46</v>
      </c>
      <c r="I201" s="1717"/>
      <c r="J201" s="1717"/>
      <c r="K201" s="1717"/>
      <c r="L201" s="1718"/>
      <c r="M201" s="1719" t="s">
        <v>240</v>
      </c>
      <c r="N201" s="72" t="s">
        <v>1</v>
      </c>
      <c r="O201" s="84" t="s">
        <v>37</v>
      </c>
      <c r="R201" s="90">
        <v>1</v>
      </c>
      <c r="S201" s="3">
        <v>1</v>
      </c>
      <c r="T201" s="3">
        <v>113</v>
      </c>
    </row>
    <row r="202" spans="1:20" ht="20.25" thickBot="1">
      <c r="A202" s="1793"/>
      <c r="B202" s="56" t="s">
        <v>27</v>
      </c>
      <c r="C202" s="50" t="s">
        <v>157</v>
      </c>
      <c r="D202" s="50" t="s">
        <v>19</v>
      </c>
      <c r="E202" s="50" t="s">
        <v>29</v>
      </c>
      <c r="F202" s="1714"/>
      <c r="G202" s="1716"/>
      <c r="H202" s="185" t="s">
        <v>21</v>
      </c>
      <c r="I202" s="185" t="s">
        <v>20</v>
      </c>
      <c r="J202" s="313" t="s">
        <v>30</v>
      </c>
      <c r="K202" s="314" t="s">
        <v>31</v>
      </c>
      <c r="L202" s="409" t="s">
        <v>32</v>
      </c>
      <c r="M202" s="1720"/>
      <c r="N202" s="50" t="s">
        <v>33</v>
      </c>
      <c r="O202" s="58" t="s">
        <v>33</v>
      </c>
      <c r="R202" s="90">
        <v>2</v>
      </c>
      <c r="S202" s="3">
        <v>219</v>
      </c>
      <c r="T202" s="3">
        <v>7</v>
      </c>
    </row>
    <row r="203" spans="1:20" ht="13.5" thickBot="1">
      <c r="A203" s="83" t="s">
        <v>12</v>
      </c>
      <c r="B203" s="731">
        <v>0</v>
      </c>
      <c r="C203" s="731">
        <v>0</v>
      </c>
      <c r="D203" s="731">
        <v>0</v>
      </c>
      <c r="E203" s="731">
        <v>85.61</v>
      </c>
      <c r="F203" s="731">
        <v>30.43</v>
      </c>
      <c r="G203" s="731">
        <v>8.19</v>
      </c>
      <c r="H203" s="731">
        <v>0</v>
      </c>
      <c r="I203" s="731">
        <v>0</v>
      </c>
      <c r="J203" s="731">
        <v>0</v>
      </c>
      <c r="K203" s="731">
        <v>0</v>
      </c>
      <c r="L203" s="834">
        <v>0</v>
      </c>
      <c r="M203" s="486">
        <v>0</v>
      </c>
      <c r="N203" s="729">
        <v>42.5</v>
      </c>
      <c r="O203" s="782">
        <v>32.4</v>
      </c>
      <c r="R203" s="90">
        <v>3</v>
      </c>
      <c r="S203" s="3">
        <v>223</v>
      </c>
      <c r="T203" s="3">
        <v>49</v>
      </c>
    </row>
    <row r="204" spans="1:20" ht="13.5" thickBot="1">
      <c r="A204" s="57" t="s">
        <v>13</v>
      </c>
      <c r="B204" s="445">
        <f aca="true" t="shared" si="31" ref="B204:O204">SUM(B203:B203)</f>
        <v>0</v>
      </c>
      <c r="C204" s="445">
        <f t="shared" si="31"/>
        <v>0</v>
      </c>
      <c r="D204" s="445">
        <f t="shared" si="31"/>
        <v>0</v>
      </c>
      <c r="E204" s="445">
        <f t="shared" si="31"/>
        <v>85.61</v>
      </c>
      <c r="F204" s="445">
        <f t="shared" si="31"/>
        <v>30.43</v>
      </c>
      <c r="G204" s="445">
        <f t="shared" si="31"/>
        <v>8.19</v>
      </c>
      <c r="H204" s="446">
        <f t="shared" si="31"/>
        <v>0</v>
      </c>
      <c r="I204" s="445">
        <f t="shared" si="31"/>
        <v>0</v>
      </c>
      <c r="J204" s="445">
        <f t="shared" si="31"/>
        <v>0</v>
      </c>
      <c r="K204" s="445">
        <f t="shared" si="31"/>
        <v>0</v>
      </c>
      <c r="L204" s="467">
        <f t="shared" si="31"/>
        <v>0</v>
      </c>
      <c r="M204" s="445">
        <f t="shared" si="31"/>
        <v>0</v>
      </c>
      <c r="N204" s="445">
        <f t="shared" si="31"/>
        <v>42.5</v>
      </c>
      <c r="O204" s="445">
        <f t="shared" si="31"/>
        <v>32.4</v>
      </c>
      <c r="R204" s="1876" t="s">
        <v>223</v>
      </c>
      <c r="S204" s="1876"/>
      <c r="T204" s="255">
        <f>SUM(T201:T203)</f>
        <v>169</v>
      </c>
    </row>
    <row r="205" spans="1:20" ht="12.75">
      <c r="A205" s="59"/>
      <c r="B205" s="741"/>
      <c r="C205" s="741"/>
      <c r="D205" s="741"/>
      <c r="E205" s="741"/>
      <c r="F205" s="741"/>
      <c r="G205" s="741"/>
      <c r="H205" s="741"/>
      <c r="I205" s="741"/>
      <c r="J205" s="741"/>
      <c r="K205" s="741"/>
      <c r="L205" s="741"/>
      <c r="M205" s="741"/>
      <c r="N205" s="741"/>
      <c r="O205" s="741"/>
      <c r="R205" s="3"/>
      <c r="S205" s="1862" t="s">
        <v>267</v>
      </c>
      <c r="T205" s="1860"/>
    </row>
    <row r="206" spans="1:20" ht="18">
      <c r="A206" s="10"/>
      <c r="B206" s="6" t="s">
        <v>165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90">
        <v>1</v>
      </c>
      <c r="S206" s="3">
        <v>1</v>
      </c>
      <c r="T206" s="3">
        <v>211</v>
      </c>
    </row>
    <row r="207" spans="1:20" ht="19.5">
      <c r="A207" s="1651" t="s">
        <v>23</v>
      </c>
      <c r="B207" s="1855" t="s">
        <v>34</v>
      </c>
      <c r="C207" s="1653"/>
      <c r="D207" s="1653"/>
      <c r="E207" s="1653"/>
      <c r="F207" s="1852" t="s">
        <v>234</v>
      </c>
      <c r="G207" s="1852" t="s">
        <v>235</v>
      </c>
      <c r="H207" s="1847" t="s">
        <v>35</v>
      </c>
      <c r="I207" s="1653"/>
      <c r="J207" s="1653"/>
      <c r="K207" s="1653"/>
      <c r="L207" s="1848"/>
      <c r="M207" s="1607" t="s">
        <v>240</v>
      </c>
      <c r="N207" s="77" t="s">
        <v>1</v>
      </c>
      <c r="O207" s="85" t="s">
        <v>37</v>
      </c>
      <c r="R207" s="90">
        <v>2</v>
      </c>
      <c r="S207" s="3">
        <v>3</v>
      </c>
      <c r="T207" s="3">
        <v>212</v>
      </c>
    </row>
    <row r="208" spans="1:20" ht="19.5" customHeight="1" thickBot="1">
      <c r="A208" s="1806"/>
      <c r="B208" s="61" t="s">
        <v>27</v>
      </c>
      <c r="C208" s="62" t="s">
        <v>28</v>
      </c>
      <c r="D208" s="62" t="s">
        <v>19</v>
      </c>
      <c r="E208" s="62" t="s">
        <v>29</v>
      </c>
      <c r="F208" s="1853"/>
      <c r="G208" s="1853"/>
      <c r="H208" s="63" t="s">
        <v>21</v>
      </c>
      <c r="I208" s="63" t="s">
        <v>20</v>
      </c>
      <c r="J208" s="63" t="s">
        <v>30</v>
      </c>
      <c r="K208" s="63" t="s">
        <v>31</v>
      </c>
      <c r="L208" s="774" t="s">
        <v>32</v>
      </c>
      <c r="M208" s="1608"/>
      <c r="N208" s="62" t="s">
        <v>33</v>
      </c>
      <c r="O208" s="65" t="s">
        <v>33</v>
      </c>
      <c r="R208" s="90">
        <v>3</v>
      </c>
      <c r="S208" s="3">
        <v>8</v>
      </c>
      <c r="T208" s="3">
        <v>75</v>
      </c>
    </row>
    <row r="209" spans="1:20" ht="22.5" customHeight="1" thickBot="1">
      <c r="A209" s="80" t="s">
        <v>13</v>
      </c>
      <c r="B209" s="522">
        <f>B111+B117+B123+B129+B135+B141+B147+B153+B159+B166+B173+B180+B186+B192+B198+B204</f>
        <v>0</v>
      </c>
      <c r="C209" s="522">
        <f aca="true" t="shared" si="32" ref="C209:O209">C111+C117+C123+C129+C135+C141+C147+C153+C159+C166+C173+C180+C186+C192+C198+C204</f>
        <v>330.87</v>
      </c>
      <c r="D209" s="522">
        <f t="shared" si="32"/>
        <v>348.45000000000005</v>
      </c>
      <c r="E209" s="522">
        <f t="shared" si="32"/>
        <v>968.91</v>
      </c>
      <c r="F209" s="522">
        <f t="shared" si="32"/>
        <v>1245.76</v>
      </c>
      <c r="G209" s="522">
        <f t="shared" si="32"/>
        <v>239.97</v>
      </c>
      <c r="H209" s="816">
        <f t="shared" si="32"/>
        <v>0</v>
      </c>
      <c r="I209" s="522">
        <f t="shared" si="32"/>
        <v>0</v>
      </c>
      <c r="J209" s="522">
        <f t="shared" si="32"/>
        <v>0</v>
      </c>
      <c r="K209" s="522">
        <f t="shared" si="32"/>
        <v>0</v>
      </c>
      <c r="L209" s="746">
        <f t="shared" si="32"/>
        <v>0</v>
      </c>
      <c r="M209" s="522">
        <f t="shared" si="32"/>
        <v>0</v>
      </c>
      <c r="N209" s="522">
        <f t="shared" si="32"/>
        <v>987.8099999999998</v>
      </c>
      <c r="O209" s="779">
        <f t="shared" si="32"/>
        <v>604.2800000000001</v>
      </c>
      <c r="R209" s="90">
        <v>4</v>
      </c>
      <c r="S209" s="3">
        <v>9</v>
      </c>
      <c r="T209" s="3">
        <v>55</v>
      </c>
    </row>
    <row r="210" spans="1:20" ht="19.5" customHeight="1" thickBot="1">
      <c r="A210" s="57" t="s">
        <v>13</v>
      </c>
      <c r="B210" s="489">
        <f aca="true" t="shared" si="33" ref="B210:O210">SUM(B209:B209)</f>
        <v>0</v>
      </c>
      <c r="C210" s="489">
        <f t="shared" si="33"/>
        <v>330.87</v>
      </c>
      <c r="D210" s="489">
        <f t="shared" si="33"/>
        <v>348.45000000000005</v>
      </c>
      <c r="E210" s="489">
        <f t="shared" si="33"/>
        <v>968.91</v>
      </c>
      <c r="F210" s="489">
        <f t="shared" si="33"/>
        <v>1245.76</v>
      </c>
      <c r="G210" s="489">
        <f t="shared" si="33"/>
        <v>239.97</v>
      </c>
      <c r="H210" s="823">
        <f t="shared" si="33"/>
        <v>0</v>
      </c>
      <c r="I210" s="489">
        <f t="shared" si="33"/>
        <v>0</v>
      </c>
      <c r="J210" s="489">
        <f t="shared" si="33"/>
        <v>0</v>
      </c>
      <c r="K210" s="489">
        <f t="shared" si="33"/>
        <v>0</v>
      </c>
      <c r="L210" s="743">
        <f t="shared" si="33"/>
        <v>0</v>
      </c>
      <c r="M210" s="489">
        <f t="shared" si="33"/>
        <v>0</v>
      </c>
      <c r="N210" s="489">
        <f t="shared" si="33"/>
        <v>987.8099999999998</v>
      </c>
      <c r="O210" s="780">
        <f t="shared" si="33"/>
        <v>604.2800000000001</v>
      </c>
      <c r="R210" s="90">
        <v>5</v>
      </c>
      <c r="S210" s="3">
        <v>24</v>
      </c>
      <c r="T210" s="3">
        <v>109</v>
      </c>
    </row>
    <row r="211" spans="1:20" ht="12.75">
      <c r="A211" s="59"/>
      <c r="B211" s="321"/>
      <c r="C211" s="321"/>
      <c r="D211" s="321"/>
      <c r="E211" s="321"/>
      <c r="F211" s="321"/>
      <c r="G211" s="321"/>
      <c r="H211" s="321"/>
      <c r="I211" s="321"/>
      <c r="J211" s="321"/>
      <c r="K211" s="321"/>
      <c r="L211" s="321"/>
      <c r="M211" s="321"/>
      <c r="N211" s="321"/>
      <c r="O211" s="322"/>
      <c r="R211" s="90">
        <v>6</v>
      </c>
      <c r="S211" s="3">
        <v>31</v>
      </c>
      <c r="T211" s="3">
        <v>29</v>
      </c>
    </row>
    <row r="212" spans="2:20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R212" s="90">
        <v>7</v>
      </c>
      <c r="S212" s="3">
        <v>38</v>
      </c>
      <c r="T212" s="3">
        <v>76</v>
      </c>
    </row>
    <row r="213" spans="2:20" ht="15.75">
      <c r="B213" s="4" t="s">
        <v>151</v>
      </c>
      <c r="C213" s="121"/>
      <c r="D213" s="121"/>
      <c r="R213" s="3"/>
      <c r="S213" s="255" t="s">
        <v>223</v>
      </c>
      <c r="T213" s="255">
        <f>SUM(T206:T212)</f>
        <v>767</v>
      </c>
    </row>
    <row r="215" spans="1:15" ht="19.5">
      <c r="A215" s="1651" t="s">
        <v>23</v>
      </c>
      <c r="B215" s="1653" t="s">
        <v>34</v>
      </c>
      <c r="C215" s="1653"/>
      <c r="D215" s="1653"/>
      <c r="E215" s="1653"/>
      <c r="F215" s="1856" t="s">
        <v>234</v>
      </c>
      <c r="G215" s="1858" t="s">
        <v>235</v>
      </c>
      <c r="H215" s="1654" t="s">
        <v>35</v>
      </c>
      <c r="I215" s="1654"/>
      <c r="J215" s="1654"/>
      <c r="K215" s="1654"/>
      <c r="L215" s="1863"/>
      <c r="M215" s="1607" t="s">
        <v>240</v>
      </c>
      <c r="N215" s="77" t="s">
        <v>1</v>
      </c>
      <c r="O215" s="85" t="s">
        <v>37</v>
      </c>
    </row>
    <row r="216" spans="1:20" ht="20.25" thickBot="1">
      <c r="A216" s="1806"/>
      <c r="B216" s="61" t="s">
        <v>27</v>
      </c>
      <c r="C216" s="62" t="s">
        <v>28</v>
      </c>
      <c r="D216" s="62" t="s">
        <v>19</v>
      </c>
      <c r="E216" s="62" t="s">
        <v>29</v>
      </c>
      <c r="F216" s="1857"/>
      <c r="G216" s="1859"/>
      <c r="H216" s="63" t="s">
        <v>21</v>
      </c>
      <c r="I216" s="63" t="s">
        <v>20</v>
      </c>
      <c r="J216" s="63" t="s">
        <v>30</v>
      </c>
      <c r="K216" s="63" t="s">
        <v>31</v>
      </c>
      <c r="L216" s="774" t="s">
        <v>32</v>
      </c>
      <c r="M216" s="1608"/>
      <c r="N216" s="62" t="s">
        <v>33</v>
      </c>
      <c r="O216" s="65" t="s">
        <v>33</v>
      </c>
      <c r="S216" s="1705" t="s">
        <v>270</v>
      </c>
      <c r="T216" s="1705"/>
    </row>
    <row r="217" spans="1:20" ht="16.5" thickBot="1">
      <c r="A217" s="82" t="s">
        <v>4</v>
      </c>
      <c r="B217" s="817">
        <f aca="true" t="shared" si="34" ref="B217:O217">B209+B100</f>
        <v>384.3</v>
      </c>
      <c r="C217" s="817">
        <f t="shared" si="34"/>
        <v>927.0600000000001</v>
      </c>
      <c r="D217" s="817">
        <f t="shared" si="34"/>
        <v>774.26</v>
      </c>
      <c r="E217" s="817">
        <f t="shared" si="34"/>
        <v>3887.4300000000003</v>
      </c>
      <c r="F217" s="817">
        <f t="shared" si="34"/>
        <v>3444.17</v>
      </c>
      <c r="G217" s="817">
        <f t="shared" si="34"/>
        <v>736.0699999999999</v>
      </c>
      <c r="H217" s="818">
        <f t="shared" si="34"/>
        <v>0</v>
      </c>
      <c r="I217" s="817">
        <f t="shared" si="34"/>
        <v>249.3</v>
      </c>
      <c r="J217" s="817">
        <f t="shared" si="34"/>
        <v>0</v>
      </c>
      <c r="K217" s="817">
        <f t="shared" si="34"/>
        <v>0</v>
      </c>
      <c r="L217" s="835">
        <f t="shared" si="34"/>
        <v>1746.05</v>
      </c>
      <c r="M217" s="817">
        <f t="shared" si="34"/>
        <v>730.8</v>
      </c>
      <c r="N217" s="817">
        <f t="shared" si="34"/>
        <v>3232.2999999999997</v>
      </c>
      <c r="O217" s="1043">
        <f t="shared" si="34"/>
        <v>2222.1</v>
      </c>
      <c r="S217" s="1705" t="s">
        <v>51</v>
      </c>
      <c r="T217" s="1705"/>
    </row>
    <row r="218" spans="1:15" ht="13.5" thickBot="1">
      <c r="A218" s="66" t="s">
        <v>13</v>
      </c>
      <c r="B218" s="819">
        <f aca="true" t="shared" si="35" ref="B218:O218">B217</f>
        <v>384.3</v>
      </c>
      <c r="C218" s="819">
        <f t="shared" si="35"/>
        <v>927.0600000000001</v>
      </c>
      <c r="D218" s="819">
        <f t="shared" si="35"/>
        <v>774.26</v>
      </c>
      <c r="E218" s="819">
        <f t="shared" si="35"/>
        <v>3887.4300000000003</v>
      </c>
      <c r="F218" s="819">
        <f t="shared" si="35"/>
        <v>3444.17</v>
      </c>
      <c r="G218" s="819">
        <f t="shared" si="35"/>
        <v>736.0699999999999</v>
      </c>
      <c r="H218" s="820">
        <f t="shared" si="35"/>
        <v>0</v>
      </c>
      <c r="I218" s="819">
        <f t="shared" si="35"/>
        <v>249.3</v>
      </c>
      <c r="J218" s="819">
        <f t="shared" si="35"/>
        <v>0</v>
      </c>
      <c r="K218" s="819">
        <f t="shared" si="35"/>
        <v>0</v>
      </c>
      <c r="L218" s="836">
        <f t="shared" si="35"/>
        <v>1746.05</v>
      </c>
      <c r="M218" s="819">
        <f t="shared" si="35"/>
        <v>730.8</v>
      </c>
      <c r="N218" s="819">
        <f t="shared" si="35"/>
        <v>3232.2999999999997</v>
      </c>
      <c r="O218" s="821">
        <f t="shared" si="35"/>
        <v>2222.1</v>
      </c>
    </row>
    <row r="219" spans="2:20" ht="12.75"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202"/>
      <c r="S219" s="1814" t="s">
        <v>266</v>
      </c>
      <c r="T219" s="1814"/>
    </row>
    <row r="220" spans="1:20" ht="12.75">
      <c r="A220" s="89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R220" s="822" t="s">
        <v>159</v>
      </c>
      <c r="S220" s="255" t="s">
        <v>194</v>
      </c>
      <c r="T220" s="255" t="s">
        <v>192</v>
      </c>
    </row>
    <row r="221" spans="2:20" ht="15.75">
      <c r="B221" s="4" t="s">
        <v>151</v>
      </c>
      <c r="C221" s="120"/>
      <c r="D221" s="120"/>
      <c r="E221" s="119"/>
      <c r="R221" s="90">
        <v>1</v>
      </c>
      <c r="S221" s="3">
        <v>1</v>
      </c>
      <c r="T221" s="3">
        <v>57</v>
      </c>
    </row>
    <row r="222" spans="18:20" ht="12.75">
      <c r="R222" s="90"/>
      <c r="S222" s="3" t="s">
        <v>223</v>
      </c>
      <c r="T222" s="3">
        <f>T221</f>
        <v>57</v>
      </c>
    </row>
    <row r="223" spans="1:20" ht="19.5">
      <c r="A223" s="1864" t="s">
        <v>23</v>
      </c>
      <c r="B223" s="1653" t="s">
        <v>34</v>
      </c>
      <c r="C223" s="1653"/>
      <c r="D223" s="1653"/>
      <c r="E223" s="1653"/>
      <c r="F223" s="1856" t="s">
        <v>24</v>
      </c>
      <c r="G223" s="1858" t="s">
        <v>0</v>
      </c>
      <c r="H223" s="1654" t="s">
        <v>35</v>
      </c>
      <c r="I223" s="1654"/>
      <c r="J223" s="1654"/>
      <c r="K223" s="1654"/>
      <c r="L223" s="1863"/>
      <c r="M223" s="1827" t="s">
        <v>25</v>
      </c>
      <c r="N223" s="69" t="s">
        <v>36</v>
      </c>
      <c r="O223" s="85" t="s">
        <v>26</v>
      </c>
      <c r="R223" s="90"/>
      <c r="S223" s="1731" t="s">
        <v>267</v>
      </c>
      <c r="T223" s="1860"/>
    </row>
    <row r="224" spans="1:20" ht="20.25" thickBot="1">
      <c r="A224" s="1865"/>
      <c r="B224" s="61" t="s">
        <v>27</v>
      </c>
      <c r="C224" s="62" t="s">
        <v>28</v>
      </c>
      <c r="D224" s="62" t="s">
        <v>19</v>
      </c>
      <c r="E224" s="62" t="s">
        <v>29</v>
      </c>
      <c r="F224" s="1857"/>
      <c r="G224" s="1859"/>
      <c r="H224" s="63" t="s">
        <v>21</v>
      </c>
      <c r="I224" s="63" t="s">
        <v>20</v>
      </c>
      <c r="J224" s="63" t="s">
        <v>30</v>
      </c>
      <c r="K224" s="63" t="s">
        <v>31</v>
      </c>
      <c r="L224" s="774" t="s">
        <v>32</v>
      </c>
      <c r="M224" s="1828"/>
      <c r="N224" s="62" t="s">
        <v>33</v>
      </c>
      <c r="O224" s="65" t="s">
        <v>33</v>
      </c>
      <c r="R224" s="90">
        <v>1</v>
      </c>
      <c r="S224" s="3">
        <v>1</v>
      </c>
      <c r="T224" s="3">
        <v>75</v>
      </c>
    </row>
    <row r="225" spans="1:20" ht="12.75">
      <c r="A225" s="116" t="s">
        <v>61</v>
      </c>
      <c r="B225" s="486">
        <f aca="true" t="shared" si="36" ref="B225:O225">B12+B37+B72+B95+B111+B129+B141+B204</f>
        <v>366</v>
      </c>
      <c r="C225" s="486">
        <f t="shared" si="36"/>
        <v>744.06</v>
      </c>
      <c r="D225" s="486">
        <f t="shared" si="36"/>
        <v>465.19000000000005</v>
      </c>
      <c r="E225" s="486">
        <f t="shared" si="36"/>
        <v>3035.6300000000006</v>
      </c>
      <c r="F225" s="486">
        <f t="shared" si="36"/>
        <v>2258.7999999999997</v>
      </c>
      <c r="G225" s="486">
        <f t="shared" si="36"/>
        <v>504.94999999999993</v>
      </c>
      <c r="H225" s="837">
        <f t="shared" si="36"/>
        <v>0</v>
      </c>
      <c r="I225" s="486">
        <f t="shared" si="36"/>
        <v>0</v>
      </c>
      <c r="J225" s="486">
        <f t="shared" si="36"/>
        <v>0</v>
      </c>
      <c r="K225" s="486">
        <f t="shared" si="36"/>
        <v>0</v>
      </c>
      <c r="L225" s="487">
        <f t="shared" si="36"/>
        <v>1586.05</v>
      </c>
      <c r="M225" s="486">
        <f t="shared" si="36"/>
        <v>730.8</v>
      </c>
      <c r="N225" s="486">
        <f t="shared" si="36"/>
        <v>2643.88</v>
      </c>
      <c r="O225" s="782">
        <f t="shared" si="36"/>
        <v>1708.91</v>
      </c>
      <c r="R225" s="90">
        <v>2</v>
      </c>
      <c r="S225" s="3">
        <v>3</v>
      </c>
      <c r="T225" s="3">
        <v>9</v>
      </c>
    </row>
    <row r="226" spans="1:20" ht="12.75">
      <c r="A226" s="117" t="s">
        <v>62</v>
      </c>
      <c r="B226" s="728">
        <f aca="true" t="shared" si="37" ref="B226:O226">B48+B30+B24+B18</f>
        <v>18.3</v>
      </c>
      <c r="C226" s="728">
        <f t="shared" si="37"/>
        <v>183</v>
      </c>
      <c r="D226" s="728">
        <f t="shared" si="37"/>
        <v>285.07</v>
      </c>
      <c r="E226" s="728">
        <f t="shared" si="37"/>
        <v>265.09000000000003</v>
      </c>
      <c r="F226" s="728">
        <f t="shared" si="37"/>
        <v>183.53</v>
      </c>
      <c r="G226" s="728">
        <f t="shared" si="37"/>
        <v>50.290000000000006</v>
      </c>
      <c r="H226" s="729">
        <f t="shared" si="37"/>
        <v>0</v>
      </c>
      <c r="I226" s="728">
        <f t="shared" si="37"/>
        <v>249.3</v>
      </c>
      <c r="J226" s="728">
        <f t="shared" si="37"/>
        <v>0</v>
      </c>
      <c r="K226" s="728">
        <f t="shared" si="37"/>
        <v>0</v>
      </c>
      <c r="L226" s="744">
        <f t="shared" si="37"/>
        <v>160</v>
      </c>
      <c r="M226" s="728">
        <f t="shared" si="37"/>
        <v>0</v>
      </c>
      <c r="N226" s="728">
        <f t="shared" si="37"/>
        <v>258.78</v>
      </c>
      <c r="O226" s="733">
        <f t="shared" si="37"/>
        <v>169.19</v>
      </c>
      <c r="R226" s="90">
        <v>3</v>
      </c>
      <c r="S226" s="3">
        <v>8</v>
      </c>
      <c r="T226" s="3">
        <v>30</v>
      </c>
    </row>
    <row r="227" spans="1:20" ht="12.75">
      <c r="A227" s="117" t="s">
        <v>63</v>
      </c>
      <c r="B227" s="728">
        <v>0</v>
      </c>
      <c r="C227" s="728">
        <v>0</v>
      </c>
      <c r="D227" s="728">
        <v>0</v>
      </c>
      <c r="E227" s="728">
        <v>0</v>
      </c>
      <c r="F227" s="728">
        <v>0</v>
      </c>
      <c r="G227" s="728">
        <v>0</v>
      </c>
      <c r="H227" s="728">
        <v>0</v>
      </c>
      <c r="I227" s="728">
        <v>0</v>
      </c>
      <c r="J227" s="728">
        <v>0</v>
      </c>
      <c r="K227" s="728">
        <v>0</v>
      </c>
      <c r="L227" s="744">
        <v>0</v>
      </c>
      <c r="M227" s="728">
        <v>0</v>
      </c>
      <c r="N227" s="728">
        <v>0</v>
      </c>
      <c r="O227" s="733">
        <v>0</v>
      </c>
      <c r="R227" s="90">
        <v>4</v>
      </c>
      <c r="S227" s="3">
        <v>9</v>
      </c>
      <c r="T227" s="3">
        <v>7</v>
      </c>
    </row>
    <row r="228" spans="1:20" ht="13.5" thickBot="1">
      <c r="A228" s="117" t="s">
        <v>64</v>
      </c>
      <c r="B228" s="730">
        <f>B198+B192+B186+B180+B173+B166+B159+B153+B147+B135+B123+B117+B85+B78+B66+B60+B54+B42</f>
        <v>0</v>
      </c>
      <c r="C228" s="730">
        <f aca="true" t="shared" si="38" ref="C228:O228">C198+C192+C186+C180+C173+C166+C159+C153+C147+C135+C123+C117+C85+C78+C66+C60+C54+C42</f>
        <v>0</v>
      </c>
      <c r="D228" s="730">
        <f t="shared" si="38"/>
        <v>24</v>
      </c>
      <c r="E228" s="730">
        <f t="shared" si="38"/>
        <v>586.71</v>
      </c>
      <c r="F228" s="730">
        <f t="shared" si="38"/>
        <v>1001.84</v>
      </c>
      <c r="G228" s="730">
        <f t="shared" si="38"/>
        <v>180.82999999999998</v>
      </c>
      <c r="H228" s="731">
        <f t="shared" si="38"/>
        <v>0</v>
      </c>
      <c r="I228" s="730">
        <f t="shared" si="38"/>
        <v>0</v>
      </c>
      <c r="J228" s="730">
        <f t="shared" si="38"/>
        <v>0</v>
      </c>
      <c r="K228" s="730">
        <f t="shared" si="38"/>
        <v>0</v>
      </c>
      <c r="L228" s="745">
        <f t="shared" si="38"/>
        <v>0</v>
      </c>
      <c r="M228" s="730">
        <f t="shared" si="38"/>
        <v>0</v>
      </c>
      <c r="N228" s="730">
        <f t="shared" si="38"/>
        <v>329.63999999999993</v>
      </c>
      <c r="O228" s="734">
        <f t="shared" si="38"/>
        <v>344.00000000000006</v>
      </c>
      <c r="R228" s="90">
        <v>5</v>
      </c>
      <c r="S228" s="3">
        <v>24</v>
      </c>
      <c r="T228" s="3">
        <v>8</v>
      </c>
    </row>
    <row r="229" spans="1:20" ht="13.5" customHeight="1" thickBot="1">
      <c r="A229" s="118" t="s">
        <v>13</v>
      </c>
      <c r="B229" s="481">
        <f>SUM(B225:B228)</f>
        <v>384.3</v>
      </c>
      <c r="C229" s="482">
        <f aca="true" t="shared" si="39" ref="C229:O229">SUM(C225:C228)</f>
        <v>927.06</v>
      </c>
      <c r="D229" s="482">
        <f t="shared" si="39"/>
        <v>774.26</v>
      </c>
      <c r="E229" s="482">
        <f t="shared" si="39"/>
        <v>3887.4300000000007</v>
      </c>
      <c r="F229" s="483">
        <f t="shared" si="39"/>
        <v>3444.17</v>
      </c>
      <c r="G229" s="482">
        <f t="shared" si="39"/>
        <v>736.0699999999999</v>
      </c>
      <c r="H229" s="482">
        <f t="shared" si="39"/>
        <v>0</v>
      </c>
      <c r="I229" s="482">
        <f t="shared" si="39"/>
        <v>249.3</v>
      </c>
      <c r="J229" s="482">
        <f t="shared" si="39"/>
        <v>0</v>
      </c>
      <c r="K229" s="482">
        <f t="shared" si="39"/>
        <v>0</v>
      </c>
      <c r="L229" s="484">
        <f t="shared" si="39"/>
        <v>1746.05</v>
      </c>
      <c r="M229" s="481">
        <f t="shared" si="39"/>
        <v>730.8</v>
      </c>
      <c r="N229" s="482">
        <f t="shared" si="39"/>
        <v>3232.2999999999997</v>
      </c>
      <c r="O229" s="485">
        <f t="shared" si="39"/>
        <v>2222.1000000000004</v>
      </c>
      <c r="R229" s="90">
        <v>6</v>
      </c>
      <c r="S229" s="3">
        <v>31</v>
      </c>
      <c r="T229" s="3">
        <v>3</v>
      </c>
    </row>
    <row r="230" spans="2:20" ht="13.5" customHeight="1">
      <c r="B230" s="815"/>
      <c r="C230" s="815"/>
      <c r="D230" s="815"/>
      <c r="E230" s="815"/>
      <c r="F230" s="815"/>
      <c r="G230" s="815"/>
      <c r="H230" s="815"/>
      <c r="I230" s="815"/>
      <c r="J230" s="815"/>
      <c r="K230" s="815"/>
      <c r="L230" s="815"/>
      <c r="M230" s="815"/>
      <c r="N230" s="815"/>
      <c r="O230" s="815"/>
      <c r="R230" s="90">
        <v>7</v>
      </c>
      <c r="S230" s="3">
        <v>38</v>
      </c>
      <c r="T230" s="3">
        <v>24</v>
      </c>
    </row>
    <row r="231" spans="18:20" ht="13.5" customHeight="1">
      <c r="R231" s="90"/>
      <c r="S231" s="255" t="s">
        <v>223</v>
      </c>
      <c r="T231" s="255">
        <f>SUM(T224:T230)</f>
        <v>156</v>
      </c>
    </row>
    <row r="232" spans="2:20" ht="12.75">
      <c r="B232" s="116" t="s">
        <v>61</v>
      </c>
      <c r="C232" s="284">
        <f>B225+C225+D225+E225+F225+G225</f>
        <v>7374.63</v>
      </c>
      <c r="F232" s="6" t="s">
        <v>15</v>
      </c>
      <c r="R232" s="90"/>
      <c r="S232" s="3"/>
      <c r="T232" s="3"/>
    </row>
    <row r="233" spans="2:6" ht="12.75">
      <c r="B233" s="117" t="s">
        <v>62</v>
      </c>
      <c r="C233" s="284">
        <f>B226+C226+D226+E226+F226+G226</f>
        <v>985.28</v>
      </c>
      <c r="F233" t="s">
        <v>38</v>
      </c>
    </row>
    <row r="234" spans="2:6" ht="12.75">
      <c r="B234" s="117" t="s">
        <v>63</v>
      </c>
      <c r="C234" s="284">
        <f>B227+C227+D227+E227+F227+G227</f>
        <v>0</v>
      </c>
      <c r="F234" t="s">
        <v>40</v>
      </c>
    </row>
    <row r="235" spans="2:6" ht="12.75">
      <c r="B235" s="117" t="s">
        <v>64</v>
      </c>
      <c r="C235" s="284">
        <f>B228+C228+D228+E228+F228+G228</f>
        <v>1793.38</v>
      </c>
      <c r="F235" t="s">
        <v>39</v>
      </c>
    </row>
    <row r="236" ht="12.75">
      <c r="C236" s="285">
        <f>SUM(C232:C235)</f>
        <v>10153.29</v>
      </c>
    </row>
  </sheetData>
  <sheetProtection/>
  <mergeCells count="221"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A144:A145"/>
    <mergeCell ref="B144:E144"/>
    <mergeCell ref="F144:F145"/>
    <mergeCell ref="G144:G145"/>
    <mergeCell ref="H144:L144"/>
    <mergeCell ref="M144:M145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M81:M82"/>
    <mergeCell ref="A75:A76"/>
    <mergeCell ref="B75:E75"/>
    <mergeCell ref="F75:F76"/>
    <mergeCell ref="G75:G76"/>
    <mergeCell ref="H75:L75"/>
    <mergeCell ref="M75:M76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9" t="s">
        <v>150</v>
      </c>
      <c r="B2" s="26"/>
      <c r="C2" s="26"/>
      <c r="D2" s="26"/>
      <c r="E2" s="26"/>
      <c r="F2" s="26"/>
      <c r="G2" s="26"/>
      <c r="H2" s="26"/>
      <c r="J2" s="2"/>
      <c r="K2" s="2"/>
      <c r="L2" s="2"/>
      <c r="M2" s="5"/>
      <c r="N2" s="5"/>
    </row>
    <row r="3" spans="1:14" ht="18">
      <c r="A3" s="1740" t="s">
        <v>142</v>
      </c>
      <c r="B3" s="1740"/>
      <c r="C3" s="1740"/>
      <c r="D3" s="1740"/>
      <c r="E3" s="1740"/>
      <c r="F3" s="1740"/>
      <c r="G3" s="1740"/>
      <c r="H3" s="26"/>
      <c r="J3" s="1"/>
      <c r="K3" s="5"/>
      <c r="L3" s="5"/>
      <c r="M3" s="5"/>
      <c r="N3" s="5"/>
    </row>
    <row r="4" spans="1:20" ht="15.75">
      <c r="A4" s="1705" t="s">
        <v>143</v>
      </c>
      <c r="B4" s="1705"/>
      <c r="C4" s="1705"/>
      <c r="D4" s="1705"/>
      <c r="E4" s="1705"/>
      <c r="F4" s="1705"/>
      <c r="G4" s="1705"/>
      <c r="H4" s="16"/>
      <c r="J4" s="17"/>
      <c r="K4" s="12"/>
      <c r="L4" s="18"/>
      <c r="M4" s="18"/>
      <c r="N4" s="12"/>
      <c r="Q4" s="1841" t="s">
        <v>177</v>
      </c>
      <c r="R4" s="1841"/>
      <c r="S4" s="1841"/>
      <c r="T4" s="1841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841" t="s">
        <v>178</v>
      </c>
      <c r="R5" s="1841"/>
      <c r="S5" s="1841"/>
      <c r="T5" s="1841"/>
    </row>
    <row r="6" spans="1:13" ht="18">
      <c r="A6" s="10"/>
      <c r="B6" s="6" t="s">
        <v>41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784" t="s">
        <v>23</v>
      </c>
      <c r="B7" s="1787" t="s">
        <v>34</v>
      </c>
      <c r="C7" s="1787"/>
      <c r="D7" s="1787"/>
      <c r="E7" s="1787"/>
      <c r="F7" s="1809" t="s">
        <v>24</v>
      </c>
      <c r="G7" s="1923" t="s">
        <v>0</v>
      </c>
      <c r="H7" s="1788" t="s">
        <v>35</v>
      </c>
      <c r="I7" s="1824"/>
      <c r="J7" s="1824"/>
      <c r="K7" s="1824"/>
      <c r="L7" s="1825"/>
      <c r="M7" s="1850" t="s">
        <v>25</v>
      </c>
      <c r="N7" s="72" t="s">
        <v>1</v>
      </c>
      <c r="O7" s="72" t="s">
        <v>37</v>
      </c>
      <c r="Q7" s="1725" t="s">
        <v>179</v>
      </c>
      <c r="R7" s="1725"/>
      <c r="S7" s="1725"/>
      <c r="T7" s="1725"/>
    </row>
    <row r="8" spans="1:20" ht="20.25" thickBot="1">
      <c r="A8" s="1846"/>
      <c r="B8" s="56" t="s">
        <v>27</v>
      </c>
      <c r="C8" s="50" t="s">
        <v>28</v>
      </c>
      <c r="D8" s="50" t="s">
        <v>19</v>
      </c>
      <c r="E8" s="50" t="s">
        <v>29</v>
      </c>
      <c r="F8" s="1810"/>
      <c r="G8" s="1924"/>
      <c r="H8" s="176" t="s">
        <v>21</v>
      </c>
      <c r="I8" s="53" t="s">
        <v>20</v>
      </c>
      <c r="J8" s="53" t="s">
        <v>30</v>
      </c>
      <c r="K8" s="54" t="s">
        <v>31</v>
      </c>
      <c r="L8" s="55" t="s">
        <v>32</v>
      </c>
      <c r="M8" s="1851"/>
      <c r="N8" s="50" t="s">
        <v>33</v>
      </c>
      <c r="O8" s="58" t="s">
        <v>33</v>
      </c>
      <c r="Q8" s="218" t="s">
        <v>159</v>
      </c>
      <c r="R8" s="219"/>
      <c r="S8" s="218" t="s">
        <v>189</v>
      </c>
      <c r="T8" s="218" t="s">
        <v>188</v>
      </c>
    </row>
    <row r="9" spans="1:20" ht="12.75">
      <c r="A9" s="73" t="s">
        <v>10</v>
      </c>
      <c r="B9" s="124"/>
      <c r="C9" s="125"/>
      <c r="D9" s="126"/>
      <c r="E9" s="126"/>
      <c r="F9" s="126">
        <v>83.4</v>
      </c>
      <c r="G9" s="178"/>
      <c r="H9" s="1916">
        <v>5</v>
      </c>
      <c r="I9" s="1903">
        <v>18</v>
      </c>
      <c r="J9" s="1900"/>
      <c r="K9" s="1900"/>
      <c r="L9" s="1906">
        <v>333.6</v>
      </c>
      <c r="M9" s="1889">
        <v>1222.4</v>
      </c>
      <c r="N9" s="1879">
        <v>441</v>
      </c>
      <c r="O9" s="1912">
        <v>491</v>
      </c>
      <c r="Q9" s="99" t="s">
        <v>160</v>
      </c>
      <c r="R9" s="218" t="s">
        <v>187</v>
      </c>
      <c r="S9" s="212">
        <f>3052</f>
        <v>3052</v>
      </c>
      <c r="T9" s="216">
        <v>1357</v>
      </c>
    </row>
    <row r="10" spans="1:20" ht="12.75">
      <c r="A10" s="74" t="s">
        <v>8</v>
      </c>
      <c r="B10" s="124">
        <v>27.5</v>
      </c>
      <c r="C10" s="125">
        <v>407.6</v>
      </c>
      <c r="D10" s="126"/>
      <c r="E10" s="126"/>
      <c r="F10" s="129">
        <v>166.2</v>
      </c>
      <c r="G10" s="178">
        <v>43.3</v>
      </c>
      <c r="H10" s="1917"/>
      <c r="I10" s="1904"/>
      <c r="J10" s="1901"/>
      <c r="K10" s="1901"/>
      <c r="L10" s="1907"/>
      <c r="M10" s="1890"/>
      <c r="N10" s="1880"/>
      <c r="O10" s="1913"/>
      <c r="Q10" s="98" t="s">
        <v>159</v>
      </c>
      <c r="R10" s="218" t="s">
        <v>187</v>
      </c>
      <c r="S10" s="98" t="s">
        <v>186</v>
      </c>
      <c r="T10" s="98" t="s">
        <v>174</v>
      </c>
    </row>
    <row r="11" spans="1:20" ht="12.75">
      <c r="A11" s="74" t="s">
        <v>3</v>
      </c>
      <c r="B11" s="124">
        <v>16</v>
      </c>
      <c r="C11" s="125">
        <v>363.2</v>
      </c>
      <c r="D11" s="126">
        <v>0</v>
      </c>
      <c r="E11" s="126"/>
      <c r="F11" s="129">
        <v>244</v>
      </c>
      <c r="G11" s="178">
        <v>45.7</v>
      </c>
      <c r="H11" s="1917"/>
      <c r="I11" s="1904"/>
      <c r="J11" s="1901"/>
      <c r="K11" s="1901"/>
      <c r="L11" s="1907"/>
      <c r="M11" s="1890"/>
      <c r="N11" s="1880"/>
      <c r="O11" s="1913"/>
      <c r="Q11" s="99" t="s">
        <v>175</v>
      </c>
      <c r="R11" s="211" t="s">
        <v>176</v>
      </c>
      <c r="S11" s="212">
        <v>13420</v>
      </c>
      <c r="T11" s="211"/>
    </row>
    <row r="12" spans="1:20" ht="15.75">
      <c r="A12" s="74" t="s">
        <v>5</v>
      </c>
      <c r="B12" s="130">
        <v>22</v>
      </c>
      <c r="C12" s="131">
        <v>237.1</v>
      </c>
      <c r="D12" s="131">
        <v>0</v>
      </c>
      <c r="E12" s="131"/>
      <c r="F12" s="132">
        <v>249.1</v>
      </c>
      <c r="G12" s="133">
        <v>39.3</v>
      </c>
      <c r="H12" s="1917"/>
      <c r="I12" s="1904"/>
      <c r="J12" s="1901"/>
      <c r="K12" s="1901"/>
      <c r="L12" s="1907"/>
      <c r="M12" s="1890"/>
      <c r="N12" s="1880"/>
      <c r="O12" s="1913"/>
      <c r="Q12" s="15"/>
      <c r="R12" s="2"/>
      <c r="S12" s="217"/>
      <c r="T12" s="15"/>
    </row>
    <row r="13" spans="1:15" ht="13.5" thickBot="1">
      <c r="A13" s="177" t="s">
        <v>18</v>
      </c>
      <c r="B13" s="162"/>
      <c r="C13" s="162"/>
      <c r="D13" s="162"/>
      <c r="E13" s="162">
        <v>39.4</v>
      </c>
      <c r="F13" s="179"/>
      <c r="G13" s="135"/>
      <c r="H13" s="1918"/>
      <c r="I13" s="1905"/>
      <c r="J13" s="1902"/>
      <c r="K13" s="1902"/>
      <c r="L13" s="1908"/>
      <c r="M13" s="1891"/>
      <c r="N13" s="1881"/>
      <c r="O13" s="1914"/>
    </row>
    <row r="14" spans="1:15" ht="13.5" thickBot="1">
      <c r="A14" s="57" t="s">
        <v>13</v>
      </c>
      <c r="B14" s="136">
        <f>SUM(B9:B13)</f>
        <v>65.5</v>
      </c>
      <c r="C14" s="136">
        <f aca="true" t="shared" si="0" ref="C14:O14">SUM(C9:C13)</f>
        <v>1007.9</v>
      </c>
      <c r="D14" s="136">
        <f t="shared" si="0"/>
        <v>0</v>
      </c>
      <c r="E14" s="136">
        <f t="shared" si="0"/>
        <v>39.4</v>
      </c>
      <c r="F14" s="136">
        <f t="shared" si="0"/>
        <v>742.7</v>
      </c>
      <c r="G14" s="136">
        <f t="shared" si="0"/>
        <v>128.3</v>
      </c>
      <c r="H14" s="136">
        <f t="shared" si="0"/>
        <v>5</v>
      </c>
      <c r="I14" s="136">
        <f t="shared" si="0"/>
        <v>18</v>
      </c>
      <c r="J14" s="136">
        <f t="shared" si="0"/>
        <v>0</v>
      </c>
      <c r="K14" s="136">
        <f t="shared" si="0"/>
        <v>0</v>
      </c>
      <c r="L14" s="137">
        <f t="shared" si="0"/>
        <v>333.6</v>
      </c>
      <c r="M14" s="136">
        <f t="shared" si="0"/>
        <v>1222.4</v>
      </c>
      <c r="N14" s="136">
        <f t="shared" si="0"/>
        <v>441</v>
      </c>
      <c r="O14" s="136">
        <f t="shared" si="0"/>
        <v>491</v>
      </c>
    </row>
    <row r="16" spans="1:20" ht="18">
      <c r="A16" s="10"/>
      <c r="B16" s="6" t="s">
        <v>42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725" t="s">
        <v>180</v>
      </c>
      <c r="R16" s="1725"/>
      <c r="S16" s="1725"/>
      <c r="T16" s="1725"/>
    </row>
    <row r="17" spans="1:20" ht="29.25" customHeight="1">
      <c r="A17" s="1784" t="s">
        <v>23</v>
      </c>
      <c r="B17" s="1787" t="s">
        <v>34</v>
      </c>
      <c r="C17" s="1787"/>
      <c r="D17" s="1787"/>
      <c r="E17" s="1787"/>
      <c r="F17" s="1809" t="s">
        <v>24</v>
      </c>
      <c r="G17" s="1923" t="s">
        <v>0</v>
      </c>
      <c r="H17" s="1788" t="s">
        <v>35</v>
      </c>
      <c r="I17" s="1824"/>
      <c r="J17" s="1824"/>
      <c r="K17" s="1824"/>
      <c r="L17" s="1825"/>
      <c r="M17" s="1850" t="s">
        <v>25</v>
      </c>
      <c r="N17" s="72" t="s">
        <v>1</v>
      </c>
      <c r="O17" s="72" t="s">
        <v>37</v>
      </c>
      <c r="Q17" s="218" t="s">
        <v>159</v>
      </c>
      <c r="R17" s="219"/>
      <c r="S17" s="220" t="s">
        <v>189</v>
      </c>
      <c r="T17" s="220" t="s">
        <v>188</v>
      </c>
    </row>
    <row r="18" spans="1:20" ht="20.25" thickBot="1">
      <c r="A18" s="1846"/>
      <c r="B18" s="56" t="s">
        <v>27</v>
      </c>
      <c r="C18" s="50" t="s">
        <v>28</v>
      </c>
      <c r="D18" s="50" t="s">
        <v>19</v>
      </c>
      <c r="E18" s="50" t="s">
        <v>29</v>
      </c>
      <c r="F18" s="1810"/>
      <c r="G18" s="1924"/>
      <c r="H18" s="176" t="s">
        <v>21</v>
      </c>
      <c r="I18" s="53" t="s">
        <v>20</v>
      </c>
      <c r="J18" s="53" t="s">
        <v>30</v>
      </c>
      <c r="K18" s="54" t="s">
        <v>31</v>
      </c>
      <c r="L18" s="55" t="s">
        <v>32</v>
      </c>
      <c r="M18" s="1851"/>
      <c r="N18" s="50" t="s">
        <v>33</v>
      </c>
      <c r="O18" s="58" t="s">
        <v>33</v>
      </c>
      <c r="Q18" s="99" t="s">
        <v>160</v>
      </c>
      <c r="R18" s="218" t="s">
        <v>187</v>
      </c>
      <c r="S18" s="212">
        <f>2448</f>
        <v>2448</v>
      </c>
      <c r="T18" s="216">
        <v>586</v>
      </c>
    </row>
    <row r="19" spans="1:20" ht="12.75">
      <c r="A19" s="73" t="s">
        <v>10</v>
      </c>
      <c r="B19" s="124"/>
      <c r="C19" s="125"/>
      <c r="D19" s="126"/>
      <c r="E19" s="126"/>
      <c r="F19" s="126">
        <v>142</v>
      </c>
      <c r="G19" s="178"/>
      <c r="H19" s="1916">
        <v>49.5</v>
      </c>
      <c r="I19" s="1903">
        <v>72.6</v>
      </c>
      <c r="J19" s="1900"/>
      <c r="K19" s="1900"/>
      <c r="L19" s="1906">
        <v>10.7</v>
      </c>
      <c r="M19" s="1889">
        <v>1258.1</v>
      </c>
      <c r="N19" s="1879">
        <v>448</v>
      </c>
      <c r="O19" s="1912">
        <v>415</v>
      </c>
      <c r="Q19" s="98" t="s">
        <v>159</v>
      </c>
      <c r="R19" s="218" t="s">
        <v>187</v>
      </c>
      <c r="S19" s="98" t="s">
        <v>173</v>
      </c>
      <c r="T19" s="98" t="s">
        <v>174</v>
      </c>
    </row>
    <row r="20" spans="1:20" ht="12.75">
      <c r="A20" s="74" t="s">
        <v>8</v>
      </c>
      <c r="B20" s="124">
        <v>44.7</v>
      </c>
      <c r="C20" s="125">
        <v>91.6</v>
      </c>
      <c r="D20" s="126">
        <v>29.2</v>
      </c>
      <c r="E20" s="126">
        <v>135.4</v>
      </c>
      <c r="F20" s="129">
        <v>188.4</v>
      </c>
      <c r="G20" s="178">
        <v>111.5</v>
      </c>
      <c r="H20" s="1917"/>
      <c r="I20" s="1904"/>
      <c r="J20" s="1901"/>
      <c r="K20" s="1901"/>
      <c r="L20" s="1907"/>
      <c r="M20" s="1890"/>
      <c r="N20" s="1880"/>
      <c r="O20" s="1913"/>
      <c r="Q20" s="99" t="s">
        <v>175</v>
      </c>
      <c r="R20" s="211" t="s">
        <v>176</v>
      </c>
      <c r="S20" s="212">
        <v>7488</v>
      </c>
      <c r="T20" s="211"/>
    </row>
    <row r="21" spans="1:20" ht="15.75">
      <c r="A21" s="74" t="s">
        <v>3</v>
      </c>
      <c r="B21" s="124">
        <v>50.3</v>
      </c>
      <c r="C21" s="125">
        <v>272.1</v>
      </c>
      <c r="D21" s="126">
        <v>0</v>
      </c>
      <c r="E21" s="126"/>
      <c r="F21" s="129">
        <v>235.4</v>
      </c>
      <c r="G21" s="178">
        <v>68.1</v>
      </c>
      <c r="H21" s="1917"/>
      <c r="I21" s="1904"/>
      <c r="J21" s="1901"/>
      <c r="K21" s="1901"/>
      <c r="L21" s="1907"/>
      <c r="M21" s="1890"/>
      <c r="N21" s="1880"/>
      <c r="O21" s="1913"/>
      <c r="Q21" s="15"/>
      <c r="R21" s="2"/>
      <c r="S21" s="217"/>
      <c r="T21" s="15"/>
    </row>
    <row r="22" spans="1:15" ht="12.75">
      <c r="A22" s="74" t="s">
        <v>5</v>
      </c>
      <c r="B22" s="130">
        <v>0</v>
      </c>
      <c r="C22" s="131">
        <v>128.7</v>
      </c>
      <c r="D22" s="131">
        <v>0</v>
      </c>
      <c r="E22" s="131"/>
      <c r="F22" s="132">
        <v>224.4</v>
      </c>
      <c r="G22" s="133">
        <v>59.7</v>
      </c>
      <c r="H22" s="1917"/>
      <c r="I22" s="1904"/>
      <c r="J22" s="1901"/>
      <c r="K22" s="1901"/>
      <c r="L22" s="1907"/>
      <c r="M22" s="1890"/>
      <c r="N22" s="1880"/>
      <c r="O22" s="1913"/>
    </row>
    <row r="23" spans="1:15" ht="13.5" thickBot="1">
      <c r="A23" s="177" t="s">
        <v>18</v>
      </c>
      <c r="B23" s="162"/>
      <c r="C23" s="162"/>
      <c r="D23" s="162"/>
      <c r="E23" s="162">
        <v>0</v>
      </c>
      <c r="F23" s="179">
        <v>56.4</v>
      </c>
      <c r="G23" s="135"/>
      <c r="H23" s="1918"/>
      <c r="I23" s="1905"/>
      <c r="J23" s="1902"/>
      <c r="K23" s="1902"/>
      <c r="L23" s="1908"/>
      <c r="M23" s="1891"/>
      <c r="N23" s="1881"/>
      <c r="O23" s="1914"/>
    </row>
    <row r="24" spans="1:15" ht="13.5" thickBot="1">
      <c r="A24" s="57" t="s">
        <v>13</v>
      </c>
      <c r="B24" s="136">
        <f aca="true" t="shared" si="1" ref="B24:O24">SUM(B19:B23)</f>
        <v>95</v>
      </c>
      <c r="C24" s="136">
        <f t="shared" si="1"/>
        <v>492.40000000000003</v>
      </c>
      <c r="D24" s="136">
        <f t="shared" si="1"/>
        <v>29.2</v>
      </c>
      <c r="E24" s="136">
        <f t="shared" si="1"/>
        <v>135.4</v>
      </c>
      <c r="F24" s="136">
        <f t="shared" si="1"/>
        <v>846.5999999999999</v>
      </c>
      <c r="G24" s="136">
        <f t="shared" si="1"/>
        <v>239.3</v>
      </c>
      <c r="H24" s="136">
        <f t="shared" si="1"/>
        <v>49.5</v>
      </c>
      <c r="I24" s="136">
        <f t="shared" si="1"/>
        <v>72.6</v>
      </c>
      <c r="J24" s="136">
        <f t="shared" si="1"/>
        <v>0</v>
      </c>
      <c r="K24" s="136">
        <f t="shared" si="1"/>
        <v>0</v>
      </c>
      <c r="L24" s="137">
        <f t="shared" si="1"/>
        <v>10.7</v>
      </c>
      <c r="M24" s="136">
        <f t="shared" si="1"/>
        <v>1258.1</v>
      </c>
      <c r="N24" s="136">
        <f t="shared" si="1"/>
        <v>448</v>
      </c>
      <c r="O24" s="136">
        <f t="shared" si="1"/>
        <v>415</v>
      </c>
    </row>
    <row r="26" spans="1:20" ht="18">
      <c r="A26" s="10"/>
      <c r="B26" s="6" t="s">
        <v>43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213"/>
      <c r="R26" s="214" t="s">
        <v>144</v>
      </c>
      <c r="S26" s="214"/>
      <c r="T26" s="8"/>
    </row>
    <row r="27" spans="1:20" ht="29.25" customHeight="1">
      <c r="A27" s="1721" t="s">
        <v>23</v>
      </c>
      <c r="B27" s="1723" t="s">
        <v>45</v>
      </c>
      <c r="C27" s="1723"/>
      <c r="D27" s="1723"/>
      <c r="E27" s="1723"/>
      <c r="F27" s="1713" t="s">
        <v>24</v>
      </c>
      <c r="G27" s="1920" t="s">
        <v>0</v>
      </c>
      <c r="H27" s="1922" t="s">
        <v>46</v>
      </c>
      <c r="I27" s="1717"/>
      <c r="J27" s="1717"/>
      <c r="K27" s="1717"/>
      <c r="L27" s="1718"/>
      <c r="M27" s="1719" t="s">
        <v>25</v>
      </c>
      <c r="N27" s="180" t="s">
        <v>1</v>
      </c>
      <c r="O27" s="180" t="s">
        <v>37</v>
      </c>
      <c r="Q27" s="218" t="s">
        <v>159</v>
      </c>
      <c r="R27" s="219"/>
      <c r="S27" s="220" t="s">
        <v>189</v>
      </c>
      <c r="T27" s="220" t="s">
        <v>188</v>
      </c>
    </row>
    <row r="28" spans="1:20" ht="20.25" thickBot="1">
      <c r="A28" s="1854"/>
      <c r="B28" s="181" t="s">
        <v>27</v>
      </c>
      <c r="C28" s="182" t="s">
        <v>28</v>
      </c>
      <c r="D28" s="182" t="s">
        <v>19</v>
      </c>
      <c r="E28" s="182" t="s">
        <v>29</v>
      </c>
      <c r="F28" s="1714"/>
      <c r="G28" s="1921"/>
      <c r="H28" s="184" t="s">
        <v>21</v>
      </c>
      <c r="I28" s="185" t="s">
        <v>20</v>
      </c>
      <c r="J28" s="185" t="s">
        <v>30</v>
      </c>
      <c r="K28" s="186" t="s">
        <v>31</v>
      </c>
      <c r="L28" s="187" t="s">
        <v>32</v>
      </c>
      <c r="M28" s="1720"/>
      <c r="N28" s="182" t="s">
        <v>33</v>
      </c>
      <c r="O28" s="183" t="s">
        <v>33</v>
      </c>
      <c r="Q28" s="99" t="s">
        <v>160</v>
      </c>
      <c r="R28" s="211" t="s">
        <v>185</v>
      </c>
      <c r="S28" s="212">
        <f>118</f>
        <v>118</v>
      </c>
      <c r="T28" s="216">
        <v>60</v>
      </c>
    </row>
    <row r="29" spans="1:20" ht="12.75">
      <c r="A29" s="188" t="s">
        <v>10</v>
      </c>
      <c r="B29" s="124"/>
      <c r="C29" s="125"/>
      <c r="D29" s="126"/>
      <c r="E29" s="126"/>
      <c r="F29" s="126">
        <v>130.8</v>
      </c>
      <c r="G29" s="178"/>
      <c r="H29" s="1916">
        <v>0</v>
      </c>
      <c r="I29" s="1903">
        <v>0</v>
      </c>
      <c r="J29" s="1900"/>
      <c r="K29" s="1900"/>
      <c r="L29" s="1906">
        <v>0</v>
      </c>
      <c r="M29" s="1889">
        <v>1121.6</v>
      </c>
      <c r="N29" s="1879">
        <v>391</v>
      </c>
      <c r="O29" s="1912">
        <v>432</v>
      </c>
      <c r="Q29" s="98" t="s">
        <v>159</v>
      </c>
      <c r="R29" s="218" t="s">
        <v>187</v>
      </c>
      <c r="S29" s="98" t="s">
        <v>186</v>
      </c>
      <c r="T29" s="98" t="s">
        <v>174</v>
      </c>
    </row>
    <row r="30" spans="1:20" ht="12.75">
      <c r="A30" s="189" t="s">
        <v>8</v>
      </c>
      <c r="B30" s="124">
        <v>0</v>
      </c>
      <c r="C30" s="125">
        <v>433</v>
      </c>
      <c r="D30" s="126">
        <v>0</v>
      </c>
      <c r="E30" s="126">
        <v>45</v>
      </c>
      <c r="F30" s="129">
        <v>230.2</v>
      </c>
      <c r="G30" s="178">
        <v>98.2</v>
      </c>
      <c r="H30" s="1917"/>
      <c r="I30" s="1904"/>
      <c r="J30" s="1901"/>
      <c r="K30" s="1901"/>
      <c r="L30" s="1907"/>
      <c r="M30" s="1890"/>
      <c r="N30" s="1880"/>
      <c r="O30" s="1913"/>
      <c r="Q30" s="99" t="s">
        <v>175</v>
      </c>
      <c r="R30" s="211" t="s">
        <v>176</v>
      </c>
      <c r="S30" s="212">
        <v>0</v>
      </c>
      <c r="T30" s="211"/>
    </row>
    <row r="31" spans="1:20" ht="15.75">
      <c r="A31" s="189" t="s">
        <v>3</v>
      </c>
      <c r="B31" s="124">
        <v>0</v>
      </c>
      <c r="C31" s="125">
        <v>227.3</v>
      </c>
      <c r="D31" s="126">
        <v>0</v>
      </c>
      <c r="E31" s="126"/>
      <c r="F31" s="129">
        <v>233.3</v>
      </c>
      <c r="G31" s="178">
        <v>67.5</v>
      </c>
      <c r="H31" s="1917"/>
      <c r="I31" s="1904"/>
      <c r="J31" s="1901"/>
      <c r="K31" s="1901"/>
      <c r="L31" s="1907"/>
      <c r="M31" s="1890"/>
      <c r="N31" s="1880"/>
      <c r="O31" s="1913"/>
      <c r="Q31" s="15"/>
      <c r="R31" s="2"/>
      <c r="S31" s="217"/>
      <c r="T31" s="15"/>
    </row>
    <row r="32" spans="1:15" ht="12.75">
      <c r="A32" s="189" t="s">
        <v>5</v>
      </c>
      <c r="B32" s="130">
        <v>0</v>
      </c>
      <c r="C32" s="131">
        <v>248.9</v>
      </c>
      <c r="D32" s="131">
        <v>0</v>
      </c>
      <c r="E32" s="131"/>
      <c r="F32" s="132">
        <v>221.5</v>
      </c>
      <c r="G32" s="133">
        <v>59.3</v>
      </c>
      <c r="H32" s="1917"/>
      <c r="I32" s="1904"/>
      <c r="J32" s="1901"/>
      <c r="K32" s="1901"/>
      <c r="L32" s="1907"/>
      <c r="M32" s="1890"/>
      <c r="N32" s="1880"/>
      <c r="O32" s="1913"/>
    </row>
    <row r="33" spans="1:15" ht="13.5" thickBot="1">
      <c r="A33" s="190" t="s">
        <v>18</v>
      </c>
      <c r="B33" s="162"/>
      <c r="C33" s="162"/>
      <c r="D33" s="162"/>
      <c r="E33" s="162">
        <v>0</v>
      </c>
      <c r="F33" s="179">
        <v>60.8</v>
      </c>
      <c r="G33" s="135"/>
      <c r="H33" s="1918"/>
      <c r="I33" s="1905"/>
      <c r="J33" s="1902"/>
      <c r="K33" s="1902"/>
      <c r="L33" s="1908"/>
      <c r="M33" s="1891"/>
      <c r="N33" s="1881"/>
      <c r="O33" s="1914"/>
    </row>
    <row r="34" spans="1:15" ht="13.5" thickBot="1">
      <c r="A34" s="191" t="s">
        <v>13</v>
      </c>
      <c r="B34" s="136">
        <f aca="true" t="shared" si="2" ref="B34:O34">SUM(B29:B33)</f>
        <v>0</v>
      </c>
      <c r="C34" s="136">
        <f t="shared" si="2"/>
        <v>909.1999999999999</v>
      </c>
      <c r="D34" s="136">
        <f t="shared" si="2"/>
        <v>0</v>
      </c>
      <c r="E34" s="136">
        <f t="shared" si="2"/>
        <v>45</v>
      </c>
      <c r="F34" s="136">
        <f t="shared" si="2"/>
        <v>876.5999999999999</v>
      </c>
      <c r="G34" s="136">
        <f t="shared" si="2"/>
        <v>225</v>
      </c>
      <c r="H34" s="136">
        <f t="shared" si="2"/>
        <v>0</v>
      </c>
      <c r="I34" s="136">
        <f t="shared" si="2"/>
        <v>0</v>
      </c>
      <c r="J34" s="136">
        <f t="shared" si="2"/>
        <v>0</v>
      </c>
      <c r="K34" s="136">
        <f t="shared" si="2"/>
        <v>0</v>
      </c>
      <c r="L34" s="137">
        <f t="shared" si="2"/>
        <v>0</v>
      </c>
      <c r="M34" s="136">
        <f t="shared" si="2"/>
        <v>1121.6</v>
      </c>
      <c r="N34" s="136">
        <f t="shared" si="2"/>
        <v>391</v>
      </c>
      <c r="O34" s="136">
        <f t="shared" si="2"/>
        <v>432</v>
      </c>
    </row>
    <row r="35" spans="1:15" ht="12.75">
      <c r="A35" s="192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20" ht="18">
      <c r="A36" s="10"/>
      <c r="B36" s="6" t="s">
        <v>44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919" t="s">
        <v>181</v>
      </c>
      <c r="R36" s="1919"/>
      <c r="S36" s="1919"/>
      <c r="T36" s="1919"/>
    </row>
    <row r="37" spans="1:20" ht="29.25" customHeight="1">
      <c r="A37" s="1721" t="s">
        <v>23</v>
      </c>
      <c r="B37" s="1723" t="s">
        <v>45</v>
      </c>
      <c r="C37" s="1723"/>
      <c r="D37" s="1723"/>
      <c r="E37" s="1723"/>
      <c r="F37" s="1713" t="s">
        <v>24</v>
      </c>
      <c r="G37" s="1920" t="s">
        <v>0</v>
      </c>
      <c r="H37" s="1922" t="s">
        <v>46</v>
      </c>
      <c r="I37" s="1717"/>
      <c r="J37" s="1717"/>
      <c r="K37" s="1717"/>
      <c r="L37" s="1718"/>
      <c r="M37" s="1719" t="s">
        <v>25</v>
      </c>
      <c r="N37" s="180" t="s">
        <v>1</v>
      </c>
      <c r="O37" s="180" t="s">
        <v>37</v>
      </c>
      <c r="Q37" s="218" t="s">
        <v>159</v>
      </c>
      <c r="R37" s="219"/>
      <c r="S37" s="220" t="s">
        <v>189</v>
      </c>
      <c r="T37" s="220" t="s">
        <v>188</v>
      </c>
    </row>
    <row r="38" spans="1:20" ht="20.25" thickBot="1">
      <c r="A38" s="1854"/>
      <c r="B38" s="181" t="s">
        <v>27</v>
      </c>
      <c r="C38" s="182" t="s">
        <v>28</v>
      </c>
      <c r="D38" s="182" t="s">
        <v>19</v>
      </c>
      <c r="E38" s="182" t="s">
        <v>29</v>
      </c>
      <c r="F38" s="1714"/>
      <c r="G38" s="1921"/>
      <c r="H38" s="184" t="s">
        <v>21</v>
      </c>
      <c r="I38" s="185" t="s">
        <v>20</v>
      </c>
      <c r="J38" s="185" t="s">
        <v>30</v>
      </c>
      <c r="K38" s="186" t="s">
        <v>31</v>
      </c>
      <c r="L38" s="187" t="s">
        <v>32</v>
      </c>
      <c r="M38" s="1720"/>
      <c r="N38" s="182" t="s">
        <v>33</v>
      </c>
      <c r="O38" s="183" t="s">
        <v>33</v>
      </c>
      <c r="Q38" s="99" t="s">
        <v>160</v>
      </c>
      <c r="R38" s="211" t="s">
        <v>185</v>
      </c>
      <c r="S38" s="212">
        <f>S9+S18+S28</f>
        <v>5618</v>
      </c>
      <c r="T38" s="216">
        <f>T9+T18+T28</f>
        <v>2003</v>
      </c>
    </row>
    <row r="39" spans="1:20" ht="12.75">
      <c r="A39" s="188" t="s">
        <v>10</v>
      </c>
      <c r="B39" s="124"/>
      <c r="C39" s="125"/>
      <c r="D39" s="126"/>
      <c r="E39" s="126"/>
      <c r="F39" s="126">
        <v>110.8</v>
      </c>
      <c r="G39" s="178"/>
      <c r="H39" s="1916">
        <v>0</v>
      </c>
      <c r="I39" s="1903">
        <v>0</v>
      </c>
      <c r="J39" s="1900"/>
      <c r="K39" s="1900"/>
      <c r="L39" s="1906">
        <v>74.6</v>
      </c>
      <c r="M39" s="1889">
        <v>1181.3</v>
      </c>
      <c r="N39" s="1879">
        <v>518</v>
      </c>
      <c r="O39" s="1912">
        <v>438</v>
      </c>
      <c r="Q39" s="98" t="s">
        <v>159</v>
      </c>
      <c r="R39" s="218" t="s">
        <v>187</v>
      </c>
      <c r="S39" s="98" t="s">
        <v>186</v>
      </c>
      <c r="T39" s="98" t="s">
        <v>174</v>
      </c>
    </row>
    <row r="40" spans="1:20" ht="12.75">
      <c r="A40" s="189" t="s">
        <v>8</v>
      </c>
      <c r="B40" s="124">
        <v>0</v>
      </c>
      <c r="C40" s="125">
        <v>339.5</v>
      </c>
      <c r="D40" s="126">
        <v>0</v>
      </c>
      <c r="E40" s="126">
        <v>0</v>
      </c>
      <c r="F40" s="129">
        <v>231.5</v>
      </c>
      <c r="G40" s="178">
        <v>115.9</v>
      </c>
      <c r="H40" s="1917"/>
      <c r="I40" s="1904"/>
      <c r="J40" s="1901"/>
      <c r="K40" s="1901"/>
      <c r="L40" s="1907"/>
      <c r="M40" s="1890"/>
      <c r="N40" s="1880"/>
      <c r="O40" s="1913"/>
      <c r="Q40" s="99" t="s">
        <v>175</v>
      </c>
      <c r="R40" s="211" t="s">
        <v>176</v>
      </c>
      <c r="S40" s="212">
        <f>S11+S20</f>
        <v>20908</v>
      </c>
      <c r="T40" s="211"/>
    </row>
    <row r="41" spans="1:20" ht="15.75">
      <c r="A41" s="189" t="s">
        <v>3</v>
      </c>
      <c r="B41" s="124">
        <v>0</v>
      </c>
      <c r="C41" s="125">
        <v>404.7</v>
      </c>
      <c r="D41" s="126">
        <v>0</v>
      </c>
      <c r="E41" s="126"/>
      <c r="F41" s="129">
        <v>232.3</v>
      </c>
      <c r="G41" s="178">
        <v>67.2</v>
      </c>
      <c r="H41" s="1917"/>
      <c r="I41" s="1904"/>
      <c r="J41" s="1901"/>
      <c r="K41" s="1901"/>
      <c r="L41" s="1907"/>
      <c r="M41" s="1890"/>
      <c r="N41" s="1880"/>
      <c r="O41" s="1913"/>
      <c r="Q41" s="15"/>
      <c r="R41" s="2"/>
      <c r="S41" s="217"/>
      <c r="T41" s="15"/>
    </row>
    <row r="42" spans="1:15" ht="12.75">
      <c r="A42" s="189" t="s">
        <v>5</v>
      </c>
      <c r="B42" s="130">
        <v>0</v>
      </c>
      <c r="C42" s="131">
        <v>548.4</v>
      </c>
      <c r="D42" s="131">
        <v>0</v>
      </c>
      <c r="E42" s="131"/>
      <c r="F42" s="132">
        <v>222.3</v>
      </c>
      <c r="G42" s="133">
        <v>59.4</v>
      </c>
      <c r="H42" s="1917"/>
      <c r="I42" s="1904"/>
      <c r="J42" s="1901"/>
      <c r="K42" s="1901"/>
      <c r="L42" s="1907"/>
      <c r="M42" s="1890"/>
      <c r="N42" s="1880"/>
      <c r="O42" s="1913"/>
    </row>
    <row r="43" spans="1:20" ht="13.5" thickBot="1">
      <c r="A43" s="190" t="s">
        <v>18</v>
      </c>
      <c r="B43" s="162"/>
      <c r="C43" s="162"/>
      <c r="D43" s="162">
        <v>27.4</v>
      </c>
      <c r="E43" s="162">
        <v>0</v>
      </c>
      <c r="F43" s="179">
        <v>61.4</v>
      </c>
      <c r="G43" s="135"/>
      <c r="H43" s="1918"/>
      <c r="I43" s="1905"/>
      <c r="J43" s="1902"/>
      <c r="K43" s="1902"/>
      <c r="L43" s="1908"/>
      <c r="M43" s="1891"/>
      <c r="N43" s="1881"/>
      <c r="O43" s="1914"/>
      <c r="Q43" s="215" t="s">
        <v>182</v>
      </c>
      <c r="R43" s="215"/>
      <c r="S43" s="215"/>
      <c r="T43" s="215"/>
    </row>
    <row r="44" spans="1:20" ht="13.5" thickBot="1">
      <c r="A44" s="191" t="s">
        <v>13</v>
      </c>
      <c r="B44" s="136">
        <f aca="true" t="shared" si="3" ref="B44:O44">SUM(B39:B43)</f>
        <v>0</v>
      </c>
      <c r="C44" s="136">
        <f t="shared" si="3"/>
        <v>1292.6</v>
      </c>
      <c r="D44" s="136">
        <f t="shared" si="3"/>
        <v>27.4</v>
      </c>
      <c r="E44" s="136">
        <f t="shared" si="3"/>
        <v>0</v>
      </c>
      <c r="F44" s="136">
        <f t="shared" si="3"/>
        <v>858.3000000000001</v>
      </c>
      <c r="G44" s="136">
        <f t="shared" si="3"/>
        <v>242.50000000000003</v>
      </c>
      <c r="H44" s="136">
        <f t="shared" si="3"/>
        <v>0</v>
      </c>
      <c r="I44" s="136">
        <f t="shared" si="3"/>
        <v>0</v>
      </c>
      <c r="J44" s="136">
        <f t="shared" si="3"/>
        <v>0</v>
      </c>
      <c r="K44" s="136">
        <f t="shared" si="3"/>
        <v>0</v>
      </c>
      <c r="L44" s="137">
        <f t="shared" si="3"/>
        <v>74.6</v>
      </c>
      <c r="M44" s="136">
        <f t="shared" si="3"/>
        <v>1181.3</v>
      </c>
      <c r="N44" s="136">
        <f t="shared" si="3"/>
        <v>518</v>
      </c>
      <c r="O44" s="136">
        <f t="shared" si="3"/>
        <v>438</v>
      </c>
      <c r="Q44" s="1915" t="s">
        <v>183</v>
      </c>
      <c r="R44" s="1915"/>
      <c r="S44" s="1915"/>
      <c r="T44" s="1915"/>
    </row>
    <row r="45" spans="17:20" ht="12.75">
      <c r="Q45" s="215" t="s">
        <v>184</v>
      </c>
      <c r="R45" s="215"/>
      <c r="S45" s="215"/>
      <c r="T45" s="215"/>
    </row>
    <row r="46" spans="1:20" ht="18" customHeight="1">
      <c r="A46" s="10"/>
      <c r="B46" s="6" t="s">
        <v>170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70"/>
      <c r="Q46" s="215" t="s">
        <v>190</v>
      </c>
      <c r="R46" s="215"/>
      <c r="S46" s="215"/>
      <c r="T46" s="215"/>
    </row>
    <row r="47" spans="1:16" ht="19.5" customHeight="1">
      <c r="A47" s="1820" t="s">
        <v>23</v>
      </c>
      <c r="B47" s="1787" t="s">
        <v>34</v>
      </c>
      <c r="C47" s="1787"/>
      <c r="D47" s="1787"/>
      <c r="E47" s="1787"/>
      <c r="F47" s="1809" t="s">
        <v>24</v>
      </c>
      <c r="G47" s="1820" t="s">
        <v>0</v>
      </c>
      <c r="H47" s="1824" t="s">
        <v>35</v>
      </c>
      <c r="I47" s="1824"/>
      <c r="J47" s="1824"/>
      <c r="K47" s="1824"/>
      <c r="L47" s="1825"/>
      <c r="M47" s="1850" t="s">
        <v>25</v>
      </c>
      <c r="N47" s="72" t="s">
        <v>1</v>
      </c>
      <c r="O47" s="72" t="s">
        <v>37</v>
      </c>
      <c r="P47" s="70"/>
    </row>
    <row r="48" spans="1:16" ht="20.25" thickBot="1">
      <c r="A48" s="1820"/>
      <c r="B48" s="56" t="s">
        <v>27</v>
      </c>
      <c r="C48" s="50" t="s">
        <v>28</v>
      </c>
      <c r="D48" s="50" t="s">
        <v>19</v>
      </c>
      <c r="E48" s="50" t="s">
        <v>29</v>
      </c>
      <c r="F48" s="1810"/>
      <c r="G48" s="1821"/>
      <c r="H48" s="53" t="s">
        <v>21</v>
      </c>
      <c r="I48" s="53" t="s">
        <v>20</v>
      </c>
      <c r="J48" s="53" t="s">
        <v>30</v>
      </c>
      <c r="K48" s="54" t="s">
        <v>31</v>
      </c>
      <c r="L48" s="55" t="s">
        <v>32</v>
      </c>
      <c r="M48" s="1851"/>
      <c r="N48" s="50" t="s">
        <v>33</v>
      </c>
      <c r="O48" s="58" t="s">
        <v>33</v>
      </c>
      <c r="P48" s="70"/>
    </row>
    <row r="49" spans="1:16" ht="12.75">
      <c r="A49" s="73" t="s">
        <v>10</v>
      </c>
      <c r="B49" s="153"/>
      <c r="C49" s="154"/>
      <c r="D49" s="155"/>
      <c r="E49" s="155"/>
      <c r="F49" s="157">
        <v>20.3</v>
      </c>
      <c r="G49" s="155"/>
      <c r="H49" s="1903">
        <v>0</v>
      </c>
      <c r="I49" s="1903">
        <v>0</v>
      </c>
      <c r="J49" s="1900"/>
      <c r="K49" s="1900"/>
      <c r="L49" s="1906">
        <v>69.9</v>
      </c>
      <c r="M49" s="1909">
        <v>227.5</v>
      </c>
      <c r="N49" s="1900">
        <v>173</v>
      </c>
      <c r="O49" s="1882">
        <v>41.1</v>
      </c>
      <c r="P49" s="70"/>
    </row>
    <row r="50" spans="1:16" ht="12.75">
      <c r="A50" s="74" t="s">
        <v>8</v>
      </c>
      <c r="B50" s="153">
        <v>171</v>
      </c>
      <c r="C50" s="154">
        <v>71.1</v>
      </c>
      <c r="D50" s="155"/>
      <c r="E50" s="155"/>
      <c r="F50" s="157">
        <v>213.8</v>
      </c>
      <c r="G50" s="155">
        <v>18</v>
      </c>
      <c r="H50" s="1904"/>
      <c r="I50" s="1904"/>
      <c r="J50" s="1901"/>
      <c r="K50" s="1901"/>
      <c r="L50" s="1907"/>
      <c r="M50" s="1910"/>
      <c r="N50" s="1901"/>
      <c r="O50" s="1883"/>
      <c r="P50" s="70"/>
    </row>
    <row r="51" spans="1:16" ht="12.75">
      <c r="A51" s="74" t="s">
        <v>3</v>
      </c>
      <c r="B51" s="153">
        <v>0</v>
      </c>
      <c r="C51" s="154">
        <v>0</v>
      </c>
      <c r="D51" s="155"/>
      <c r="E51" s="155"/>
      <c r="F51" s="157">
        <v>0</v>
      </c>
      <c r="G51" s="155">
        <v>0</v>
      </c>
      <c r="H51" s="1904"/>
      <c r="I51" s="1904"/>
      <c r="J51" s="1901"/>
      <c r="K51" s="1901"/>
      <c r="L51" s="1907"/>
      <c r="M51" s="1910"/>
      <c r="N51" s="1901"/>
      <c r="O51" s="1883"/>
      <c r="P51" s="70"/>
    </row>
    <row r="52" spans="1:16" ht="13.5" thickBot="1">
      <c r="A52" s="74" t="s">
        <v>5</v>
      </c>
      <c r="B52" s="158"/>
      <c r="C52" s="159">
        <v>0</v>
      </c>
      <c r="D52" s="159"/>
      <c r="E52" s="159"/>
      <c r="F52" s="160">
        <v>0</v>
      </c>
      <c r="G52" s="159">
        <v>0</v>
      </c>
      <c r="H52" s="1905"/>
      <c r="I52" s="1905"/>
      <c r="J52" s="1902"/>
      <c r="K52" s="1902"/>
      <c r="L52" s="1908"/>
      <c r="M52" s="1911"/>
      <c r="N52" s="1902"/>
      <c r="O52" s="1884"/>
      <c r="P52" s="70"/>
    </row>
    <row r="53" spans="1:16" ht="13.5" thickBot="1">
      <c r="A53" s="57" t="s">
        <v>13</v>
      </c>
      <c r="B53" s="136">
        <f>SUM(B49:B52)</f>
        <v>171</v>
      </c>
      <c r="C53" s="136">
        <f aca="true" t="shared" si="4" ref="C53:O53">SUM(C49:C52)</f>
        <v>71.1</v>
      </c>
      <c r="D53" s="136">
        <f t="shared" si="4"/>
        <v>0</v>
      </c>
      <c r="E53" s="136">
        <f t="shared" si="4"/>
        <v>0</v>
      </c>
      <c r="F53" s="136">
        <f t="shared" si="4"/>
        <v>234.10000000000002</v>
      </c>
      <c r="G53" s="136">
        <f t="shared" si="4"/>
        <v>18</v>
      </c>
      <c r="H53" s="136">
        <f t="shared" si="4"/>
        <v>0</v>
      </c>
      <c r="I53" s="136">
        <f t="shared" si="4"/>
        <v>0</v>
      </c>
      <c r="J53" s="136">
        <f t="shared" si="4"/>
        <v>0</v>
      </c>
      <c r="K53" s="136">
        <f t="shared" si="4"/>
        <v>0</v>
      </c>
      <c r="L53" s="171">
        <f t="shared" si="4"/>
        <v>69.9</v>
      </c>
      <c r="M53" s="172">
        <f t="shared" si="4"/>
        <v>227.5</v>
      </c>
      <c r="N53" s="136">
        <f t="shared" si="4"/>
        <v>173</v>
      </c>
      <c r="O53" s="136">
        <f t="shared" si="4"/>
        <v>41.1</v>
      </c>
      <c r="P53" s="70"/>
    </row>
    <row r="55" spans="1:20" ht="18">
      <c r="A55" s="10"/>
      <c r="B55" s="6" t="s">
        <v>145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841" t="s">
        <v>191</v>
      </c>
      <c r="R55" s="1841"/>
      <c r="S55" s="1841"/>
      <c r="T55" s="1841"/>
    </row>
    <row r="56" spans="1:15" ht="19.5">
      <c r="A56" s="1820" t="s">
        <v>23</v>
      </c>
      <c r="B56" s="1787" t="s">
        <v>34</v>
      </c>
      <c r="C56" s="1787"/>
      <c r="D56" s="1787"/>
      <c r="E56" s="1787"/>
      <c r="F56" s="1809" t="s">
        <v>24</v>
      </c>
      <c r="G56" s="1820" t="s">
        <v>0</v>
      </c>
      <c r="H56" s="1824" t="s">
        <v>35</v>
      </c>
      <c r="I56" s="1824"/>
      <c r="J56" s="1824"/>
      <c r="K56" s="1824"/>
      <c r="L56" s="1825"/>
      <c r="M56" s="1850" t="s">
        <v>25</v>
      </c>
      <c r="N56" s="72" t="s">
        <v>1</v>
      </c>
      <c r="O56" s="72" t="s">
        <v>37</v>
      </c>
    </row>
    <row r="57" spans="1:20" ht="20.25" thickBot="1">
      <c r="A57" s="1820"/>
      <c r="B57" s="56" t="s">
        <v>27</v>
      </c>
      <c r="C57" s="50" t="s">
        <v>28</v>
      </c>
      <c r="D57" s="50" t="s">
        <v>19</v>
      </c>
      <c r="E57" s="50" t="s">
        <v>29</v>
      </c>
      <c r="F57" s="1810"/>
      <c r="G57" s="1821"/>
      <c r="H57" s="53" t="s">
        <v>21</v>
      </c>
      <c r="I57" s="53" t="s">
        <v>20</v>
      </c>
      <c r="J57" s="53" t="s">
        <v>30</v>
      </c>
      <c r="K57" s="54" t="s">
        <v>31</v>
      </c>
      <c r="L57" s="55" t="s">
        <v>32</v>
      </c>
      <c r="M57" s="1851"/>
      <c r="N57" s="50" t="s">
        <v>33</v>
      </c>
      <c r="O57" s="58" t="s">
        <v>33</v>
      </c>
      <c r="Q57" s="222" t="s">
        <v>159</v>
      </c>
      <c r="R57" s="221" t="s">
        <v>194</v>
      </c>
      <c r="S57" s="223" t="s">
        <v>192</v>
      </c>
      <c r="T57" s="221" t="s">
        <v>193</v>
      </c>
    </row>
    <row r="58" spans="1:20" ht="12.75">
      <c r="A58" s="73" t="s">
        <v>10</v>
      </c>
      <c r="B58" s="124"/>
      <c r="C58" s="125"/>
      <c r="D58" s="126">
        <v>79.3</v>
      </c>
      <c r="E58" s="126"/>
      <c r="F58" s="126">
        <v>67.2</v>
      </c>
      <c r="G58" s="126">
        <v>8.1</v>
      </c>
      <c r="H58" s="1903"/>
      <c r="I58" s="1903"/>
      <c r="J58" s="1900"/>
      <c r="K58" s="1900"/>
      <c r="L58" s="1906">
        <v>140.6</v>
      </c>
      <c r="M58" s="1909">
        <v>724.9</v>
      </c>
      <c r="N58" s="1900">
        <v>122.6</v>
      </c>
      <c r="O58" s="1882">
        <v>176</v>
      </c>
      <c r="Q58" s="1766" t="s">
        <v>195</v>
      </c>
      <c r="R58" s="1840"/>
      <c r="S58" s="1840"/>
      <c r="T58" s="1767"/>
    </row>
    <row r="59" spans="1:20" ht="12.75">
      <c r="A59" s="74" t="s">
        <v>8</v>
      </c>
      <c r="B59" s="124"/>
      <c r="C59" s="125"/>
      <c r="D59" s="126">
        <v>361.1</v>
      </c>
      <c r="E59" s="126"/>
      <c r="F59" s="129">
        <v>91.1</v>
      </c>
      <c r="G59" s="126">
        <v>28.9</v>
      </c>
      <c r="H59" s="1904"/>
      <c r="I59" s="1904"/>
      <c r="J59" s="1901"/>
      <c r="K59" s="1901"/>
      <c r="L59" s="1907"/>
      <c r="M59" s="1910"/>
      <c r="N59" s="1901"/>
      <c r="O59" s="1883"/>
      <c r="Q59" s="90">
        <v>1</v>
      </c>
      <c r="R59" s="3">
        <v>1</v>
      </c>
      <c r="S59" s="3">
        <v>143.4</v>
      </c>
      <c r="T59" s="3"/>
    </row>
    <row r="60" spans="1:20" ht="13.5" thickBot="1">
      <c r="A60" s="86" t="s">
        <v>3</v>
      </c>
      <c r="B60" s="162"/>
      <c r="C60" s="161">
        <v>42.2</v>
      </c>
      <c r="D60" s="161">
        <v>183.5</v>
      </c>
      <c r="E60" s="161"/>
      <c r="F60" s="164">
        <v>109.1</v>
      </c>
      <c r="G60" s="161">
        <v>27</v>
      </c>
      <c r="H60" s="1905"/>
      <c r="I60" s="1905"/>
      <c r="J60" s="1902"/>
      <c r="K60" s="1902"/>
      <c r="L60" s="1908"/>
      <c r="M60" s="1911"/>
      <c r="N60" s="1902"/>
      <c r="O60" s="1884"/>
      <c r="Q60" s="90">
        <v>2</v>
      </c>
      <c r="R60" s="3">
        <v>2</v>
      </c>
      <c r="S60" s="3">
        <v>97.8</v>
      </c>
      <c r="T60" s="3"/>
    </row>
    <row r="61" spans="1:20" ht="13.5" thickBot="1">
      <c r="A61" s="57" t="s">
        <v>13</v>
      </c>
      <c r="B61" s="136">
        <f aca="true" t="shared" si="5" ref="B61:O61">SUM(B58:B60)</f>
        <v>0</v>
      </c>
      <c r="C61" s="136">
        <f t="shared" si="5"/>
        <v>42.2</v>
      </c>
      <c r="D61" s="136">
        <f t="shared" si="5"/>
        <v>623.9000000000001</v>
      </c>
      <c r="E61" s="136">
        <f t="shared" si="5"/>
        <v>0</v>
      </c>
      <c r="F61" s="136">
        <f t="shared" si="5"/>
        <v>267.4</v>
      </c>
      <c r="G61" s="136">
        <f t="shared" si="5"/>
        <v>64</v>
      </c>
      <c r="H61" s="136">
        <f t="shared" si="5"/>
        <v>0</v>
      </c>
      <c r="I61" s="136">
        <f t="shared" si="5"/>
        <v>0</v>
      </c>
      <c r="J61" s="136">
        <f t="shared" si="5"/>
        <v>0</v>
      </c>
      <c r="K61" s="136">
        <f t="shared" si="5"/>
        <v>0</v>
      </c>
      <c r="L61" s="137">
        <f t="shared" si="5"/>
        <v>140.6</v>
      </c>
      <c r="M61" s="136">
        <f t="shared" si="5"/>
        <v>724.9</v>
      </c>
      <c r="N61" s="136">
        <f t="shared" si="5"/>
        <v>122.6</v>
      </c>
      <c r="O61" s="163">
        <f t="shared" si="5"/>
        <v>176</v>
      </c>
      <c r="Q61" s="90">
        <v>3</v>
      </c>
      <c r="R61" s="3">
        <v>3</v>
      </c>
      <c r="S61" s="3">
        <v>97.8</v>
      </c>
      <c r="T61" s="3"/>
    </row>
    <row r="62" spans="17:20" ht="12.75">
      <c r="Q62" s="90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83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90">
        <v>5</v>
      </c>
      <c r="R63" s="3">
        <v>5</v>
      </c>
      <c r="S63" s="3">
        <v>86.3</v>
      </c>
      <c r="T63" s="3"/>
    </row>
    <row r="64" spans="1:20" ht="19.5">
      <c r="A64" s="1820" t="s">
        <v>23</v>
      </c>
      <c r="B64" s="1787" t="s">
        <v>34</v>
      </c>
      <c r="C64" s="1787"/>
      <c r="D64" s="1787"/>
      <c r="E64" s="1787"/>
      <c r="F64" s="1809" t="s">
        <v>24</v>
      </c>
      <c r="G64" s="1820" t="s">
        <v>0</v>
      </c>
      <c r="H64" s="1824" t="s">
        <v>35</v>
      </c>
      <c r="I64" s="1824"/>
      <c r="J64" s="1824"/>
      <c r="K64" s="1824"/>
      <c r="L64" s="1825"/>
      <c r="M64" s="1850" t="s">
        <v>25</v>
      </c>
      <c r="N64" s="72" t="s">
        <v>1</v>
      </c>
      <c r="O64" s="72" t="s">
        <v>37</v>
      </c>
      <c r="Q64" s="90">
        <v>6</v>
      </c>
      <c r="R64" s="3">
        <v>6</v>
      </c>
      <c r="S64" s="3">
        <v>74.7</v>
      </c>
      <c r="T64" s="3"/>
    </row>
    <row r="65" spans="1:20" ht="20.25" thickBot="1">
      <c r="A65" s="1789"/>
      <c r="B65" s="68" t="s">
        <v>27</v>
      </c>
      <c r="C65" s="50" t="s">
        <v>28</v>
      </c>
      <c r="D65" s="50" t="s">
        <v>19</v>
      </c>
      <c r="E65" s="50" t="s">
        <v>29</v>
      </c>
      <c r="F65" s="1810"/>
      <c r="G65" s="1821"/>
      <c r="H65" s="53" t="s">
        <v>21</v>
      </c>
      <c r="I65" s="53" t="s">
        <v>20</v>
      </c>
      <c r="J65" s="53" t="s">
        <v>30</v>
      </c>
      <c r="K65" s="54" t="s">
        <v>31</v>
      </c>
      <c r="L65" s="55" t="s">
        <v>32</v>
      </c>
      <c r="M65" s="1851"/>
      <c r="N65" s="50" t="s">
        <v>33</v>
      </c>
      <c r="O65" s="58" t="s">
        <v>33</v>
      </c>
      <c r="Q65" s="90">
        <v>7</v>
      </c>
      <c r="R65" s="3">
        <v>7</v>
      </c>
      <c r="S65" s="3">
        <v>74.7</v>
      </c>
      <c r="T65" s="3"/>
    </row>
    <row r="66" spans="1:20" ht="12.75">
      <c r="A66" s="87" t="s">
        <v>10</v>
      </c>
      <c r="B66" s="194"/>
      <c r="C66" s="125"/>
      <c r="D66" s="126"/>
      <c r="E66" s="126"/>
      <c r="F66" s="126">
        <v>61.2</v>
      </c>
      <c r="G66" s="126"/>
      <c r="H66" s="1885">
        <v>46.4</v>
      </c>
      <c r="I66" s="1885">
        <v>67.5</v>
      </c>
      <c r="J66" s="195"/>
      <c r="K66" s="195"/>
      <c r="L66" s="196"/>
      <c r="M66" s="1897">
        <v>494</v>
      </c>
      <c r="N66" s="1879">
        <v>123.6</v>
      </c>
      <c r="O66" s="1882">
        <v>77.9</v>
      </c>
      <c r="Q66" s="90">
        <v>8</v>
      </c>
      <c r="R66" s="3">
        <v>8</v>
      </c>
      <c r="S66" s="3">
        <v>47</v>
      </c>
      <c r="T66" s="3"/>
    </row>
    <row r="67" spans="1:20" ht="12.75">
      <c r="A67" s="87" t="s">
        <v>8</v>
      </c>
      <c r="B67" s="194"/>
      <c r="C67" s="125"/>
      <c r="D67" s="126">
        <v>69.2</v>
      </c>
      <c r="E67" s="126"/>
      <c r="F67" s="129">
        <v>64.3</v>
      </c>
      <c r="G67" s="126"/>
      <c r="H67" s="1886"/>
      <c r="I67" s="1886"/>
      <c r="J67" s="195"/>
      <c r="K67" s="195"/>
      <c r="L67" s="196"/>
      <c r="M67" s="1899"/>
      <c r="N67" s="1880"/>
      <c r="O67" s="1883"/>
      <c r="Q67" s="90">
        <v>9</v>
      </c>
      <c r="R67" s="3">
        <v>15</v>
      </c>
      <c r="S67" s="3">
        <v>171.8</v>
      </c>
      <c r="T67" s="3"/>
    </row>
    <row r="68" spans="1:20" ht="13.5" thickBot="1">
      <c r="A68" s="193" t="s">
        <v>3</v>
      </c>
      <c r="B68" s="197">
        <v>20.6</v>
      </c>
      <c r="C68" s="125">
        <v>130.4</v>
      </c>
      <c r="D68" s="126"/>
      <c r="E68" s="126"/>
      <c r="F68" s="129">
        <v>115.2</v>
      </c>
      <c r="G68" s="126">
        <v>11.8</v>
      </c>
      <c r="H68" s="1886"/>
      <c r="I68" s="1886"/>
      <c r="J68" s="198"/>
      <c r="K68" s="198"/>
      <c r="L68" s="199"/>
      <c r="M68" s="1899"/>
      <c r="N68" s="1880"/>
      <c r="O68" s="1883"/>
      <c r="Q68" s="1766" t="s">
        <v>196</v>
      </c>
      <c r="R68" s="1840"/>
      <c r="S68" s="1840"/>
      <c r="T68" s="1767"/>
    </row>
    <row r="69" spans="1:20" ht="13.5" thickBot="1">
      <c r="A69" s="57" t="s">
        <v>13</v>
      </c>
      <c r="B69" s="200">
        <f aca="true" t="shared" si="6" ref="B69:O69">SUM(B66:B68)</f>
        <v>20.6</v>
      </c>
      <c r="C69" s="136">
        <f t="shared" si="6"/>
        <v>130.4</v>
      </c>
      <c r="D69" s="136">
        <f t="shared" si="6"/>
        <v>69.2</v>
      </c>
      <c r="E69" s="136">
        <f t="shared" si="6"/>
        <v>0</v>
      </c>
      <c r="F69" s="136">
        <f t="shared" si="6"/>
        <v>240.7</v>
      </c>
      <c r="G69" s="136">
        <f t="shared" si="6"/>
        <v>11.8</v>
      </c>
      <c r="H69" s="136">
        <f t="shared" si="6"/>
        <v>46.4</v>
      </c>
      <c r="I69" s="136">
        <f t="shared" si="6"/>
        <v>67.5</v>
      </c>
      <c r="J69" s="136">
        <f t="shared" si="6"/>
        <v>0</v>
      </c>
      <c r="K69" s="136">
        <f t="shared" si="6"/>
        <v>0</v>
      </c>
      <c r="L69" s="171">
        <f t="shared" si="6"/>
        <v>0</v>
      </c>
      <c r="M69" s="172">
        <f t="shared" si="6"/>
        <v>494</v>
      </c>
      <c r="N69" s="136">
        <f t="shared" si="6"/>
        <v>123.6</v>
      </c>
      <c r="O69" s="163">
        <f t="shared" si="6"/>
        <v>77.9</v>
      </c>
      <c r="Q69" s="96">
        <v>1</v>
      </c>
      <c r="R69" s="3">
        <v>1</v>
      </c>
      <c r="S69" s="3">
        <v>104.4</v>
      </c>
      <c r="T69" s="3"/>
    </row>
    <row r="70" spans="17:20" ht="12.75">
      <c r="Q70" s="96">
        <v>2</v>
      </c>
      <c r="R70" s="3">
        <v>2</v>
      </c>
      <c r="S70" s="3">
        <v>82.4</v>
      </c>
      <c r="T70" s="3"/>
    </row>
    <row r="71" spans="1:20" ht="18">
      <c r="A71" s="10"/>
      <c r="B71" s="6" t="s">
        <v>91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96">
        <v>3</v>
      </c>
      <c r="R71" s="3">
        <v>7</v>
      </c>
      <c r="S71" s="3">
        <v>47</v>
      </c>
      <c r="T71" s="3"/>
    </row>
    <row r="72" spans="1:20" ht="19.5">
      <c r="A72" s="1784" t="s">
        <v>23</v>
      </c>
      <c r="B72" s="1787" t="s">
        <v>34</v>
      </c>
      <c r="C72" s="1787"/>
      <c r="D72" s="1787"/>
      <c r="E72" s="1787"/>
      <c r="F72" s="1809" t="s">
        <v>24</v>
      </c>
      <c r="G72" s="1820" t="s">
        <v>0</v>
      </c>
      <c r="H72" s="1824" t="s">
        <v>35</v>
      </c>
      <c r="I72" s="1824"/>
      <c r="J72" s="1824"/>
      <c r="K72" s="1824"/>
      <c r="L72" s="1825"/>
      <c r="M72" s="1850" t="s">
        <v>25</v>
      </c>
      <c r="N72" s="72" t="s">
        <v>1</v>
      </c>
      <c r="O72" s="72" t="s">
        <v>37</v>
      </c>
      <c r="Q72" s="96">
        <v>4</v>
      </c>
      <c r="R72" s="3">
        <v>28</v>
      </c>
      <c r="S72" s="3">
        <v>4.6</v>
      </c>
      <c r="T72" s="3"/>
    </row>
    <row r="73" spans="1:20" ht="20.25" thickBot="1">
      <c r="A73" s="1785"/>
      <c r="B73" s="56" t="s">
        <v>27</v>
      </c>
      <c r="C73" s="50" t="s">
        <v>28</v>
      </c>
      <c r="D73" s="50" t="s">
        <v>19</v>
      </c>
      <c r="E73" s="50" t="s">
        <v>29</v>
      </c>
      <c r="F73" s="1810"/>
      <c r="G73" s="1821"/>
      <c r="H73" s="53" t="s">
        <v>21</v>
      </c>
      <c r="I73" s="53" t="s">
        <v>20</v>
      </c>
      <c r="J73" s="53" t="s">
        <v>30</v>
      </c>
      <c r="K73" s="54" t="s">
        <v>31</v>
      </c>
      <c r="L73" s="55" t="s">
        <v>32</v>
      </c>
      <c r="M73" s="1851"/>
      <c r="N73" s="50" t="s">
        <v>33</v>
      </c>
      <c r="O73" s="58" t="s">
        <v>33</v>
      </c>
      <c r="Q73" s="1766" t="s">
        <v>197</v>
      </c>
      <c r="R73" s="1840"/>
      <c r="S73" s="1840"/>
      <c r="T73" s="1767"/>
    </row>
    <row r="74" spans="1:20" ht="13.5" thickBot="1">
      <c r="A74" s="152" t="s">
        <v>10</v>
      </c>
      <c r="B74" s="124"/>
      <c r="C74" s="125"/>
      <c r="D74" s="126"/>
      <c r="E74" s="126"/>
      <c r="F74" s="126"/>
      <c r="G74" s="126"/>
      <c r="H74" s="155"/>
      <c r="I74" s="155"/>
      <c r="J74" s="154"/>
      <c r="K74" s="154"/>
      <c r="L74" s="201"/>
      <c r="M74" s="1897">
        <v>329.1</v>
      </c>
      <c r="N74" s="1879">
        <v>102.3</v>
      </c>
      <c r="O74" s="1882">
        <v>105.2</v>
      </c>
      <c r="Q74" s="104">
        <v>1</v>
      </c>
      <c r="R74" s="224">
        <v>1</v>
      </c>
      <c r="S74" s="224">
        <v>110.8</v>
      </c>
      <c r="T74" s="3"/>
    </row>
    <row r="75" spans="1:19" ht="13.5" thickBot="1">
      <c r="A75" s="73" t="s">
        <v>8</v>
      </c>
      <c r="B75" s="124"/>
      <c r="C75" s="125"/>
      <c r="D75" s="126"/>
      <c r="E75" s="126">
        <v>109.5</v>
      </c>
      <c r="F75" s="129">
        <v>98.3</v>
      </c>
      <c r="G75" s="126">
        <v>32.8</v>
      </c>
      <c r="H75" s="155"/>
      <c r="I75" s="155"/>
      <c r="J75" s="154"/>
      <c r="K75" s="154"/>
      <c r="L75" s="201"/>
      <c r="M75" s="1898"/>
      <c r="N75" s="1881"/>
      <c r="O75" s="1884"/>
      <c r="Q75" s="1843" t="s">
        <v>152</v>
      </c>
      <c r="R75" s="1844"/>
      <c r="S75" s="225">
        <f>SUM(S59:S67,S69:S72,S74)</f>
        <v>1222.5</v>
      </c>
    </row>
    <row r="76" spans="1:15" ht="13.5" thickBot="1">
      <c r="A76" s="57" t="s">
        <v>13</v>
      </c>
      <c r="B76" s="136">
        <f aca="true" t="shared" si="7" ref="B76:O76">SUM(B74:B75)</f>
        <v>0</v>
      </c>
      <c r="C76" s="136">
        <f t="shared" si="7"/>
        <v>0</v>
      </c>
      <c r="D76" s="136">
        <f t="shared" si="7"/>
        <v>0</v>
      </c>
      <c r="E76" s="136">
        <f t="shared" si="7"/>
        <v>109.5</v>
      </c>
      <c r="F76" s="136">
        <f t="shared" si="7"/>
        <v>98.3</v>
      </c>
      <c r="G76" s="136">
        <f t="shared" si="7"/>
        <v>32.8</v>
      </c>
      <c r="H76" s="136">
        <f t="shared" si="7"/>
        <v>0</v>
      </c>
      <c r="I76" s="136">
        <f t="shared" si="7"/>
        <v>0</v>
      </c>
      <c r="J76" s="136">
        <f t="shared" si="7"/>
        <v>0</v>
      </c>
      <c r="K76" s="136">
        <f t="shared" si="7"/>
        <v>0</v>
      </c>
      <c r="L76" s="171">
        <f t="shared" si="7"/>
        <v>0</v>
      </c>
      <c r="M76" s="172">
        <f t="shared" si="7"/>
        <v>329.1</v>
      </c>
      <c r="N76" s="136">
        <f t="shared" si="7"/>
        <v>102.3</v>
      </c>
      <c r="O76" s="163">
        <f t="shared" si="7"/>
        <v>105.2</v>
      </c>
    </row>
    <row r="77" spans="1:15" ht="12.75">
      <c r="A77" s="5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202"/>
    </row>
    <row r="78" spans="1:13" ht="18">
      <c r="A78" s="10"/>
      <c r="B78" s="6" t="s">
        <v>171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784" t="s">
        <v>23</v>
      </c>
      <c r="B79" s="1787" t="s">
        <v>34</v>
      </c>
      <c r="C79" s="1787"/>
      <c r="D79" s="1787"/>
      <c r="E79" s="1787"/>
      <c r="F79" s="1809" t="s">
        <v>24</v>
      </c>
      <c r="G79" s="1820" t="s">
        <v>0</v>
      </c>
      <c r="H79" s="1824" t="s">
        <v>35</v>
      </c>
      <c r="I79" s="1824"/>
      <c r="J79" s="1824"/>
      <c r="K79" s="1824"/>
      <c r="L79" s="1825"/>
      <c r="M79" s="1850" t="s">
        <v>25</v>
      </c>
      <c r="N79" s="72" t="s">
        <v>1</v>
      </c>
      <c r="O79" s="72" t="s">
        <v>37</v>
      </c>
    </row>
    <row r="80" spans="1:15" ht="20.25" thickBot="1">
      <c r="A80" s="1785"/>
      <c r="B80" s="56" t="s">
        <v>27</v>
      </c>
      <c r="C80" s="50" t="s">
        <v>28</v>
      </c>
      <c r="D80" s="50" t="s">
        <v>19</v>
      </c>
      <c r="E80" s="50" t="s">
        <v>29</v>
      </c>
      <c r="F80" s="1810"/>
      <c r="G80" s="1821"/>
      <c r="H80" s="53" t="s">
        <v>21</v>
      </c>
      <c r="I80" s="53" t="s">
        <v>20</v>
      </c>
      <c r="J80" s="53" t="s">
        <v>30</v>
      </c>
      <c r="K80" s="54" t="s">
        <v>31</v>
      </c>
      <c r="L80" s="55" t="s">
        <v>32</v>
      </c>
      <c r="M80" s="1851"/>
      <c r="N80" s="50" t="s">
        <v>33</v>
      </c>
      <c r="O80" s="58" t="s">
        <v>33</v>
      </c>
    </row>
    <row r="81" spans="1:15" ht="13.5" thickBot="1">
      <c r="A81" s="152" t="s">
        <v>8</v>
      </c>
      <c r="B81" s="124"/>
      <c r="C81" s="125"/>
      <c r="D81" s="126">
        <v>28.8</v>
      </c>
      <c r="E81" s="126">
        <v>0</v>
      </c>
      <c r="F81" s="129">
        <v>9.9</v>
      </c>
      <c r="G81" s="126">
        <v>15.1</v>
      </c>
      <c r="H81" s="155"/>
      <c r="I81" s="155"/>
      <c r="J81" s="154"/>
      <c r="K81" s="154"/>
      <c r="L81" s="201"/>
      <c r="M81" s="203">
        <v>129.7</v>
      </c>
      <c r="N81" s="204">
        <v>16.8</v>
      </c>
      <c r="O81" s="205">
        <v>20</v>
      </c>
    </row>
    <row r="82" spans="1:15" ht="13.5" thickBot="1">
      <c r="A82" s="57" t="s">
        <v>13</v>
      </c>
      <c r="B82" s="136">
        <f aca="true" t="shared" si="8" ref="B82:O82">SUM(B81:B81)</f>
        <v>0</v>
      </c>
      <c r="C82" s="136">
        <f t="shared" si="8"/>
        <v>0</v>
      </c>
      <c r="D82" s="136">
        <f t="shared" si="8"/>
        <v>28.8</v>
      </c>
      <c r="E82" s="136">
        <f t="shared" si="8"/>
        <v>0</v>
      </c>
      <c r="F82" s="136">
        <f t="shared" si="8"/>
        <v>9.9</v>
      </c>
      <c r="G82" s="136">
        <f t="shared" si="8"/>
        <v>15.1</v>
      </c>
      <c r="H82" s="136">
        <f t="shared" si="8"/>
        <v>0</v>
      </c>
      <c r="I82" s="136">
        <f t="shared" si="8"/>
        <v>0</v>
      </c>
      <c r="J82" s="136">
        <f t="shared" si="8"/>
        <v>0</v>
      </c>
      <c r="K82" s="136">
        <f t="shared" si="8"/>
        <v>0</v>
      </c>
      <c r="L82" s="171">
        <f t="shared" si="8"/>
        <v>0</v>
      </c>
      <c r="M82" s="172">
        <f t="shared" si="8"/>
        <v>129.7</v>
      </c>
      <c r="N82" s="136">
        <f t="shared" si="8"/>
        <v>16.8</v>
      </c>
      <c r="O82" s="163">
        <f t="shared" si="8"/>
        <v>20</v>
      </c>
    </row>
    <row r="83" spans="1:15" ht="12.75">
      <c r="A83" s="5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202"/>
    </row>
    <row r="84" spans="1:13" ht="18">
      <c r="A84" s="10"/>
      <c r="B84" s="6" t="s">
        <v>172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784" t="s">
        <v>23</v>
      </c>
      <c r="B85" s="1787" t="s">
        <v>34</v>
      </c>
      <c r="C85" s="1787"/>
      <c r="D85" s="1787"/>
      <c r="E85" s="1787"/>
      <c r="F85" s="1809" t="s">
        <v>24</v>
      </c>
      <c r="G85" s="1820" t="s">
        <v>0</v>
      </c>
      <c r="H85" s="1824" t="s">
        <v>35</v>
      </c>
      <c r="I85" s="1824"/>
      <c r="J85" s="1824"/>
      <c r="K85" s="1824"/>
      <c r="L85" s="1825"/>
      <c r="M85" s="1850" t="s">
        <v>25</v>
      </c>
      <c r="N85" s="72" t="s">
        <v>1</v>
      </c>
      <c r="O85" s="72" t="s">
        <v>37</v>
      </c>
    </row>
    <row r="86" spans="1:15" ht="20.25" thickBot="1">
      <c r="A86" s="1785"/>
      <c r="B86" s="56" t="s">
        <v>27</v>
      </c>
      <c r="C86" s="50" t="s">
        <v>28</v>
      </c>
      <c r="D86" s="50" t="s">
        <v>19</v>
      </c>
      <c r="E86" s="50" t="s">
        <v>29</v>
      </c>
      <c r="F86" s="1810"/>
      <c r="G86" s="1821"/>
      <c r="H86" s="53" t="s">
        <v>21</v>
      </c>
      <c r="I86" s="53" t="s">
        <v>20</v>
      </c>
      <c r="J86" s="53" t="s">
        <v>30</v>
      </c>
      <c r="K86" s="54" t="s">
        <v>31</v>
      </c>
      <c r="L86" s="55" t="s">
        <v>32</v>
      </c>
      <c r="M86" s="1851"/>
      <c r="N86" s="50" t="s">
        <v>33</v>
      </c>
      <c r="O86" s="58" t="s">
        <v>33</v>
      </c>
    </row>
    <row r="87" spans="1:15" ht="13.5" thickBot="1">
      <c r="A87" s="152" t="s">
        <v>8</v>
      </c>
      <c r="B87" s="124">
        <v>0</v>
      </c>
      <c r="C87" s="125">
        <v>0</v>
      </c>
      <c r="D87" s="126">
        <v>0</v>
      </c>
      <c r="E87" s="126">
        <v>0</v>
      </c>
      <c r="F87" s="129">
        <v>6.4</v>
      </c>
      <c r="G87" s="126">
        <v>9.4</v>
      </c>
      <c r="H87" s="155"/>
      <c r="I87" s="155"/>
      <c r="J87" s="154"/>
      <c r="K87" s="154"/>
      <c r="L87" s="201"/>
      <c r="M87" s="203">
        <v>54.7</v>
      </c>
      <c r="N87" s="204">
        <v>0.8</v>
      </c>
      <c r="O87" s="205">
        <v>20.5</v>
      </c>
    </row>
    <row r="88" spans="1:15" ht="13.5" thickBot="1">
      <c r="A88" s="57" t="s">
        <v>13</v>
      </c>
      <c r="B88" s="136">
        <f aca="true" t="shared" si="9" ref="B88:O88">SUM(B87:B87)</f>
        <v>0</v>
      </c>
      <c r="C88" s="136">
        <f t="shared" si="9"/>
        <v>0</v>
      </c>
      <c r="D88" s="136">
        <f t="shared" si="9"/>
        <v>0</v>
      </c>
      <c r="E88" s="136">
        <f t="shared" si="9"/>
        <v>0</v>
      </c>
      <c r="F88" s="136">
        <f t="shared" si="9"/>
        <v>6.4</v>
      </c>
      <c r="G88" s="136">
        <f t="shared" si="9"/>
        <v>9.4</v>
      </c>
      <c r="H88" s="136">
        <f t="shared" si="9"/>
        <v>0</v>
      </c>
      <c r="I88" s="136">
        <f t="shared" si="9"/>
        <v>0</v>
      </c>
      <c r="J88" s="136">
        <f t="shared" si="9"/>
        <v>0</v>
      </c>
      <c r="K88" s="136">
        <f t="shared" si="9"/>
        <v>0</v>
      </c>
      <c r="L88" s="171">
        <f t="shared" si="9"/>
        <v>0</v>
      </c>
      <c r="M88" s="172">
        <f t="shared" si="9"/>
        <v>54.7</v>
      </c>
      <c r="N88" s="136">
        <f t="shared" si="9"/>
        <v>0.8</v>
      </c>
      <c r="O88" s="163">
        <f t="shared" si="9"/>
        <v>20.5</v>
      </c>
    </row>
    <row r="89" spans="1:15" ht="12.75">
      <c r="A89" s="5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202"/>
    </row>
    <row r="90" spans="1:13" ht="18">
      <c r="A90" s="10"/>
      <c r="B90" s="6" t="s">
        <v>80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784" t="s">
        <v>23</v>
      </c>
      <c r="B91" s="1787" t="s">
        <v>34</v>
      </c>
      <c r="C91" s="1787"/>
      <c r="D91" s="1787"/>
      <c r="E91" s="1787"/>
      <c r="F91" s="1809" t="s">
        <v>24</v>
      </c>
      <c r="G91" s="1820" t="s">
        <v>0</v>
      </c>
      <c r="H91" s="1824" t="s">
        <v>35</v>
      </c>
      <c r="I91" s="1824"/>
      <c r="J91" s="1824"/>
      <c r="K91" s="1824"/>
      <c r="L91" s="1825"/>
      <c r="M91" s="1850" t="s">
        <v>25</v>
      </c>
      <c r="N91" s="72" t="s">
        <v>1</v>
      </c>
      <c r="O91" s="72" t="s">
        <v>37</v>
      </c>
    </row>
    <row r="92" spans="1:15" ht="20.25" thickBot="1">
      <c r="A92" s="1785"/>
      <c r="B92" s="56" t="s">
        <v>27</v>
      </c>
      <c r="C92" s="50" t="s">
        <v>28</v>
      </c>
      <c r="D92" s="50" t="s">
        <v>19</v>
      </c>
      <c r="E92" s="50" t="s">
        <v>29</v>
      </c>
      <c r="F92" s="1810"/>
      <c r="G92" s="1821"/>
      <c r="H92" s="53" t="s">
        <v>21</v>
      </c>
      <c r="I92" s="53" t="s">
        <v>20</v>
      </c>
      <c r="J92" s="53" t="s">
        <v>30</v>
      </c>
      <c r="K92" s="54" t="s">
        <v>31</v>
      </c>
      <c r="L92" s="55" t="s">
        <v>32</v>
      </c>
      <c r="M92" s="1851"/>
      <c r="N92" s="50" t="s">
        <v>33</v>
      </c>
      <c r="O92" s="58" t="s">
        <v>33</v>
      </c>
    </row>
    <row r="93" spans="1:15" ht="13.5" thickBot="1">
      <c r="A93" s="206" t="s">
        <v>8</v>
      </c>
      <c r="B93" s="124">
        <v>0</v>
      </c>
      <c r="C93" s="125">
        <v>0</v>
      </c>
      <c r="D93" s="126">
        <v>14.9</v>
      </c>
      <c r="E93" s="126">
        <v>0</v>
      </c>
      <c r="F93" s="126">
        <v>0</v>
      </c>
      <c r="G93" s="126">
        <v>2.8</v>
      </c>
      <c r="H93" s="126">
        <v>5.9</v>
      </c>
      <c r="I93" s="126">
        <v>5.8</v>
      </c>
      <c r="J93" s="125"/>
      <c r="K93" s="125"/>
      <c r="L93" s="127"/>
      <c r="M93" s="128">
        <v>11.2</v>
      </c>
      <c r="N93" s="125">
        <v>11.1</v>
      </c>
      <c r="O93" s="156">
        <v>5.6</v>
      </c>
    </row>
    <row r="94" spans="1:15" ht="13.5" thickBot="1">
      <c r="A94" s="57" t="s">
        <v>13</v>
      </c>
      <c r="B94" s="136">
        <f aca="true" t="shared" si="10" ref="B94:O94">SUM(B93:B93)</f>
        <v>0</v>
      </c>
      <c r="C94" s="136">
        <f t="shared" si="10"/>
        <v>0</v>
      </c>
      <c r="D94" s="136">
        <f t="shared" si="10"/>
        <v>14.9</v>
      </c>
      <c r="E94" s="136">
        <f t="shared" si="10"/>
        <v>0</v>
      </c>
      <c r="F94" s="136">
        <f t="shared" si="10"/>
        <v>0</v>
      </c>
      <c r="G94" s="136">
        <f t="shared" si="10"/>
        <v>2.8</v>
      </c>
      <c r="H94" s="136">
        <f t="shared" si="10"/>
        <v>5.9</v>
      </c>
      <c r="I94" s="136">
        <f t="shared" si="10"/>
        <v>5.8</v>
      </c>
      <c r="J94" s="136">
        <f t="shared" si="10"/>
        <v>0</v>
      </c>
      <c r="K94" s="136">
        <f t="shared" si="10"/>
        <v>0</v>
      </c>
      <c r="L94" s="171">
        <f t="shared" si="10"/>
        <v>0</v>
      </c>
      <c r="M94" s="172">
        <f t="shared" si="10"/>
        <v>11.2</v>
      </c>
      <c r="N94" s="136">
        <f t="shared" si="10"/>
        <v>11.1</v>
      </c>
      <c r="O94" s="163">
        <f t="shared" si="10"/>
        <v>5.6</v>
      </c>
    </row>
    <row r="95" spans="1:15" ht="12.75">
      <c r="A95" s="5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81"/>
    </row>
    <row r="96" spans="1:15" ht="12.75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81"/>
    </row>
    <row r="97" spans="1:15" ht="12.75">
      <c r="A97" s="59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81"/>
    </row>
    <row r="98" spans="1:13" ht="18">
      <c r="A98" s="10"/>
      <c r="B98" s="4" t="s">
        <v>165</v>
      </c>
      <c r="C98" s="207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651" t="s">
        <v>23</v>
      </c>
      <c r="B99" s="1855" t="s">
        <v>34</v>
      </c>
      <c r="C99" s="1653"/>
      <c r="D99" s="1653"/>
      <c r="E99" s="1653"/>
      <c r="F99" s="1852" t="s">
        <v>24</v>
      </c>
      <c r="G99" s="1852" t="s">
        <v>0</v>
      </c>
      <c r="H99" s="1847" t="s">
        <v>35</v>
      </c>
      <c r="I99" s="1653"/>
      <c r="J99" s="1653"/>
      <c r="K99" s="1653"/>
      <c r="L99" s="1848"/>
      <c r="M99" s="1892" t="s">
        <v>25</v>
      </c>
      <c r="N99" s="77" t="s">
        <v>1</v>
      </c>
      <c r="O99" s="77" t="s">
        <v>37</v>
      </c>
    </row>
    <row r="100" spans="1:15" ht="20.25" thickBot="1">
      <c r="A100" s="1806"/>
      <c r="B100" s="61" t="s">
        <v>27</v>
      </c>
      <c r="C100" s="62" t="s">
        <v>28</v>
      </c>
      <c r="D100" s="62" t="s">
        <v>19</v>
      </c>
      <c r="E100" s="62" t="s">
        <v>29</v>
      </c>
      <c r="F100" s="1853"/>
      <c r="G100" s="1853"/>
      <c r="H100" s="63" t="s">
        <v>21</v>
      </c>
      <c r="I100" s="63" t="s">
        <v>20</v>
      </c>
      <c r="J100" s="63" t="s">
        <v>30</v>
      </c>
      <c r="K100" s="63" t="s">
        <v>31</v>
      </c>
      <c r="L100" s="64" t="s">
        <v>32</v>
      </c>
      <c r="M100" s="1893"/>
      <c r="N100" s="62" t="s">
        <v>33</v>
      </c>
      <c r="O100" s="65" t="s">
        <v>33</v>
      </c>
    </row>
    <row r="101" spans="1:15" ht="13.5" thickBot="1">
      <c r="A101" s="80" t="s">
        <v>13</v>
      </c>
      <c r="B101" s="138">
        <f>B14+B24+B34+B44+B53+B61+B69+B76+B82+B88+B94</f>
        <v>352.1</v>
      </c>
      <c r="C101" s="138">
        <f aca="true" t="shared" si="11" ref="C101:O101">C14+C24+C34+C44+C53+C61+C69+C76+C82+C88+C94</f>
        <v>3945.7999999999997</v>
      </c>
      <c r="D101" s="138">
        <f t="shared" si="11"/>
        <v>793.4000000000001</v>
      </c>
      <c r="E101" s="138">
        <f t="shared" si="11"/>
        <v>329.3</v>
      </c>
      <c r="F101" s="138">
        <f t="shared" si="11"/>
        <v>4180.999999999999</v>
      </c>
      <c r="G101" s="138">
        <f t="shared" si="11"/>
        <v>988.9999999999999</v>
      </c>
      <c r="H101" s="138">
        <f t="shared" si="11"/>
        <v>106.80000000000001</v>
      </c>
      <c r="I101" s="138">
        <f t="shared" si="11"/>
        <v>163.9</v>
      </c>
      <c r="J101" s="138">
        <f t="shared" si="11"/>
        <v>0</v>
      </c>
      <c r="K101" s="138">
        <f t="shared" si="11"/>
        <v>0</v>
      </c>
      <c r="L101" s="208">
        <f t="shared" si="11"/>
        <v>629.4</v>
      </c>
      <c r="M101" s="138">
        <f t="shared" si="11"/>
        <v>6754.499999999999</v>
      </c>
      <c r="N101" s="138">
        <f t="shared" si="11"/>
        <v>2348.2000000000003</v>
      </c>
      <c r="O101" s="138">
        <f t="shared" si="11"/>
        <v>2222.2999999999997</v>
      </c>
    </row>
    <row r="102" spans="1:15" ht="13.5" thickBot="1">
      <c r="A102" s="57" t="s">
        <v>13</v>
      </c>
      <c r="B102" s="136">
        <f aca="true" t="shared" si="12" ref="B102:O102">SUM(B101:B101)</f>
        <v>352.1</v>
      </c>
      <c r="C102" s="136">
        <f t="shared" si="12"/>
        <v>3945.7999999999997</v>
      </c>
      <c r="D102" s="136">
        <f t="shared" si="12"/>
        <v>793.4000000000001</v>
      </c>
      <c r="E102" s="136">
        <f t="shared" si="12"/>
        <v>329.3</v>
      </c>
      <c r="F102" s="136">
        <f t="shared" si="12"/>
        <v>4180.999999999999</v>
      </c>
      <c r="G102" s="136">
        <f t="shared" si="12"/>
        <v>988.9999999999999</v>
      </c>
      <c r="H102" s="136">
        <f t="shared" si="12"/>
        <v>106.80000000000001</v>
      </c>
      <c r="I102" s="136">
        <f t="shared" si="12"/>
        <v>163.9</v>
      </c>
      <c r="J102" s="136">
        <f t="shared" si="12"/>
        <v>0</v>
      </c>
      <c r="K102" s="136">
        <f t="shared" si="12"/>
        <v>0</v>
      </c>
      <c r="L102" s="137">
        <f t="shared" si="12"/>
        <v>629.4</v>
      </c>
      <c r="M102" s="136">
        <f t="shared" si="12"/>
        <v>6754.499999999999</v>
      </c>
      <c r="N102" s="136">
        <f t="shared" si="12"/>
        <v>2348.2000000000003</v>
      </c>
      <c r="O102" s="163">
        <f t="shared" si="12"/>
        <v>2222.2999999999997</v>
      </c>
    </row>
    <row r="104" spans="2:3" ht="15.75">
      <c r="B104" s="113"/>
      <c r="C104" s="113" t="s">
        <v>143</v>
      </c>
    </row>
    <row r="106" spans="1:13" ht="18">
      <c r="A106" s="10"/>
      <c r="B106" s="6" t="s">
        <v>146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784" t="s">
        <v>23</v>
      </c>
      <c r="B107" s="1787" t="s">
        <v>34</v>
      </c>
      <c r="C107" s="1787"/>
      <c r="D107" s="1787"/>
      <c r="E107" s="1787"/>
      <c r="F107" s="1809" t="s">
        <v>24</v>
      </c>
      <c r="G107" s="1820" t="s">
        <v>0</v>
      </c>
      <c r="H107" s="1824" t="s">
        <v>35</v>
      </c>
      <c r="I107" s="1824"/>
      <c r="J107" s="1824"/>
      <c r="K107" s="1824"/>
      <c r="L107" s="1825"/>
      <c r="M107" s="1850" t="s">
        <v>25</v>
      </c>
      <c r="N107" s="72" t="s">
        <v>1</v>
      </c>
      <c r="O107" s="72" t="s">
        <v>37</v>
      </c>
    </row>
    <row r="108" spans="1:15" ht="20.25" thickBot="1">
      <c r="A108" s="1785"/>
      <c r="B108" s="56" t="s">
        <v>27</v>
      </c>
      <c r="C108" s="50" t="s">
        <v>28</v>
      </c>
      <c r="D108" s="50" t="s">
        <v>19</v>
      </c>
      <c r="E108" s="50" t="s">
        <v>29</v>
      </c>
      <c r="F108" s="1810"/>
      <c r="G108" s="1821"/>
      <c r="H108" s="53" t="s">
        <v>21</v>
      </c>
      <c r="I108" s="53" t="s">
        <v>20</v>
      </c>
      <c r="J108" s="53" t="s">
        <v>30</v>
      </c>
      <c r="K108" s="54" t="s">
        <v>31</v>
      </c>
      <c r="L108" s="55" t="s">
        <v>32</v>
      </c>
      <c r="M108" s="1851"/>
      <c r="N108" s="50" t="s">
        <v>33</v>
      </c>
      <c r="O108" s="58" t="s">
        <v>33</v>
      </c>
    </row>
    <row r="109" spans="1:15" ht="12.75">
      <c r="A109" s="87" t="s">
        <v>10</v>
      </c>
      <c r="B109" s="124"/>
      <c r="C109" s="125"/>
      <c r="D109" s="126"/>
      <c r="E109" s="126"/>
      <c r="F109" s="126">
        <v>35.86</v>
      </c>
      <c r="G109" s="126"/>
      <c r="H109" s="1885">
        <v>28</v>
      </c>
      <c r="I109" s="1885">
        <v>22.5</v>
      </c>
      <c r="J109" s="1879"/>
      <c r="K109" s="1879"/>
      <c r="L109" s="1894"/>
      <c r="M109" s="1889">
        <v>169.3</v>
      </c>
      <c r="N109" s="1879">
        <v>58.9</v>
      </c>
      <c r="O109" s="1882">
        <v>75.1</v>
      </c>
    </row>
    <row r="110" spans="1:15" ht="12.75">
      <c r="A110" s="87" t="s">
        <v>8</v>
      </c>
      <c r="B110" s="124"/>
      <c r="C110" s="125"/>
      <c r="D110" s="126"/>
      <c r="E110" s="126"/>
      <c r="F110" s="129">
        <v>58.68</v>
      </c>
      <c r="G110" s="126">
        <v>8.82</v>
      </c>
      <c r="H110" s="1886"/>
      <c r="I110" s="1886"/>
      <c r="J110" s="1880"/>
      <c r="K110" s="1880"/>
      <c r="L110" s="1895"/>
      <c r="M110" s="1890"/>
      <c r="N110" s="1880"/>
      <c r="O110" s="1883"/>
    </row>
    <row r="111" spans="1:15" ht="12.75">
      <c r="A111" s="87" t="s">
        <v>3</v>
      </c>
      <c r="B111" s="124">
        <v>31.7</v>
      </c>
      <c r="C111" s="125"/>
      <c r="D111" s="126"/>
      <c r="E111" s="126"/>
      <c r="F111" s="129">
        <v>39.6</v>
      </c>
      <c r="G111" s="126">
        <v>9</v>
      </c>
      <c r="H111" s="1886"/>
      <c r="I111" s="1886"/>
      <c r="J111" s="1880"/>
      <c r="K111" s="1880"/>
      <c r="L111" s="1895"/>
      <c r="M111" s="1890"/>
      <c r="N111" s="1880"/>
      <c r="O111" s="1883"/>
    </row>
    <row r="112" spans="1:15" ht="13.5" thickBot="1">
      <c r="A112" s="87" t="s">
        <v>5</v>
      </c>
      <c r="B112" s="130"/>
      <c r="C112" s="131"/>
      <c r="D112" s="131"/>
      <c r="E112" s="131"/>
      <c r="F112" s="132"/>
      <c r="G112" s="131"/>
      <c r="H112" s="1887"/>
      <c r="I112" s="1887"/>
      <c r="J112" s="1881"/>
      <c r="K112" s="1881"/>
      <c r="L112" s="1896"/>
      <c r="M112" s="1891"/>
      <c r="N112" s="1881"/>
      <c r="O112" s="1884"/>
    </row>
    <row r="113" spans="1:15" ht="13.5" thickBot="1">
      <c r="A113" s="57" t="s">
        <v>13</v>
      </c>
      <c r="B113" s="136">
        <f aca="true" t="shared" si="13" ref="B113:O113">SUM(B109:B112)</f>
        <v>31.7</v>
      </c>
      <c r="C113" s="136">
        <f t="shared" si="13"/>
        <v>0</v>
      </c>
      <c r="D113" s="136">
        <f t="shared" si="13"/>
        <v>0</v>
      </c>
      <c r="E113" s="136">
        <f t="shared" si="13"/>
        <v>0</v>
      </c>
      <c r="F113" s="136">
        <f t="shared" si="13"/>
        <v>134.14</v>
      </c>
      <c r="G113" s="136">
        <f t="shared" si="13"/>
        <v>17.82</v>
      </c>
      <c r="H113" s="136">
        <f t="shared" si="13"/>
        <v>28</v>
      </c>
      <c r="I113" s="136">
        <f t="shared" si="13"/>
        <v>22.5</v>
      </c>
      <c r="J113" s="136">
        <f t="shared" si="13"/>
        <v>0</v>
      </c>
      <c r="K113" s="136">
        <f t="shared" si="13"/>
        <v>0</v>
      </c>
      <c r="L113" s="137">
        <f t="shared" si="13"/>
        <v>0</v>
      </c>
      <c r="M113" s="136">
        <f t="shared" si="13"/>
        <v>169.3</v>
      </c>
      <c r="N113" s="136">
        <f t="shared" si="13"/>
        <v>58.9</v>
      </c>
      <c r="O113" s="163">
        <f t="shared" si="13"/>
        <v>75.1</v>
      </c>
    </row>
    <row r="114" spans="1:15" ht="12.75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81"/>
    </row>
    <row r="115" spans="1:13" ht="18">
      <c r="A115" s="10"/>
      <c r="B115" s="6" t="s">
        <v>147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784" t="s">
        <v>23</v>
      </c>
      <c r="B116" s="1787" t="s">
        <v>34</v>
      </c>
      <c r="C116" s="1787"/>
      <c r="D116" s="1787"/>
      <c r="E116" s="1787"/>
      <c r="F116" s="1809" t="s">
        <v>24</v>
      </c>
      <c r="G116" s="1820" t="s">
        <v>0</v>
      </c>
      <c r="H116" s="1824" t="s">
        <v>35</v>
      </c>
      <c r="I116" s="1824"/>
      <c r="J116" s="1824"/>
      <c r="K116" s="1824"/>
      <c r="L116" s="1825"/>
      <c r="M116" s="1850" t="s">
        <v>25</v>
      </c>
      <c r="N116" s="72" t="s">
        <v>1</v>
      </c>
      <c r="O116" s="72" t="s">
        <v>37</v>
      </c>
    </row>
    <row r="117" spans="1:15" ht="20.25" thickBot="1">
      <c r="A117" s="1785"/>
      <c r="B117" s="56" t="s">
        <v>27</v>
      </c>
      <c r="C117" s="50" t="s">
        <v>28</v>
      </c>
      <c r="D117" s="50" t="s">
        <v>19</v>
      </c>
      <c r="E117" s="50" t="s">
        <v>29</v>
      </c>
      <c r="F117" s="1810"/>
      <c r="G117" s="1821"/>
      <c r="H117" s="53" t="s">
        <v>21</v>
      </c>
      <c r="I117" s="53" t="s">
        <v>20</v>
      </c>
      <c r="J117" s="53" t="s">
        <v>30</v>
      </c>
      <c r="K117" s="54" t="s">
        <v>31</v>
      </c>
      <c r="L117" s="67" t="s">
        <v>32</v>
      </c>
      <c r="M117" s="1851"/>
      <c r="N117" s="50" t="s">
        <v>33</v>
      </c>
      <c r="O117" s="58" t="s">
        <v>33</v>
      </c>
    </row>
    <row r="118" spans="1:15" ht="12.75">
      <c r="A118" s="87" t="s">
        <v>10</v>
      </c>
      <c r="B118" s="124"/>
      <c r="C118" s="125"/>
      <c r="D118" s="126"/>
      <c r="E118" s="126"/>
      <c r="F118" s="126"/>
      <c r="G118" s="126"/>
      <c r="H118" s="1885">
        <v>6</v>
      </c>
      <c r="I118" s="1885">
        <v>18</v>
      </c>
      <c r="J118" s="1879"/>
      <c r="K118" s="1879"/>
      <c r="L118" s="1888"/>
      <c r="M118" s="1889">
        <v>477.8</v>
      </c>
      <c r="N118" s="1879">
        <v>21.8</v>
      </c>
      <c r="O118" s="1882">
        <v>71.9</v>
      </c>
    </row>
    <row r="119" spans="1:15" ht="12.75">
      <c r="A119" s="87" t="s">
        <v>8</v>
      </c>
      <c r="B119" s="124"/>
      <c r="C119" s="125">
        <v>707.3</v>
      </c>
      <c r="D119" s="126">
        <v>9</v>
      </c>
      <c r="E119" s="126">
        <v>80.5</v>
      </c>
      <c r="F119" s="129">
        <v>36.7</v>
      </c>
      <c r="G119" s="126">
        <v>21.5</v>
      </c>
      <c r="H119" s="1886"/>
      <c r="I119" s="1886"/>
      <c r="J119" s="1880"/>
      <c r="K119" s="1880"/>
      <c r="L119" s="1888"/>
      <c r="M119" s="1890"/>
      <c r="N119" s="1880"/>
      <c r="O119" s="1883"/>
    </row>
    <row r="120" spans="1:15" ht="12.75">
      <c r="A120" s="87" t="s">
        <v>3</v>
      </c>
      <c r="B120" s="124"/>
      <c r="C120" s="125"/>
      <c r="D120" s="126"/>
      <c r="E120" s="126"/>
      <c r="F120" s="129"/>
      <c r="G120" s="126"/>
      <c r="H120" s="1886"/>
      <c r="I120" s="1886"/>
      <c r="J120" s="1880"/>
      <c r="K120" s="1880"/>
      <c r="L120" s="1888"/>
      <c r="M120" s="1890"/>
      <c r="N120" s="1880"/>
      <c r="O120" s="1883"/>
    </row>
    <row r="121" spans="1:15" ht="13.5" thickBot="1">
      <c r="A121" s="87" t="s">
        <v>5</v>
      </c>
      <c r="B121" s="130"/>
      <c r="C121" s="131"/>
      <c r="D121" s="131"/>
      <c r="E121" s="131"/>
      <c r="F121" s="132"/>
      <c r="G121" s="131"/>
      <c r="H121" s="1887"/>
      <c r="I121" s="1887"/>
      <c r="J121" s="1881"/>
      <c r="K121" s="1881"/>
      <c r="L121" s="1888"/>
      <c r="M121" s="1891"/>
      <c r="N121" s="1881"/>
      <c r="O121" s="1884"/>
    </row>
    <row r="122" spans="1:15" ht="13.5" thickBot="1">
      <c r="A122" s="57" t="s">
        <v>13</v>
      </c>
      <c r="B122" s="51">
        <f aca="true" t="shared" si="14" ref="B122:O122">SUM(B118:B121)</f>
        <v>0</v>
      </c>
      <c r="C122" s="51">
        <f t="shared" si="14"/>
        <v>707.3</v>
      </c>
      <c r="D122" s="51">
        <f t="shared" si="14"/>
        <v>9</v>
      </c>
      <c r="E122" s="51">
        <f t="shared" si="14"/>
        <v>80.5</v>
      </c>
      <c r="F122" s="51">
        <f t="shared" si="14"/>
        <v>36.7</v>
      </c>
      <c r="G122" s="51">
        <f t="shared" si="14"/>
        <v>21.5</v>
      </c>
      <c r="H122" s="51">
        <f t="shared" si="14"/>
        <v>6</v>
      </c>
      <c r="I122" s="51">
        <f t="shared" si="14"/>
        <v>18</v>
      </c>
      <c r="J122" s="51">
        <f t="shared" si="14"/>
        <v>0</v>
      </c>
      <c r="K122" s="51">
        <f t="shared" si="14"/>
        <v>0</v>
      </c>
      <c r="L122" s="76">
        <f t="shared" si="14"/>
        <v>0</v>
      </c>
      <c r="M122" s="51">
        <f t="shared" si="14"/>
        <v>477.8</v>
      </c>
      <c r="N122" s="51">
        <f t="shared" si="14"/>
        <v>21.8</v>
      </c>
      <c r="O122" s="78">
        <f t="shared" si="14"/>
        <v>71.9</v>
      </c>
    </row>
    <row r="123" spans="1:15" ht="12.75">
      <c r="A123" s="59"/>
      <c r="B123" s="60"/>
      <c r="C123" s="60"/>
      <c r="D123" s="60" t="s">
        <v>15</v>
      </c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81"/>
    </row>
    <row r="124" spans="1:15" ht="12.75">
      <c r="A124" s="59"/>
      <c r="B124" s="60"/>
      <c r="C124" s="102" t="s">
        <v>57</v>
      </c>
      <c r="D124" s="102"/>
      <c r="E124" s="102"/>
      <c r="F124" s="102"/>
      <c r="G124" s="102"/>
      <c r="H124" s="102"/>
      <c r="I124" s="60"/>
      <c r="J124" s="60"/>
      <c r="K124" s="60"/>
      <c r="L124" s="60"/>
      <c r="M124" s="60"/>
      <c r="N124" s="60"/>
      <c r="O124" s="81"/>
    </row>
    <row r="125" spans="1:15" ht="12.75">
      <c r="A125" s="59"/>
      <c r="B125" s="60"/>
      <c r="C125" s="102"/>
      <c r="D125" s="102"/>
      <c r="E125" s="102"/>
      <c r="F125" s="102"/>
      <c r="G125" s="102"/>
      <c r="H125" s="102"/>
      <c r="I125" s="60"/>
      <c r="J125" s="60"/>
      <c r="K125" s="60"/>
      <c r="L125" s="60"/>
      <c r="M125" s="60"/>
      <c r="N125" s="60"/>
      <c r="O125" s="81"/>
    </row>
    <row r="126" spans="1:15" ht="12.75">
      <c r="A126" s="59"/>
      <c r="B126" s="60"/>
      <c r="C126" s="102"/>
      <c r="D126" s="102"/>
      <c r="E126" s="102"/>
      <c r="F126" s="102"/>
      <c r="G126" s="102"/>
      <c r="H126" s="102"/>
      <c r="I126" s="60"/>
      <c r="J126" s="60"/>
      <c r="K126" s="60"/>
      <c r="L126" s="60"/>
      <c r="M126" s="60"/>
      <c r="N126" s="60"/>
      <c r="O126" s="81"/>
    </row>
    <row r="127" spans="1:15" ht="12.75">
      <c r="A127" s="59"/>
      <c r="B127" s="60"/>
      <c r="C127" s="102"/>
      <c r="D127" s="102"/>
      <c r="E127" s="102"/>
      <c r="F127" s="102"/>
      <c r="G127" s="102"/>
      <c r="H127" s="102"/>
      <c r="I127" s="60"/>
      <c r="J127" s="60"/>
      <c r="K127" s="60"/>
      <c r="L127" s="60"/>
      <c r="M127" s="60"/>
      <c r="N127" s="60"/>
      <c r="O127" s="81"/>
    </row>
    <row r="128" spans="1:13" ht="18">
      <c r="A128" s="10"/>
      <c r="B128" s="6" t="s">
        <v>165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651" t="s">
        <v>23</v>
      </c>
      <c r="B129" s="1855" t="s">
        <v>34</v>
      </c>
      <c r="C129" s="1653"/>
      <c r="D129" s="1653"/>
      <c r="E129" s="1653"/>
      <c r="F129" s="1852" t="s">
        <v>24</v>
      </c>
      <c r="G129" s="1852" t="s">
        <v>0</v>
      </c>
      <c r="H129" s="1847" t="s">
        <v>35</v>
      </c>
      <c r="I129" s="1653"/>
      <c r="J129" s="1653"/>
      <c r="K129" s="1653"/>
      <c r="L129" s="1848"/>
      <c r="M129" s="1892" t="s">
        <v>25</v>
      </c>
      <c r="N129" s="77" t="s">
        <v>1</v>
      </c>
      <c r="O129" s="77" t="s">
        <v>37</v>
      </c>
    </row>
    <row r="130" spans="1:15" ht="20.25" thickBot="1">
      <c r="A130" s="1806"/>
      <c r="B130" s="61" t="s">
        <v>27</v>
      </c>
      <c r="C130" s="62" t="s">
        <v>28</v>
      </c>
      <c r="D130" s="62" t="s">
        <v>19</v>
      </c>
      <c r="E130" s="62" t="s">
        <v>29</v>
      </c>
      <c r="F130" s="1853"/>
      <c r="G130" s="1853"/>
      <c r="H130" s="63" t="s">
        <v>21</v>
      </c>
      <c r="I130" s="63" t="s">
        <v>20</v>
      </c>
      <c r="J130" s="63" t="s">
        <v>30</v>
      </c>
      <c r="K130" s="63" t="s">
        <v>31</v>
      </c>
      <c r="L130" s="64" t="s">
        <v>32</v>
      </c>
      <c r="M130" s="1893"/>
      <c r="N130" s="62" t="s">
        <v>33</v>
      </c>
      <c r="O130" s="65" t="s">
        <v>33</v>
      </c>
    </row>
    <row r="131" spans="1:15" ht="13.5" thickBot="1">
      <c r="A131" s="80" t="s">
        <v>13</v>
      </c>
      <c r="B131" s="138">
        <f>B113+B122</f>
        <v>31.7</v>
      </c>
      <c r="C131" s="138">
        <f aca="true" t="shared" si="15" ref="C131:O131">C113+C122</f>
        <v>707.3</v>
      </c>
      <c r="D131" s="138">
        <f t="shared" si="15"/>
        <v>9</v>
      </c>
      <c r="E131" s="138">
        <f t="shared" si="15"/>
        <v>80.5</v>
      </c>
      <c r="F131" s="138">
        <f t="shared" si="15"/>
        <v>170.83999999999997</v>
      </c>
      <c r="G131" s="138">
        <f t="shared" si="15"/>
        <v>39.32</v>
      </c>
      <c r="H131" s="138">
        <f t="shared" si="15"/>
        <v>34</v>
      </c>
      <c r="I131" s="138">
        <f t="shared" si="15"/>
        <v>40.5</v>
      </c>
      <c r="J131" s="138">
        <f t="shared" si="15"/>
        <v>0</v>
      </c>
      <c r="K131" s="138">
        <f t="shared" si="15"/>
        <v>0</v>
      </c>
      <c r="L131" s="138">
        <f t="shared" si="15"/>
        <v>0</v>
      </c>
      <c r="M131" s="138">
        <f t="shared" si="15"/>
        <v>647.1</v>
      </c>
      <c r="N131" s="138">
        <f t="shared" si="15"/>
        <v>80.7</v>
      </c>
      <c r="O131" s="138">
        <f t="shared" si="15"/>
        <v>147</v>
      </c>
    </row>
    <row r="132" spans="1:15" ht="13.5" thickBot="1">
      <c r="A132" s="57" t="s">
        <v>13</v>
      </c>
      <c r="B132" s="136">
        <f aca="true" t="shared" si="16" ref="B132:O132">SUM(B131:B131)</f>
        <v>31.7</v>
      </c>
      <c r="C132" s="136">
        <f t="shared" si="16"/>
        <v>707.3</v>
      </c>
      <c r="D132" s="136">
        <f t="shared" si="16"/>
        <v>9</v>
      </c>
      <c r="E132" s="136">
        <f t="shared" si="16"/>
        <v>80.5</v>
      </c>
      <c r="F132" s="136">
        <f t="shared" si="16"/>
        <v>170.83999999999997</v>
      </c>
      <c r="G132" s="136">
        <f t="shared" si="16"/>
        <v>39.32</v>
      </c>
      <c r="H132" s="136">
        <f t="shared" si="16"/>
        <v>34</v>
      </c>
      <c r="I132" s="136">
        <f t="shared" si="16"/>
        <v>40.5</v>
      </c>
      <c r="J132" s="136">
        <f t="shared" si="16"/>
        <v>0</v>
      </c>
      <c r="K132" s="136">
        <f t="shared" si="16"/>
        <v>0</v>
      </c>
      <c r="L132" s="136">
        <f t="shared" si="16"/>
        <v>0</v>
      </c>
      <c r="M132" s="136">
        <f t="shared" si="16"/>
        <v>647.1</v>
      </c>
      <c r="N132" s="136">
        <f t="shared" si="16"/>
        <v>80.7</v>
      </c>
      <c r="O132" s="163">
        <f t="shared" si="16"/>
        <v>147</v>
      </c>
    </row>
    <row r="133" spans="1:15" ht="12.75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81"/>
    </row>
    <row r="134" spans="1:15" ht="12.75">
      <c r="A134" s="59"/>
      <c r="B134" s="88" t="s">
        <v>144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81"/>
    </row>
    <row r="135" spans="1:13" ht="18">
      <c r="A135" s="10"/>
      <c r="B135" s="6" t="s">
        <v>69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784" t="s">
        <v>23</v>
      </c>
      <c r="B136" s="1787" t="s">
        <v>34</v>
      </c>
      <c r="C136" s="1787"/>
      <c r="D136" s="1787"/>
      <c r="E136" s="1787"/>
      <c r="F136" s="1809" t="s">
        <v>24</v>
      </c>
      <c r="G136" s="1820" t="s">
        <v>0</v>
      </c>
      <c r="H136" s="1824" t="s">
        <v>35</v>
      </c>
      <c r="I136" s="1824"/>
      <c r="J136" s="1824"/>
      <c r="K136" s="1824"/>
      <c r="L136" s="1825"/>
      <c r="M136" s="1850" t="s">
        <v>25</v>
      </c>
      <c r="N136" s="72" t="s">
        <v>1</v>
      </c>
      <c r="O136" s="72" t="s">
        <v>37</v>
      </c>
    </row>
    <row r="137" spans="1:15" ht="20.25" thickBot="1">
      <c r="A137" s="1785"/>
      <c r="B137" s="56" t="s">
        <v>27</v>
      </c>
      <c r="C137" s="50" t="s">
        <v>28</v>
      </c>
      <c r="D137" s="50" t="s">
        <v>19</v>
      </c>
      <c r="E137" s="50" t="s">
        <v>29</v>
      </c>
      <c r="F137" s="1810"/>
      <c r="G137" s="1821"/>
      <c r="H137" s="53" t="s">
        <v>21</v>
      </c>
      <c r="I137" s="53" t="s">
        <v>20</v>
      </c>
      <c r="J137" s="53" t="s">
        <v>30</v>
      </c>
      <c r="K137" s="54" t="s">
        <v>31</v>
      </c>
      <c r="L137" s="67" t="s">
        <v>32</v>
      </c>
      <c r="M137" s="1851"/>
      <c r="N137" s="50" t="s">
        <v>33</v>
      </c>
      <c r="O137" s="58" t="s">
        <v>33</v>
      </c>
    </row>
    <row r="138" spans="1:15" ht="12.75">
      <c r="A138" s="87" t="s">
        <v>10</v>
      </c>
      <c r="B138" s="124"/>
      <c r="C138" s="125"/>
      <c r="D138" s="126"/>
      <c r="E138" s="126"/>
      <c r="F138" s="126">
        <v>62.3</v>
      </c>
      <c r="G138" s="126">
        <v>7.8</v>
      </c>
      <c r="H138" s="1885">
        <v>200</v>
      </c>
      <c r="I138" s="1885">
        <v>118.5</v>
      </c>
      <c r="J138" s="1879"/>
      <c r="K138" s="1879"/>
      <c r="L138" s="1888"/>
      <c r="M138" s="1889">
        <v>218.3</v>
      </c>
      <c r="N138" s="1879">
        <v>324.3</v>
      </c>
      <c r="O138" s="1882">
        <v>120.37</v>
      </c>
    </row>
    <row r="139" spans="1:15" ht="12.75">
      <c r="A139" s="87" t="s">
        <v>8</v>
      </c>
      <c r="B139" s="124"/>
      <c r="C139" s="125">
        <v>245.4</v>
      </c>
      <c r="D139" s="126">
        <v>21.5</v>
      </c>
      <c r="E139" s="126">
        <v>37.2</v>
      </c>
      <c r="F139" s="129">
        <v>137.3</v>
      </c>
      <c r="G139" s="126">
        <v>28.6</v>
      </c>
      <c r="H139" s="1886"/>
      <c r="I139" s="1886"/>
      <c r="J139" s="1880"/>
      <c r="K139" s="1880"/>
      <c r="L139" s="1888"/>
      <c r="M139" s="1890"/>
      <c r="N139" s="1880"/>
      <c r="O139" s="1883"/>
    </row>
    <row r="140" spans="1:15" ht="12.75">
      <c r="A140" s="87" t="s">
        <v>3</v>
      </c>
      <c r="B140" s="124">
        <v>178.9</v>
      </c>
      <c r="C140" s="125">
        <v>132.1</v>
      </c>
      <c r="D140" s="126"/>
      <c r="E140" s="126">
        <v>49.3</v>
      </c>
      <c r="F140" s="129">
        <v>98.2</v>
      </c>
      <c r="G140" s="126"/>
      <c r="H140" s="1886"/>
      <c r="I140" s="1886"/>
      <c r="J140" s="1880"/>
      <c r="K140" s="1880"/>
      <c r="L140" s="1888"/>
      <c r="M140" s="1890"/>
      <c r="N140" s="1880"/>
      <c r="O140" s="1883"/>
    </row>
    <row r="141" spans="1:15" ht="13.5" thickBot="1">
      <c r="A141" s="87" t="s">
        <v>5</v>
      </c>
      <c r="B141" s="130"/>
      <c r="C141" s="131"/>
      <c r="D141" s="131"/>
      <c r="E141" s="131"/>
      <c r="F141" s="132"/>
      <c r="G141" s="131"/>
      <c r="H141" s="1887"/>
      <c r="I141" s="1887"/>
      <c r="J141" s="1881"/>
      <c r="K141" s="1881"/>
      <c r="L141" s="1888"/>
      <c r="M141" s="1891"/>
      <c r="N141" s="1881"/>
      <c r="O141" s="1884"/>
    </row>
    <row r="142" spans="1:15" ht="13.5" thickBot="1">
      <c r="A142" s="57" t="s">
        <v>13</v>
      </c>
      <c r="B142" s="136">
        <f aca="true" t="shared" si="17" ref="B142:O142">SUM(B138:B141)</f>
        <v>178.9</v>
      </c>
      <c r="C142" s="136">
        <f t="shared" si="17"/>
        <v>377.5</v>
      </c>
      <c r="D142" s="136">
        <f t="shared" si="17"/>
        <v>21.5</v>
      </c>
      <c r="E142" s="136">
        <f t="shared" si="17"/>
        <v>86.5</v>
      </c>
      <c r="F142" s="136">
        <f t="shared" si="17"/>
        <v>297.8</v>
      </c>
      <c r="G142" s="136">
        <f t="shared" si="17"/>
        <v>36.4</v>
      </c>
      <c r="H142" s="136">
        <f t="shared" si="17"/>
        <v>200</v>
      </c>
      <c r="I142" s="136">
        <f t="shared" si="17"/>
        <v>118.5</v>
      </c>
      <c r="J142" s="136">
        <f t="shared" si="17"/>
        <v>0</v>
      </c>
      <c r="K142" s="136">
        <f t="shared" si="17"/>
        <v>0</v>
      </c>
      <c r="L142" s="209">
        <f t="shared" si="17"/>
        <v>0</v>
      </c>
      <c r="M142" s="136">
        <f t="shared" si="17"/>
        <v>218.3</v>
      </c>
      <c r="N142" s="136">
        <f t="shared" si="17"/>
        <v>324.3</v>
      </c>
      <c r="O142" s="163">
        <f t="shared" si="17"/>
        <v>120.37</v>
      </c>
    </row>
    <row r="143" spans="1:15" ht="12.75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81"/>
    </row>
    <row r="145" ht="12.75">
      <c r="B145" s="6" t="s">
        <v>47</v>
      </c>
    </row>
    <row r="147" spans="1:15" ht="19.5">
      <c r="A147" s="1651" t="s">
        <v>23</v>
      </c>
      <c r="B147" s="1653" t="s">
        <v>34</v>
      </c>
      <c r="C147" s="1653"/>
      <c r="D147" s="1653"/>
      <c r="E147" s="1653"/>
      <c r="F147" s="1856" t="s">
        <v>24</v>
      </c>
      <c r="G147" s="1858" t="s">
        <v>0</v>
      </c>
      <c r="H147" s="1654" t="s">
        <v>35</v>
      </c>
      <c r="I147" s="1654"/>
      <c r="J147" s="1654"/>
      <c r="K147" s="1654"/>
      <c r="L147" s="1655"/>
      <c r="M147" s="1827" t="s">
        <v>25</v>
      </c>
      <c r="N147" s="77" t="s">
        <v>1</v>
      </c>
      <c r="O147" s="77" t="s">
        <v>37</v>
      </c>
    </row>
    <row r="148" spans="1:15" ht="20.25" thickBot="1">
      <c r="A148" s="1652"/>
      <c r="B148" s="61" t="s">
        <v>27</v>
      </c>
      <c r="C148" s="62" t="s">
        <v>28</v>
      </c>
      <c r="D148" s="62" t="s">
        <v>19</v>
      </c>
      <c r="E148" s="62" t="s">
        <v>29</v>
      </c>
      <c r="F148" s="1857"/>
      <c r="G148" s="1859"/>
      <c r="H148" s="63" t="s">
        <v>21</v>
      </c>
      <c r="I148" s="63" t="s">
        <v>20</v>
      </c>
      <c r="J148" s="63" t="s">
        <v>30</v>
      </c>
      <c r="K148" s="63" t="s">
        <v>31</v>
      </c>
      <c r="L148" s="64" t="s">
        <v>32</v>
      </c>
      <c r="M148" s="1828"/>
      <c r="N148" s="62" t="s">
        <v>33</v>
      </c>
      <c r="O148" s="65" t="s">
        <v>33</v>
      </c>
    </row>
    <row r="149" spans="1:15" ht="13.5" thickBot="1">
      <c r="A149" s="80" t="s">
        <v>4</v>
      </c>
      <c r="B149" s="138">
        <f>B102+B132+B142</f>
        <v>562.7</v>
      </c>
      <c r="C149" s="138">
        <f aca="true" t="shared" si="18" ref="C149:O149">C102+C132+C142</f>
        <v>5030.599999999999</v>
      </c>
      <c r="D149" s="138">
        <f t="shared" si="18"/>
        <v>823.9000000000001</v>
      </c>
      <c r="E149" s="138">
        <f t="shared" si="18"/>
        <v>496.3</v>
      </c>
      <c r="F149" s="138">
        <f t="shared" si="18"/>
        <v>4649.639999999999</v>
      </c>
      <c r="G149" s="138">
        <f t="shared" si="18"/>
        <v>1064.72</v>
      </c>
      <c r="H149" s="138">
        <f t="shared" si="18"/>
        <v>340.8</v>
      </c>
      <c r="I149" s="138">
        <f t="shared" si="18"/>
        <v>322.9</v>
      </c>
      <c r="J149" s="138">
        <f t="shared" si="18"/>
        <v>0</v>
      </c>
      <c r="K149" s="138">
        <f t="shared" si="18"/>
        <v>0</v>
      </c>
      <c r="L149" s="138">
        <f t="shared" si="18"/>
        <v>629.4</v>
      </c>
      <c r="M149" s="138">
        <f t="shared" si="18"/>
        <v>7619.9</v>
      </c>
      <c r="N149" s="138">
        <f t="shared" si="18"/>
        <v>2753.2000000000003</v>
      </c>
      <c r="O149" s="138">
        <f t="shared" si="18"/>
        <v>2489.6699999999996</v>
      </c>
    </row>
    <row r="150" spans="1:15" ht="13.5" thickBot="1">
      <c r="A150" s="66" t="s">
        <v>13</v>
      </c>
      <c r="B150" s="136">
        <f aca="true" t="shared" si="19" ref="B150:O150">SUM(B149:B149)</f>
        <v>562.7</v>
      </c>
      <c r="C150" s="136">
        <f t="shared" si="19"/>
        <v>5030.599999999999</v>
      </c>
      <c r="D150" s="136">
        <f t="shared" si="19"/>
        <v>823.9000000000001</v>
      </c>
      <c r="E150" s="136">
        <f t="shared" si="19"/>
        <v>496.3</v>
      </c>
      <c r="F150" s="136">
        <f t="shared" si="19"/>
        <v>4649.639999999999</v>
      </c>
      <c r="G150" s="136">
        <f t="shared" si="19"/>
        <v>1064.72</v>
      </c>
      <c r="H150" s="136">
        <f t="shared" si="19"/>
        <v>340.8</v>
      </c>
      <c r="I150" s="136">
        <f t="shared" si="19"/>
        <v>322.9</v>
      </c>
      <c r="J150" s="136">
        <f t="shared" si="19"/>
        <v>0</v>
      </c>
      <c r="K150" s="136">
        <f t="shared" si="19"/>
        <v>0</v>
      </c>
      <c r="L150" s="136">
        <f t="shared" si="19"/>
        <v>629.4</v>
      </c>
      <c r="M150" s="136">
        <f t="shared" si="19"/>
        <v>7619.9</v>
      </c>
      <c r="N150" s="136">
        <f t="shared" si="19"/>
        <v>2753.2000000000003</v>
      </c>
      <c r="O150" s="163">
        <f t="shared" si="19"/>
        <v>2489.6699999999996</v>
      </c>
    </row>
    <row r="151" ht="12.75">
      <c r="B151" s="6" t="s">
        <v>15</v>
      </c>
    </row>
    <row r="152" ht="12.75">
      <c r="B152" t="s">
        <v>38</v>
      </c>
    </row>
    <row r="153" ht="12.75">
      <c r="B153" t="s">
        <v>40</v>
      </c>
    </row>
    <row r="154" ht="12.75">
      <c r="B154" t="s">
        <v>39</v>
      </c>
    </row>
    <row r="156" spans="2:4" ht="15.75">
      <c r="B156" s="4" t="s">
        <v>152</v>
      </c>
      <c r="C156" s="4"/>
      <c r="D156" s="4"/>
    </row>
    <row r="158" spans="1:15" ht="19.5">
      <c r="A158" s="1651" t="s">
        <v>23</v>
      </c>
      <c r="B158" s="1653" t="s">
        <v>34</v>
      </c>
      <c r="C158" s="1653"/>
      <c r="D158" s="1653"/>
      <c r="E158" s="1653"/>
      <c r="F158" s="1856" t="s">
        <v>24</v>
      </c>
      <c r="G158" s="1858" t="s">
        <v>0</v>
      </c>
      <c r="H158" s="1654" t="s">
        <v>35</v>
      </c>
      <c r="I158" s="1654"/>
      <c r="J158" s="1654"/>
      <c r="K158" s="1654"/>
      <c r="L158" s="1655"/>
      <c r="M158" s="1827" t="s">
        <v>25</v>
      </c>
      <c r="N158" s="69" t="s">
        <v>36</v>
      </c>
      <c r="O158" s="69" t="s">
        <v>26</v>
      </c>
    </row>
    <row r="159" spans="1:15" ht="20.25" thickBot="1">
      <c r="A159" s="1826"/>
      <c r="B159" s="61" t="s">
        <v>27</v>
      </c>
      <c r="C159" s="62" t="s">
        <v>28</v>
      </c>
      <c r="D159" s="62" t="s">
        <v>19</v>
      </c>
      <c r="E159" s="62" t="s">
        <v>29</v>
      </c>
      <c r="F159" s="1857"/>
      <c r="G159" s="1859"/>
      <c r="H159" s="63" t="s">
        <v>21</v>
      </c>
      <c r="I159" s="63" t="s">
        <v>20</v>
      </c>
      <c r="J159" s="63" t="s">
        <v>30</v>
      </c>
      <c r="K159" s="63" t="s">
        <v>31</v>
      </c>
      <c r="L159" s="64" t="s">
        <v>32</v>
      </c>
      <c r="M159" s="1828"/>
      <c r="N159" s="62" t="s">
        <v>33</v>
      </c>
      <c r="O159" s="65" t="s">
        <v>33</v>
      </c>
    </row>
    <row r="160" spans="1:15" ht="12.75">
      <c r="A160" s="116" t="s">
        <v>61</v>
      </c>
      <c r="B160" s="138">
        <f>B14+B24+B34+B44+B53+B69+B94+B142</f>
        <v>531</v>
      </c>
      <c r="C160" s="138">
        <f aca="true" t="shared" si="20" ref="C160:O160">C14+C24+C34+C44+C53+C69+C94+C142</f>
        <v>4281.1</v>
      </c>
      <c r="D160" s="138">
        <f t="shared" si="20"/>
        <v>162.2</v>
      </c>
      <c r="E160" s="138">
        <f t="shared" si="20"/>
        <v>306.3</v>
      </c>
      <c r="F160" s="138">
        <f t="shared" si="20"/>
        <v>4096.799999999999</v>
      </c>
      <c r="G160" s="138">
        <f t="shared" si="20"/>
        <v>904.0999999999999</v>
      </c>
      <c r="H160" s="138">
        <f t="shared" si="20"/>
        <v>306.8</v>
      </c>
      <c r="I160" s="138">
        <f t="shared" si="20"/>
        <v>282.4</v>
      </c>
      <c r="J160" s="138">
        <f t="shared" si="20"/>
        <v>0</v>
      </c>
      <c r="K160" s="138">
        <f t="shared" si="20"/>
        <v>0</v>
      </c>
      <c r="L160" s="138">
        <f t="shared" si="20"/>
        <v>488.79999999999995</v>
      </c>
      <c r="M160" s="138">
        <f t="shared" si="20"/>
        <v>5734.4</v>
      </c>
      <c r="N160" s="138">
        <f t="shared" si="20"/>
        <v>2430</v>
      </c>
      <c r="O160" s="138">
        <f t="shared" si="20"/>
        <v>2020.9699999999998</v>
      </c>
    </row>
    <row r="161" spans="1:15" ht="12.75">
      <c r="A161" s="117" t="s">
        <v>62</v>
      </c>
      <c r="B161" s="130">
        <f>B61+B113</f>
        <v>31.7</v>
      </c>
      <c r="C161" s="130">
        <f aca="true" t="shared" si="21" ref="C161:O161">C61+C113</f>
        <v>42.2</v>
      </c>
      <c r="D161" s="130">
        <f t="shared" si="21"/>
        <v>623.9000000000001</v>
      </c>
      <c r="E161" s="130">
        <f t="shared" si="21"/>
        <v>0</v>
      </c>
      <c r="F161" s="130">
        <f t="shared" si="21"/>
        <v>401.53999999999996</v>
      </c>
      <c r="G161" s="130">
        <f t="shared" si="21"/>
        <v>81.82</v>
      </c>
      <c r="H161" s="130">
        <f t="shared" si="21"/>
        <v>28</v>
      </c>
      <c r="I161" s="130">
        <f t="shared" si="21"/>
        <v>22.5</v>
      </c>
      <c r="J161" s="130">
        <f t="shared" si="21"/>
        <v>0</v>
      </c>
      <c r="K161" s="130">
        <f t="shared" si="21"/>
        <v>0</v>
      </c>
      <c r="L161" s="130">
        <f t="shared" si="21"/>
        <v>140.6</v>
      </c>
      <c r="M161" s="130">
        <f t="shared" si="21"/>
        <v>894.2</v>
      </c>
      <c r="N161" s="130">
        <f t="shared" si="21"/>
        <v>181.5</v>
      </c>
      <c r="O161" s="130">
        <f t="shared" si="21"/>
        <v>251.1</v>
      </c>
    </row>
    <row r="162" spans="1:15" ht="12.75">
      <c r="A162" s="117" t="s">
        <v>63</v>
      </c>
      <c r="B162" s="130">
        <f>B122</f>
        <v>0</v>
      </c>
      <c r="C162" s="130">
        <f aca="true" t="shared" si="22" ref="C162:O162">C122</f>
        <v>707.3</v>
      </c>
      <c r="D162" s="130">
        <f t="shared" si="22"/>
        <v>9</v>
      </c>
      <c r="E162" s="130">
        <f t="shared" si="22"/>
        <v>80.5</v>
      </c>
      <c r="F162" s="130">
        <f t="shared" si="22"/>
        <v>36.7</v>
      </c>
      <c r="G162" s="130">
        <f t="shared" si="22"/>
        <v>21.5</v>
      </c>
      <c r="H162" s="130">
        <f t="shared" si="22"/>
        <v>6</v>
      </c>
      <c r="I162" s="130">
        <f t="shared" si="22"/>
        <v>18</v>
      </c>
      <c r="J162" s="130">
        <f t="shared" si="22"/>
        <v>0</v>
      </c>
      <c r="K162" s="130">
        <f t="shared" si="22"/>
        <v>0</v>
      </c>
      <c r="L162" s="130">
        <f t="shared" si="22"/>
        <v>0</v>
      </c>
      <c r="M162" s="130">
        <f t="shared" si="22"/>
        <v>477.8</v>
      </c>
      <c r="N162" s="130">
        <f t="shared" si="22"/>
        <v>21.8</v>
      </c>
      <c r="O162" s="130">
        <f t="shared" si="22"/>
        <v>71.9</v>
      </c>
    </row>
    <row r="163" spans="1:15" ht="13.5" thickBot="1">
      <c r="A163" s="117" t="s">
        <v>64</v>
      </c>
      <c r="B163" s="134">
        <f>B76+B82+B88</f>
        <v>0</v>
      </c>
      <c r="C163" s="134">
        <f aca="true" t="shared" si="23" ref="C163:O163">C76+C82+C88</f>
        <v>0</v>
      </c>
      <c r="D163" s="134">
        <f t="shared" si="23"/>
        <v>28.8</v>
      </c>
      <c r="E163" s="134">
        <f t="shared" si="23"/>
        <v>109.5</v>
      </c>
      <c r="F163" s="134">
        <f t="shared" si="23"/>
        <v>114.60000000000001</v>
      </c>
      <c r="G163" s="134">
        <f t="shared" si="23"/>
        <v>57.3</v>
      </c>
      <c r="H163" s="134">
        <f t="shared" si="23"/>
        <v>0</v>
      </c>
      <c r="I163" s="134">
        <f t="shared" si="23"/>
        <v>0</v>
      </c>
      <c r="J163" s="134">
        <f t="shared" si="23"/>
        <v>0</v>
      </c>
      <c r="K163" s="134">
        <f t="shared" si="23"/>
        <v>0</v>
      </c>
      <c r="L163" s="134">
        <f t="shared" si="23"/>
        <v>0</v>
      </c>
      <c r="M163" s="134">
        <f t="shared" si="23"/>
        <v>513.5</v>
      </c>
      <c r="N163" s="134">
        <f t="shared" si="23"/>
        <v>119.89999999999999</v>
      </c>
      <c r="O163" s="134">
        <f t="shared" si="23"/>
        <v>145.7</v>
      </c>
    </row>
    <row r="164" spans="1:15" ht="13.5" thickBot="1">
      <c r="A164" s="66" t="s">
        <v>13</v>
      </c>
      <c r="B164" s="139">
        <f aca="true" t="shared" si="24" ref="B164:O164">SUM(B160:B163)</f>
        <v>562.7</v>
      </c>
      <c r="C164" s="140">
        <f t="shared" si="24"/>
        <v>5030.6</v>
      </c>
      <c r="D164" s="140">
        <f t="shared" si="24"/>
        <v>823.9000000000001</v>
      </c>
      <c r="E164" s="140">
        <f t="shared" si="24"/>
        <v>496.3</v>
      </c>
      <c r="F164" s="141">
        <f t="shared" si="24"/>
        <v>4649.639999999999</v>
      </c>
      <c r="G164" s="140">
        <f t="shared" si="24"/>
        <v>1064.7199999999998</v>
      </c>
      <c r="H164" s="140">
        <f t="shared" si="24"/>
        <v>340.8</v>
      </c>
      <c r="I164" s="140">
        <f t="shared" si="24"/>
        <v>322.9</v>
      </c>
      <c r="J164" s="140">
        <f t="shared" si="24"/>
        <v>0</v>
      </c>
      <c r="K164" s="140">
        <f t="shared" si="24"/>
        <v>0</v>
      </c>
      <c r="L164" s="142">
        <f t="shared" si="24"/>
        <v>629.4</v>
      </c>
      <c r="M164" s="139">
        <f t="shared" si="24"/>
        <v>7619.9</v>
      </c>
      <c r="N164" s="140">
        <f t="shared" si="24"/>
        <v>2753.2000000000003</v>
      </c>
      <c r="O164" s="143">
        <f t="shared" si="24"/>
        <v>2489.6699999999996</v>
      </c>
    </row>
    <row r="168" spans="1:2" ht="12.75">
      <c r="A168" s="116" t="s">
        <v>61</v>
      </c>
      <c r="B168" s="111">
        <f>B160+C160+D160+E160+F160+G160</f>
        <v>10281.5</v>
      </c>
    </row>
    <row r="169" spans="1:2" ht="12.75">
      <c r="A169" s="117" t="s">
        <v>62</v>
      </c>
      <c r="B169" s="111">
        <f>B161+C161+D161+E161+F161+G161</f>
        <v>1181.16</v>
      </c>
    </row>
    <row r="170" spans="1:2" ht="12.75">
      <c r="A170" s="117" t="s">
        <v>63</v>
      </c>
      <c r="B170" s="111">
        <f>B162+C162+D162+E162+F162+G162</f>
        <v>855</v>
      </c>
    </row>
    <row r="171" spans="1:2" ht="12.75">
      <c r="A171" s="117" t="s">
        <v>64</v>
      </c>
      <c r="B171" s="111">
        <f>B163+C163+D163+E163+F163+G163</f>
        <v>310.20000000000005</v>
      </c>
    </row>
    <row r="172" ht="12.75">
      <c r="B172" s="210">
        <f>SUM(B168:B171)</f>
        <v>12627.86</v>
      </c>
    </row>
  </sheetData>
  <sheetProtection/>
  <mergeCells count="201"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H66:H68"/>
    <mergeCell ref="I66:I68"/>
    <mergeCell ref="M66:M68"/>
    <mergeCell ref="N66:N68"/>
    <mergeCell ref="O66:O68"/>
    <mergeCell ref="Q68:T68"/>
    <mergeCell ref="A72:A73"/>
    <mergeCell ref="B72:E72"/>
    <mergeCell ref="F72:F73"/>
    <mergeCell ref="G72:G73"/>
    <mergeCell ref="H72:L72"/>
    <mergeCell ref="M72:M73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M79:M80"/>
    <mergeCell ref="A85:A86"/>
    <mergeCell ref="B85:E85"/>
    <mergeCell ref="F85:F86"/>
    <mergeCell ref="G85:G86"/>
    <mergeCell ref="H85:L85"/>
    <mergeCell ref="M85:M86"/>
    <mergeCell ref="A91:A92"/>
    <mergeCell ref="B91:E91"/>
    <mergeCell ref="F91:F92"/>
    <mergeCell ref="G91:G92"/>
    <mergeCell ref="H91:L91"/>
    <mergeCell ref="M91:M92"/>
    <mergeCell ref="A99:A100"/>
    <mergeCell ref="B99:E99"/>
    <mergeCell ref="F99:F100"/>
    <mergeCell ref="G99:G100"/>
    <mergeCell ref="H99:L99"/>
    <mergeCell ref="M99:M100"/>
    <mergeCell ref="A107:A108"/>
    <mergeCell ref="B107:E107"/>
    <mergeCell ref="F107:F108"/>
    <mergeCell ref="G107:G108"/>
    <mergeCell ref="H107:L107"/>
    <mergeCell ref="M107:M108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A129:A130"/>
    <mergeCell ref="B129:E129"/>
    <mergeCell ref="F129:F130"/>
    <mergeCell ref="G129:G130"/>
    <mergeCell ref="H129:L129"/>
    <mergeCell ref="M129:M130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36:A137"/>
    <mergeCell ref="B136:E136"/>
    <mergeCell ref="F136:F137"/>
    <mergeCell ref="G136:G137"/>
    <mergeCell ref="H136:L136"/>
    <mergeCell ref="M136:M137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58:A159"/>
    <mergeCell ref="B158:E158"/>
    <mergeCell ref="F158:F159"/>
    <mergeCell ref="G158:G159"/>
    <mergeCell ref="H158:L158"/>
    <mergeCell ref="M158:M159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V872"/>
  <sheetViews>
    <sheetView zoomScalePageLayoutView="0" workbookViewId="0" topLeftCell="A712">
      <selection activeCell="A305" sqref="A305:K305"/>
    </sheetView>
  </sheetViews>
  <sheetFormatPr defaultColWidth="9.140625" defaultRowHeight="12.75"/>
  <cols>
    <col min="1" max="1" width="13.8515625" style="0" customWidth="1"/>
    <col min="2" max="2" width="8.421875" style="0" customWidth="1"/>
    <col min="3" max="3" width="11.28125" style="0" customWidth="1"/>
    <col min="4" max="4" width="9.7109375" style="0" customWidth="1"/>
    <col min="5" max="6" width="9.57421875" style="0" customWidth="1"/>
    <col min="7" max="7" width="9.28125" style="0" bestFit="1" customWidth="1"/>
    <col min="8" max="8" width="8.57421875" style="0" customWidth="1"/>
    <col min="9" max="9" width="9.421875" style="0" customWidth="1"/>
    <col min="11" max="11" width="9.57421875" style="0" customWidth="1"/>
    <col min="13" max="13" width="10.421875" style="0" customWidth="1"/>
    <col min="14" max="14" width="10.28125" style="0" customWidth="1"/>
    <col min="16" max="16" width="10.7109375" style="0" customWidth="1"/>
    <col min="18" max="18" width="15.00390625" style="0" customWidth="1"/>
    <col min="19" max="19" width="15.7109375" style="0" customWidth="1"/>
  </cols>
  <sheetData>
    <row r="1" ht="15">
      <c r="K1" s="207" t="s">
        <v>350</v>
      </c>
    </row>
    <row r="2" spans="1:10" ht="15.75">
      <c r="A2" s="1705" t="s">
        <v>14</v>
      </c>
      <c r="B2" s="1705"/>
      <c r="C2" s="1705"/>
      <c r="D2" s="1705"/>
      <c r="E2" s="1705"/>
      <c r="F2" s="1705"/>
      <c r="G2" s="1705"/>
      <c r="H2" s="1705"/>
      <c r="I2" s="1705"/>
      <c r="J2" s="1705"/>
    </row>
    <row r="3" spans="1:10" ht="18">
      <c r="A3" s="22" t="s">
        <v>16</v>
      </c>
      <c r="B3" s="25" t="s">
        <v>316</v>
      </c>
      <c r="C3" s="25"/>
      <c r="D3" s="25"/>
      <c r="E3" s="25"/>
      <c r="F3" s="25"/>
      <c r="G3" s="25"/>
      <c r="H3" s="25"/>
      <c r="I3" s="19"/>
      <c r="J3" s="19"/>
    </row>
    <row r="4" spans="1:8" ht="18">
      <c r="A4" s="22" t="s">
        <v>17</v>
      </c>
      <c r="C4" s="26"/>
      <c r="D4" s="26"/>
      <c r="E4" s="27" t="s">
        <v>349</v>
      </c>
      <c r="F4" s="27"/>
      <c r="G4" s="27"/>
      <c r="H4" s="26"/>
    </row>
    <row r="5" spans="1:19" ht="15.75">
      <c r="A5" s="1738" t="s">
        <v>228</v>
      </c>
      <c r="B5" s="1738"/>
      <c r="C5" s="1738"/>
      <c r="D5" s="1738"/>
      <c r="E5" s="1738"/>
      <c r="F5" s="1738"/>
      <c r="G5" s="1738"/>
      <c r="H5" s="1738"/>
      <c r="I5" s="1738"/>
      <c r="J5" s="1738"/>
      <c r="Q5" s="1841" t="s">
        <v>227</v>
      </c>
      <c r="R5" s="1841"/>
      <c r="S5" s="1841"/>
    </row>
    <row r="6" spans="1:10" ht="15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2:19" ht="18.75">
      <c r="B7" s="307" t="s">
        <v>310</v>
      </c>
      <c r="C7" s="308"/>
      <c r="D7" s="309"/>
      <c r="E7" s="309"/>
      <c r="F7" s="309"/>
      <c r="G7" s="23"/>
      <c r="H7" s="23"/>
      <c r="I7" s="23"/>
      <c r="J7" s="23"/>
      <c r="Q7" s="222" t="s">
        <v>159</v>
      </c>
      <c r="R7" s="221" t="s">
        <v>194</v>
      </c>
      <c r="S7" s="223" t="s">
        <v>192</v>
      </c>
    </row>
    <row r="8" spans="1:19" ht="12.75">
      <c r="A8" s="24"/>
      <c r="B8" s="23"/>
      <c r="C8" s="23"/>
      <c r="D8" s="23"/>
      <c r="E8" s="23"/>
      <c r="F8" s="23"/>
      <c r="G8" s="23"/>
      <c r="H8" s="23"/>
      <c r="I8" s="23"/>
      <c r="J8" s="23"/>
      <c r="Q8" s="1766" t="s">
        <v>317</v>
      </c>
      <c r="R8" s="1840"/>
      <c r="S8" s="1840"/>
    </row>
    <row r="9" spans="1:19" ht="15.75">
      <c r="A9" s="1925" t="s">
        <v>306</v>
      </c>
      <c r="B9" s="1925"/>
      <c r="C9" s="1925"/>
      <c r="D9" s="1925"/>
      <c r="E9" s="1925"/>
      <c r="F9" s="1925"/>
      <c r="G9" s="1925"/>
      <c r="H9" s="1925"/>
      <c r="I9" s="1925"/>
      <c r="J9" s="1925"/>
      <c r="K9" s="1925"/>
      <c r="L9" s="123"/>
      <c r="M9" s="123"/>
      <c r="N9" s="122"/>
      <c r="O9" s="122"/>
      <c r="Q9" s="90">
        <v>1</v>
      </c>
      <c r="R9" s="265"/>
      <c r="S9" s="265"/>
    </row>
    <row r="10" spans="1:19" ht="19.5">
      <c r="A10" s="1721" t="s">
        <v>23</v>
      </c>
      <c r="B10" s="1723" t="s">
        <v>45</v>
      </c>
      <c r="C10" s="1723"/>
      <c r="D10" s="1723"/>
      <c r="E10" s="1723"/>
      <c r="F10" s="1713" t="s">
        <v>234</v>
      </c>
      <c r="G10" s="1715" t="s">
        <v>235</v>
      </c>
      <c r="H10" s="1717" t="s">
        <v>46</v>
      </c>
      <c r="I10" s="1717"/>
      <c r="J10" s="1717"/>
      <c r="K10" s="1717"/>
      <c r="L10" s="1718"/>
      <c r="M10" s="1719" t="s">
        <v>236</v>
      </c>
      <c r="N10" s="180" t="s">
        <v>1</v>
      </c>
      <c r="O10" s="724" t="s">
        <v>37</v>
      </c>
      <c r="Q10" s="90">
        <v>2</v>
      </c>
      <c r="R10" s="265"/>
      <c r="S10" s="265"/>
    </row>
    <row r="11" spans="1:19" ht="20.25" thickBot="1">
      <c r="A11" s="1722"/>
      <c r="B11" s="181" t="s">
        <v>27</v>
      </c>
      <c r="C11" s="182" t="s">
        <v>28</v>
      </c>
      <c r="D11" s="182" t="s">
        <v>233</v>
      </c>
      <c r="E11" s="182" t="s">
        <v>29</v>
      </c>
      <c r="F11" s="1714"/>
      <c r="G11" s="1716"/>
      <c r="H11" s="185" t="s">
        <v>21</v>
      </c>
      <c r="I11" s="185" t="s">
        <v>20</v>
      </c>
      <c r="J11" s="313" t="s">
        <v>30</v>
      </c>
      <c r="K11" s="314" t="s">
        <v>31</v>
      </c>
      <c r="L11" s="187" t="s">
        <v>32</v>
      </c>
      <c r="M11" s="1720"/>
      <c r="N11" s="182" t="s">
        <v>33</v>
      </c>
      <c r="O11" s="183" t="s">
        <v>33</v>
      </c>
      <c r="Q11" s="90">
        <v>3</v>
      </c>
      <c r="R11" s="265"/>
      <c r="S11" s="265"/>
    </row>
    <row r="12" spans="1:19" ht="15">
      <c r="A12" s="848" t="s">
        <v>10</v>
      </c>
      <c r="B12" s="1152">
        <v>0</v>
      </c>
      <c r="C12" s="849">
        <v>0</v>
      </c>
      <c r="D12" s="849">
        <v>0</v>
      </c>
      <c r="E12" s="849">
        <v>0</v>
      </c>
      <c r="F12" s="849">
        <v>0</v>
      </c>
      <c r="G12" s="849">
        <v>0</v>
      </c>
      <c r="H12" s="849">
        <v>0</v>
      </c>
      <c r="I12" s="849">
        <v>0</v>
      </c>
      <c r="J12" s="849">
        <v>0</v>
      </c>
      <c r="K12" s="849">
        <v>0</v>
      </c>
      <c r="L12" s="850">
        <v>0</v>
      </c>
      <c r="M12" s="851">
        <v>0</v>
      </c>
      <c r="N12" s="849">
        <v>0</v>
      </c>
      <c r="O12" s="852">
        <v>0</v>
      </c>
      <c r="Q12" s="90">
        <v>4</v>
      </c>
      <c r="R12" s="265"/>
      <c r="S12" s="265"/>
    </row>
    <row r="13" spans="1:19" ht="15">
      <c r="A13" s="189" t="s">
        <v>8</v>
      </c>
      <c r="B13" s="853">
        <v>0</v>
      </c>
      <c r="C13" s="525">
        <v>0</v>
      </c>
      <c r="D13" s="525">
        <v>0</v>
      </c>
      <c r="E13" s="525">
        <v>0</v>
      </c>
      <c r="F13" s="525">
        <v>0</v>
      </c>
      <c r="G13" s="525">
        <v>0</v>
      </c>
      <c r="H13" s="525">
        <v>0</v>
      </c>
      <c r="I13" s="525">
        <v>0</v>
      </c>
      <c r="J13" s="525">
        <v>0</v>
      </c>
      <c r="K13" s="525">
        <v>0</v>
      </c>
      <c r="L13" s="854">
        <v>0</v>
      </c>
      <c r="M13" s="646">
        <v>0</v>
      </c>
      <c r="N13" s="525">
        <v>0</v>
      </c>
      <c r="O13" s="855">
        <v>0</v>
      </c>
      <c r="Q13" s="90">
        <v>5</v>
      </c>
      <c r="R13" s="265"/>
      <c r="S13" s="265"/>
    </row>
    <row r="14" spans="1:19" ht="15">
      <c r="A14" s="189" t="s">
        <v>3</v>
      </c>
      <c r="B14" s="853">
        <v>0</v>
      </c>
      <c r="C14" s="253">
        <v>0</v>
      </c>
      <c r="D14" s="525">
        <v>0</v>
      </c>
      <c r="E14" s="525">
        <v>0</v>
      </c>
      <c r="F14" s="525">
        <v>0</v>
      </c>
      <c r="G14" s="525">
        <v>0</v>
      </c>
      <c r="H14" s="525">
        <v>0</v>
      </c>
      <c r="I14" s="525">
        <v>0</v>
      </c>
      <c r="J14" s="525">
        <v>0</v>
      </c>
      <c r="K14" s="525">
        <v>0</v>
      </c>
      <c r="L14" s="854">
        <v>0</v>
      </c>
      <c r="M14" s="646">
        <v>0</v>
      </c>
      <c r="N14" s="525">
        <v>0</v>
      </c>
      <c r="O14" s="855">
        <v>0</v>
      </c>
      <c r="Q14" s="90">
        <v>6</v>
      </c>
      <c r="R14" s="265"/>
      <c r="S14" s="265"/>
    </row>
    <row r="15" spans="1:19" ht="15">
      <c r="A15" s="189" t="s">
        <v>5</v>
      </c>
      <c r="B15" s="853">
        <v>0</v>
      </c>
      <c r="C15" s="525">
        <v>0</v>
      </c>
      <c r="D15" s="525">
        <v>0</v>
      </c>
      <c r="E15" s="525">
        <v>0</v>
      </c>
      <c r="F15" s="525">
        <v>0</v>
      </c>
      <c r="G15" s="525">
        <v>0</v>
      </c>
      <c r="H15" s="525">
        <v>0</v>
      </c>
      <c r="I15" s="525">
        <v>0</v>
      </c>
      <c r="J15" s="525">
        <v>0</v>
      </c>
      <c r="K15" s="525">
        <v>0</v>
      </c>
      <c r="L15" s="854">
        <v>0</v>
      </c>
      <c r="M15" s="646">
        <v>0</v>
      </c>
      <c r="N15" s="525">
        <v>0</v>
      </c>
      <c r="O15" s="855">
        <v>0</v>
      </c>
      <c r="Q15" s="90">
        <v>7</v>
      </c>
      <c r="R15" s="265"/>
      <c r="S15" s="265"/>
    </row>
    <row r="16" spans="1:19" ht="15.75" thickBot="1">
      <c r="A16" s="856" t="s">
        <v>9</v>
      </c>
      <c r="B16" s="857">
        <v>0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0">
        <v>0</v>
      </c>
      <c r="J16" s="530">
        <v>0</v>
      </c>
      <c r="K16" s="530">
        <v>0</v>
      </c>
      <c r="L16" s="858">
        <v>0</v>
      </c>
      <c r="M16" s="859">
        <v>0</v>
      </c>
      <c r="N16" s="530">
        <v>0</v>
      </c>
      <c r="O16" s="860">
        <v>0</v>
      </c>
      <c r="Q16" s="90">
        <v>8</v>
      </c>
      <c r="R16" s="265"/>
      <c r="S16" s="265"/>
    </row>
    <row r="17" spans="1:19" ht="15.75" thickBot="1">
      <c r="A17" s="191" t="s">
        <v>13</v>
      </c>
      <c r="B17" s="498">
        <f aca="true" t="shared" si="0" ref="B17:O17">SUM(B12:B16)</f>
        <v>0</v>
      </c>
      <c r="C17" s="1153">
        <f t="shared" si="0"/>
        <v>0</v>
      </c>
      <c r="D17" s="1153">
        <f t="shared" si="0"/>
        <v>0</v>
      </c>
      <c r="E17" s="1153">
        <f t="shared" si="0"/>
        <v>0</v>
      </c>
      <c r="F17" s="1154">
        <f t="shared" si="0"/>
        <v>0</v>
      </c>
      <c r="G17" s="1153">
        <v>0</v>
      </c>
      <c r="H17" s="1153">
        <f t="shared" si="0"/>
        <v>0</v>
      </c>
      <c r="I17" s="1153">
        <f t="shared" si="0"/>
        <v>0</v>
      </c>
      <c r="J17" s="1154">
        <f t="shared" si="0"/>
        <v>0</v>
      </c>
      <c r="K17" s="498">
        <f t="shared" si="0"/>
        <v>0</v>
      </c>
      <c r="L17" s="1155">
        <f t="shared" si="0"/>
        <v>0</v>
      </c>
      <c r="M17" s="498">
        <f t="shared" si="0"/>
        <v>0</v>
      </c>
      <c r="N17" s="1153">
        <f t="shared" si="0"/>
        <v>0</v>
      </c>
      <c r="O17" s="1156">
        <f t="shared" si="0"/>
        <v>0</v>
      </c>
      <c r="P17" s="89"/>
      <c r="Q17" s="90">
        <v>9</v>
      </c>
      <c r="R17" s="265"/>
      <c r="S17" s="265"/>
    </row>
    <row r="18" spans="1:19" ht="15">
      <c r="A18" s="226"/>
      <c r="B18" s="861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Q18" s="90">
        <v>10</v>
      </c>
      <c r="R18" s="265"/>
      <c r="S18" s="265"/>
    </row>
    <row r="19" spans="1:19" ht="15.75">
      <c r="A19" s="1620" t="s">
        <v>312</v>
      </c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8"/>
      <c r="M19" s="8"/>
      <c r="N19" s="8"/>
      <c r="O19" s="8"/>
      <c r="Q19" s="90">
        <v>11</v>
      </c>
      <c r="R19" s="265"/>
      <c r="S19" s="265"/>
    </row>
    <row r="20" spans="1:19" ht="19.5">
      <c r="A20" s="1721" t="s">
        <v>23</v>
      </c>
      <c r="B20" s="1723" t="s">
        <v>45</v>
      </c>
      <c r="C20" s="1723"/>
      <c r="D20" s="1723"/>
      <c r="E20" s="1723"/>
      <c r="F20" s="1713" t="s">
        <v>234</v>
      </c>
      <c r="G20" s="1715" t="s">
        <v>235</v>
      </c>
      <c r="H20" s="1717" t="s">
        <v>46</v>
      </c>
      <c r="I20" s="1717"/>
      <c r="J20" s="1717"/>
      <c r="K20" s="1717"/>
      <c r="L20" s="1718"/>
      <c r="M20" s="1719" t="s">
        <v>236</v>
      </c>
      <c r="N20" s="180" t="s">
        <v>1</v>
      </c>
      <c r="O20" s="724" t="s">
        <v>37</v>
      </c>
      <c r="Q20" s="90">
        <v>12</v>
      </c>
      <c r="R20" s="265"/>
      <c r="S20" s="265"/>
    </row>
    <row r="21" spans="1:19" ht="20.25" thickBot="1">
      <c r="A21" s="1722"/>
      <c r="B21" s="181" t="s">
        <v>27</v>
      </c>
      <c r="C21" s="182" t="s">
        <v>28</v>
      </c>
      <c r="D21" s="182" t="s">
        <v>233</v>
      </c>
      <c r="E21" s="182" t="s">
        <v>29</v>
      </c>
      <c r="F21" s="1714"/>
      <c r="G21" s="1716"/>
      <c r="H21" s="185" t="s">
        <v>21</v>
      </c>
      <c r="I21" s="185" t="s">
        <v>20</v>
      </c>
      <c r="J21" s="313" t="s">
        <v>30</v>
      </c>
      <c r="K21" s="314" t="s">
        <v>31</v>
      </c>
      <c r="L21" s="187" t="s">
        <v>32</v>
      </c>
      <c r="M21" s="1720"/>
      <c r="N21" s="182" t="s">
        <v>33</v>
      </c>
      <c r="O21" s="183" t="s">
        <v>33</v>
      </c>
      <c r="Q21" s="90">
        <v>13</v>
      </c>
      <c r="R21" s="265"/>
      <c r="S21" s="265"/>
    </row>
    <row r="22" spans="1:19" ht="15">
      <c r="A22" s="848" t="s">
        <v>10</v>
      </c>
      <c r="B22" s="862">
        <v>0</v>
      </c>
      <c r="C22" s="862">
        <v>0</v>
      </c>
      <c r="D22" s="862">
        <v>0</v>
      </c>
      <c r="E22" s="862">
        <v>0</v>
      </c>
      <c r="F22" s="863">
        <v>0</v>
      </c>
      <c r="G22" s="863">
        <v>0</v>
      </c>
      <c r="H22" s="862">
        <v>0</v>
      </c>
      <c r="I22" s="863">
        <v>0</v>
      </c>
      <c r="J22" s="862">
        <v>0</v>
      </c>
      <c r="K22" s="862">
        <v>0</v>
      </c>
      <c r="L22" s="864">
        <v>0</v>
      </c>
      <c r="M22" s="490">
        <v>0</v>
      </c>
      <c r="N22" s="490">
        <v>0</v>
      </c>
      <c r="O22" s="867">
        <v>0</v>
      </c>
      <c r="Q22" s="90">
        <v>14</v>
      </c>
      <c r="R22" s="265"/>
      <c r="S22" s="265"/>
    </row>
    <row r="23" spans="1:19" ht="15">
      <c r="A23" s="189" t="s">
        <v>8</v>
      </c>
      <c r="B23" s="599">
        <v>0</v>
      </c>
      <c r="C23" s="599">
        <v>0</v>
      </c>
      <c r="D23" s="599">
        <v>0</v>
      </c>
      <c r="E23" s="599">
        <v>0</v>
      </c>
      <c r="F23" s="865">
        <v>0</v>
      </c>
      <c r="G23" s="599">
        <v>0</v>
      </c>
      <c r="H23" s="599">
        <v>0</v>
      </c>
      <c r="I23" s="599">
        <v>0</v>
      </c>
      <c r="J23" s="599">
        <v>0</v>
      </c>
      <c r="K23" s="599">
        <v>0</v>
      </c>
      <c r="L23" s="866">
        <v>0</v>
      </c>
      <c r="M23" s="490">
        <v>0</v>
      </c>
      <c r="N23" s="491">
        <v>0</v>
      </c>
      <c r="O23" s="867">
        <v>0</v>
      </c>
      <c r="Q23" s="90">
        <v>15</v>
      </c>
      <c r="R23" s="265"/>
      <c r="S23" s="265"/>
    </row>
    <row r="24" spans="1:19" ht="15">
      <c r="A24" s="189" t="s">
        <v>3</v>
      </c>
      <c r="B24" s="599">
        <v>0</v>
      </c>
      <c r="C24" s="599">
        <v>0</v>
      </c>
      <c r="D24" s="599">
        <v>0</v>
      </c>
      <c r="E24" s="599">
        <v>0</v>
      </c>
      <c r="F24" s="599">
        <v>0</v>
      </c>
      <c r="G24" s="599">
        <v>0</v>
      </c>
      <c r="H24" s="599">
        <v>0</v>
      </c>
      <c r="I24" s="599">
        <v>0</v>
      </c>
      <c r="J24" s="599">
        <v>0</v>
      </c>
      <c r="K24" s="599">
        <v>0</v>
      </c>
      <c r="L24" s="866">
        <v>0</v>
      </c>
      <c r="M24" s="868">
        <v>0</v>
      </c>
      <c r="N24" s="863">
        <v>0</v>
      </c>
      <c r="O24" s="869">
        <v>0</v>
      </c>
      <c r="Q24" s="90">
        <v>16</v>
      </c>
      <c r="R24" s="265"/>
      <c r="S24" s="265"/>
    </row>
    <row r="25" spans="1:19" ht="15">
      <c r="A25" s="189" t="s">
        <v>5</v>
      </c>
      <c r="B25" s="599">
        <v>0</v>
      </c>
      <c r="C25" s="599">
        <v>0</v>
      </c>
      <c r="D25" s="599">
        <v>0</v>
      </c>
      <c r="E25" s="870">
        <v>0</v>
      </c>
      <c r="F25" s="870">
        <v>0</v>
      </c>
      <c r="G25" s="863">
        <v>0</v>
      </c>
      <c r="H25" s="599">
        <v>0</v>
      </c>
      <c r="I25" s="870">
        <v>0</v>
      </c>
      <c r="J25" s="599">
        <v>0</v>
      </c>
      <c r="K25" s="599">
        <v>0</v>
      </c>
      <c r="L25" s="866">
        <v>0</v>
      </c>
      <c r="M25" s="871">
        <v>0</v>
      </c>
      <c r="N25" s="872">
        <v>0</v>
      </c>
      <c r="O25" s="972">
        <v>0</v>
      </c>
      <c r="Q25" s="90">
        <v>17</v>
      </c>
      <c r="R25" s="265"/>
      <c r="S25" s="265"/>
    </row>
    <row r="26" spans="1:19" ht="15.75" thickBot="1">
      <c r="A26" s="856" t="s">
        <v>9</v>
      </c>
      <c r="B26" s="602">
        <v>0</v>
      </c>
      <c r="C26" s="602">
        <v>0</v>
      </c>
      <c r="D26" s="602">
        <v>0</v>
      </c>
      <c r="E26" s="602">
        <v>0</v>
      </c>
      <c r="F26" s="602">
        <v>0</v>
      </c>
      <c r="G26" s="873">
        <v>0</v>
      </c>
      <c r="H26" s="602">
        <v>0</v>
      </c>
      <c r="I26" s="602">
        <v>0</v>
      </c>
      <c r="J26" s="602">
        <v>0</v>
      </c>
      <c r="K26" s="602">
        <v>0</v>
      </c>
      <c r="L26" s="874">
        <v>0</v>
      </c>
      <c r="M26" s="875">
        <v>0</v>
      </c>
      <c r="N26" s="875">
        <v>0</v>
      </c>
      <c r="O26" s="879">
        <v>0</v>
      </c>
      <c r="Q26" s="90">
        <v>18</v>
      </c>
      <c r="R26" s="265"/>
      <c r="S26" s="265"/>
    </row>
    <row r="27" spans="1:19" ht="15.75" thickBot="1">
      <c r="A27" s="191" t="s">
        <v>13</v>
      </c>
      <c r="B27" s="489">
        <f aca="true" t="shared" si="1" ref="B27:O27">SUM(B22:B26)</f>
        <v>0</v>
      </c>
      <c r="C27" s="823">
        <f t="shared" si="1"/>
        <v>0</v>
      </c>
      <c r="D27" s="823">
        <f t="shared" si="1"/>
        <v>0</v>
      </c>
      <c r="E27" s="823">
        <f t="shared" si="1"/>
        <v>0</v>
      </c>
      <c r="F27" s="1157">
        <f t="shared" si="1"/>
        <v>0</v>
      </c>
      <c r="G27" s="823">
        <f t="shared" si="1"/>
        <v>0</v>
      </c>
      <c r="H27" s="823">
        <f t="shared" si="1"/>
        <v>0</v>
      </c>
      <c r="I27" s="823">
        <f t="shared" si="1"/>
        <v>0</v>
      </c>
      <c r="J27" s="1158">
        <f t="shared" si="1"/>
        <v>0</v>
      </c>
      <c r="K27" s="489">
        <f t="shared" si="1"/>
        <v>0</v>
      </c>
      <c r="L27" s="743">
        <f t="shared" si="1"/>
        <v>0</v>
      </c>
      <c r="M27" s="489">
        <f t="shared" si="1"/>
        <v>0</v>
      </c>
      <c r="N27" s="823">
        <f t="shared" si="1"/>
        <v>0</v>
      </c>
      <c r="O27" s="1159">
        <f t="shared" si="1"/>
        <v>0</v>
      </c>
      <c r="P27" s="89"/>
      <c r="Q27" s="90">
        <v>19</v>
      </c>
      <c r="R27" s="265"/>
      <c r="S27" s="265"/>
    </row>
    <row r="28" spans="1:19" ht="15">
      <c r="A28" s="226"/>
      <c r="B28" s="861"/>
      <c r="C28" s="861"/>
      <c r="D28" s="861"/>
      <c r="E28" s="861"/>
      <c r="F28" s="861"/>
      <c r="G28" s="861"/>
      <c r="H28" s="861"/>
      <c r="I28" s="861"/>
      <c r="J28" s="861"/>
      <c r="K28" s="861"/>
      <c r="L28" s="876"/>
      <c r="M28" s="861"/>
      <c r="N28" s="861"/>
      <c r="O28" s="861"/>
      <c r="Q28" s="90">
        <v>20</v>
      </c>
      <c r="R28" s="265"/>
      <c r="S28" s="265"/>
    </row>
    <row r="29" spans="1:19" ht="15.75">
      <c r="A29" s="1620" t="s">
        <v>318</v>
      </c>
      <c r="B29" s="1620"/>
      <c r="C29" s="1620"/>
      <c r="D29" s="1620"/>
      <c r="E29" s="1620"/>
      <c r="F29" s="1620"/>
      <c r="G29" s="1620"/>
      <c r="H29" s="1620"/>
      <c r="I29" s="1620"/>
      <c r="J29" s="1620"/>
      <c r="K29" s="1620"/>
      <c r="L29" s="877"/>
      <c r="M29" s="8"/>
      <c r="N29" s="8"/>
      <c r="O29" s="8"/>
      <c r="Q29" s="90">
        <v>21</v>
      </c>
      <c r="R29" s="265"/>
      <c r="S29" s="265"/>
    </row>
    <row r="30" spans="1:19" ht="19.5">
      <c r="A30" s="1721" t="s">
        <v>23</v>
      </c>
      <c r="B30" s="1723" t="s">
        <v>45</v>
      </c>
      <c r="C30" s="1723"/>
      <c r="D30" s="1723"/>
      <c r="E30" s="1723"/>
      <c r="F30" s="1713" t="s">
        <v>234</v>
      </c>
      <c r="G30" s="1715" t="s">
        <v>235</v>
      </c>
      <c r="H30" s="1717" t="s">
        <v>46</v>
      </c>
      <c r="I30" s="1717"/>
      <c r="J30" s="1717"/>
      <c r="K30" s="1717"/>
      <c r="L30" s="1718"/>
      <c r="M30" s="1719" t="s">
        <v>236</v>
      </c>
      <c r="N30" s="180" t="s">
        <v>1</v>
      </c>
      <c r="O30" s="724" t="s">
        <v>37</v>
      </c>
      <c r="Q30" s="90">
        <v>22</v>
      </c>
      <c r="R30" s="265"/>
      <c r="S30" s="265"/>
    </row>
    <row r="31" spans="1:19" ht="20.25" thickBot="1">
      <c r="A31" s="1722"/>
      <c r="B31" s="181" t="s">
        <v>27</v>
      </c>
      <c r="C31" s="182" t="s">
        <v>28</v>
      </c>
      <c r="D31" s="182" t="s">
        <v>233</v>
      </c>
      <c r="E31" s="182" t="s">
        <v>29</v>
      </c>
      <c r="F31" s="1714"/>
      <c r="G31" s="1716"/>
      <c r="H31" s="185" t="s">
        <v>21</v>
      </c>
      <c r="I31" s="185" t="s">
        <v>20</v>
      </c>
      <c r="J31" s="313" t="s">
        <v>30</v>
      </c>
      <c r="K31" s="314" t="s">
        <v>31</v>
      </c>
      <c r="L31" s="187" t="s">
        <v>32</v>
      </c>
      <c r="M31" s="1720"/>
      <c r="N31" s="182" t="s">
        <v>33</v>
      </c>
      <c r="O31" s="183" t="s">
        <v>33</v>
      </c>
      <c r="Q31" s="90">
        <v>23</v>
      </c>
      <c r="R31" s="265"/>
      <c r="S31" s="265"/>
    </row>
    <row r="32" spans="1:19" ht="15">
      <c r="A32" s="848" t="s">
        <v>10</v>
      </c>
      <c r="B32" s="862">
        <v>0</v>
      </c>
      <c r="C32" s="862">
        <v>0</v>
      </c>
      <c r="D32" s="863">
        <v>0</v>
      </c>
      <c r="E32" s="863">
        <v>0</v>
      </c>
      <c r="F32" s="863">
        <v>0</v>
      </c>
      <c r="G32" s="863">
        <v>0</v>
      </c>
      <c r="H32" s="863">
        <v>0</v>
      </c>
      <c r="I32" s="863">
        <v>0</v>
      </c>
      <c r="J32" s="862">
        <v>0</v>
      </c>
      <c r="K32" s="862">
        <v>0</v>
      </c>
      <c r="L32" s="864">
        <v>0</v>
      </c>
      <c r="M32" s="490">
        <v>0</v>
      </c>
      <c r="N32" s="491">
        <v>0</v>
      </c>
      <c r="O32" s="867">
        <v>0</v>
      </c>
      <c r="Q32" s="90">
        <v>24</v>
      </c>
      <c r="R32" s="265"/>
      <c r="S32" s="265"/>
    </row>
    <row r="33" spans="1:19" ht="15">
      <c r="A33" s="189" t="s">
        <v>8</v>
      </c>
      <c r="B33" s="599">
        <v>0</v>
      </c>
      <c r="C33" s="599">
        <v>0</v>
      </c>
      <c r="D33" s="599">
        <v>0</v>
      </c>
      <c r="E33" s="599">
        <v>0</v>
      </c>
      <c r="F33" s="599">
        <v>0</v>
      </c>
      <c r="G33" s="599">
        <v>0</v>
      </c>
      <c r="H33" s="599">
        <v>0</v>
      </c>
      <c r="I33" s="599">
        <v>0</v>
      </c>
      <c r="J33" s="599">
        <v>0</v>
      </c>
      <c r="K33" s="599">
        <v>0</v>
      </c>
      <c r="L33" s="866">
        <v>0</v>
      </c>
      <c r="M33" s="490">
        <v>0</v>
      </c>
      <c r="N33" s="491">
        <v>0</v>
      </c>
      <c r="O33" s="867">
        <v>0</v>
      </c>
      <c r="Q33" s="90">
        <v>25</v>
      </c>
      <c r="R33" s="265"/>
      <c r="S33" s="265"/>
    </row>
    <row r="34" spans="1:19" ht="15">
      <c r="A34" s="189" t="s">
        <v>3</v>
      </c>
      <c r="B34" s="599">
        <v>0</v>
      </c>
      <c r="C34" s="599">
        <v>0</v>
      </c>
      <c r="D34" s="599">
        <v>0</v>
      </c>
      <c r="E34" s="599">
        <v>0</v>
      </c>
      <c r="F34" s="599">
        <v>0</v>
      </c>
      <c r="G34" s="599">
        <v>0</v>
      </c>
      <c r="H34" s="599">
        <v>0</v>
      </c>
      <c r="I34" s="599">
        <v>0</v>
      </c>
      <c r="J34" s="599">
        <v>0</v>
      </c>
      <c r="K34" s="599">
        <v>0</v>
      </c>
      <c r="L34" s="866">
        <v>0</v>
      </c>
      <c r="M34" s="868">
        <v>0</v>
      </c>
      <c r="N34" s="863">
        <v>0</v>
      </c>
      <c r="O34" s="869">
        <v>0</v>
      </c>
      <c r="Q34" s="90">
        <v>26</v>
      </c>
      <c r="R34" s="265"/>
      <c r="S34" s="265"/>
    </row>
    <row r="35" spans="1:19" ht="15">
      <c r="A35" s="189" t="s">
        <v>5</v>
      </c>
      <c r="B35" s="599">
        <v>0</v>
      </c>
      <c r="C35" s="599">
        <v>0</v>
      </c>
      <c r="D35" s="599">
        <v>0</v>
      </c>
      <c r="E35" s="599">
        <v>0</v>
      </c>
      <c r="F35" s="599">
        <v>0</v>
      </c>
      <c r="G35" s="599">
        <v>0</v>
      </c>
      <c r="H35" s="599">
        <v>0</v>
      </c>
      <c r="I35" s="599">
        <v>0</v>
      </c>
      <c r="J35" s="599">
        <v>0</v>
      </c>
      <c r="K35" s="599">
        <v>0</v>
      </c>
      <c r="L35" s="866">
        <v>0</v>
      </c>
      <c r="M35" s="871">
        <v>0</v>
      </c>
      <c r="N35" s="872">
        <v>0</v>
      </c>
      <c r="O35" s="972">
        <v>0</v>
      </c>
      <c r="Q35" s="90">
        <v>27</v>
      </c>
      <c r="R35" s="265"/>
      <c r="S35" s="265"/>
    </row>
    <row r="36" spans="1:19" ht="15.75" thickBot="1">
      <c r="A36" s="856" t="s">
        <v>9</v>
      </c>
      <c r="B36" s="878">
        <v>0</v>
      </c>
      <c r="C36" s="602">
        <v>0</v>
      </c>
      <c r="D36" s="878">
        <v>0</v>
      </c>
      <c r="E36" s="878">
        <v>0</v>
      </c>
      <c r="F36" s="878">
        <v>0</v>
      </c>
      <c r="G36" s="878">
        <v>0</v>
      </c>
      <c r="H36" s="878">
        <v>0</v>
      </c>
      <c r="I36" s="878">
        <v>0</v>
      </c>
      <c r="J36" s="602">
        <v>0</v>
      </c>
      <c r="K36" s="602">
        <v>0</v>
      </c>
      <c r="L36" s="874">
        <v>0</v>
      </c>
      <c r="M36" s="875">
        <v>0</v>
      </c>
      <c r="N36" s="602">
        <v>0</v>
      </c>
      <c r="O36" s="879">
        <v>0</v>
      </c>
      <c r="Q36" s="90">
        <v>28</v>
      </c>
      <c r="R36" s="265"/>
      <c r="S36" s="265"/>
    </row>
    <row r="37" spans="1:19" ht="15.75" thickBot="1">
      <c r="A37" s="191" t="s">
        <v>13</v>
      </c>
      <c r="B37" s="489">
        <f aca="true" t="shared" si="2" ref="B37:O37">SUM(B32:B36)</f>
        <v>0</v>
      </c>
      <c r="C37" s="823">
        <f t="shared" si="2"/>
        <v>0</v>
      </c>
      <c r="D37" s="823">
        <f t="shared" si="2"/>
        <v>0</v>
      </c>
      <c r="E37" s="823">
        <f t="shared" si="2"/>
        <v>0</v>
      </c>
      <c r="F37" s="1157">
        <v>0</v>
      </c>
      <c r="G37" s="823">
        <f t="shared" si="2"/>
        <v>0</v>
      </c>
      <c r="H37" s="823">
        <f t="shared" si="2"/>
        <v>0</v>
      </c>
      <c r="I37" s="823">
        <f t="shared" si="2"/>
        <v>0</v>
      </c>
      <c r="J37" s="1157">
        <f t="shared" si="2"/>
        <v>0</v>
      </c>
      <c r="K37" s="489">
        <f t="shared" si="2"/>
        <v>0</v>
      </c>
      <c r="L37" s="743">
        <f t="shared" si="2"/>
        <v>0</v>
      </c>
      <c r="M37" s="489">
        <f t="shared" si="2"/>
        <v>0</v>
      </c>
      <c r="N37" s="823">
        <f t="shared" si="2"/>
        <v>0</v>
      </c>
      <c r="O37" s="1159">
        <f t="shared" si="2"/>
        <v>0</v>
      </c>
      <c r="P37" s="89"/>
      <c r="Q37" s="90">
        <v>29</v>
      </c>
      <c r="R37" s="265"/>
      <c r="S37" s="265"/>
    </row>
    <row r="38" spans="1:19" ht="15">
      <c r="A38" s="42"/>
      <c r="B38" s="42"/>
      <c r="C38" s="42"/>
      <c r="D38" s="38"/>
      <c r="E38" s="38"/>
      <c r="F38" s="39"/>
      <c r="G38" s="37"/>
      <c r="H38" s="37"/>
      <c r="I38" s="37"/>
      <c r="J38" s="37"/>
      <c r="K38" s="37"/>
      <c r="Q38" s="90">
        <v>30</v>
      </c>
      <c r="R38" s="265"/>
      <c r="S38" s="265"/>
    </row>
    <row r="39" spans="1:19" ht="15.75">
      <c r="A39" s="1612" t="s">
        <v>312</v>
      </c>
      <c r="B39" s="1612"/>
      <c r="C39" s="1612"/>
      <c r="D39" s="1612"/>
      <c r="E39" s="1612"/>
      <c r="F39" s="1612"/>
      <c r="G39" s="1612"/>
      <c r="H39" s="1612"/>
      <c r="I39" s="1612"/>
      <c r="J39" s="1612"/>
      <c r="K39" s="48"/>
      <c r="Q39" s="90">
        <v>31</v>
      </c>
      <c r="R39" s="265"/>
      <c r="S39" s="265"/>
    </row>
    <row r="40" spans="1:19" ht="19.5">
      <c r="A40" s="1721" t="s">
        <v>23</v>
      </c>
      <c r="B40" s="1723" t="s">
        <v>45</v>
      </c>
      <c r="C40" s="1723"/>
      <c r="D40" s="1723"/>
      <c r="E40" s="1723"/>
      <c r="F40" s="1713" t="s">
        <v>234</v>
      </c>
      <c r="G40" s="1715" t="s">
        <v>235</v>
      </c>
      <c r="H40" s="1717" t="s">
        <v>46</v>
      </c>
      <c r="I40" s="1717"/>
      <c r="J40" s="1717"/>
      <c r="K40" s="1717"/>
      <c r="L40" s="1718"/>
      <c r="M40" s="1719" t="s">
        <v>236</v>
      </c>
      <c r="N40" s="180" t="s">
        <v>1</v>
      </c>
      <c r="O40" s="724" t="s">
        <v>37</v>
      </c>
      <c r="Q40" s="90">
        <v>32</v>
      </c>
      <c r="R40" s="265"/>
      <c r="S40" s="265"/>
    </row>
    <row r="41" spans="1:19" ht="20.25" thickBot="1">
      <c r="A41" s="1722"/>
      <c r="B41" s="181" t="s">
        <v>27</v>
      </c>
      <c r="C41" s="182" t="s">
        <v>28</v>
      </c>
      <c r="D41" s="182" t="s">
        <v>233</v>
      </c>
      <c r="E41" s="182" t="s">
        <v>29</v>
      </c>
      <c r="F41" s="1714"/>
      <c r="G41" s="1716"/>
      <c r="H41" s="185" t="s">
        <v>21</v>
      </c>
      <c r="I41" s="185" t="s">
        <v>20</v>
      </c>
      <c r="J41" s="313" t="s">
        <v>30</v>
      </c>
      <c r="K41" s="314" t="s">
        <v>31</v>
      </c>
      <c r="L41" s="187" t="s">
        <v>32</v>
      </c>
      <c r="M41" s="1720"/>
      <c r="N41" s="182" t="s">
        <v>33</v>
      </c>
      <c r="O41" s="183" t="s">
        <v>33</v>
      </c>
      <c r="Q41" s="90">
        <v>33</v>
      </c>
      <c r="R41" s="265"/>
      <c r="S41" s="265"/>
    </row>
    <row r="42" spans="1:19" ht="15">
      <c r="A42" s="848" t="s">
        <v>10</v>
      </c>
      <c r="B42" s="880">
        <v>0</v>
      </c>
      <c r="C42" s="880">
        <v>0</v>
      </c>
      <c r="D42" s="863">
        <v>0</v>
      </c>
      <c r="E42" s="880">
        <v>0</v>
      </c>
      <c r="F42" s="863">
        <v>0</v>
      </c>
      <c r="G42" s="863">
        <v>0</v>
      </c>
      <c r="H42" s="491">
        <v>0</v>
      </c>
      <c r="I42" s="491">
        <v>0</v>
      </c>
      <c r="J42" s="880">
        <v>0</v>
      </c>
      <c r="K42" s="880">
        <v>0</v>
      </c>
      <c r="L42" s="881">
        <v>0</v>
      </c>
      <c r="M42" s="882">
        <v>0</v>
      </c>
      <c r="N42" s="491">
        <v>0</v>
      </c>
      <c r="O42" s="867">
        <v>0</v>
      </c>
      <c r="Q42" s="90">
        <v>34</v>
      </c>
      <c r="R42" s="265"/>
      <c r="S42" s="265"/>
    </row>
    <row r="43" spans="1:19" ht="15">
      <c r="A43" s="189" t="s">
        <v>8</v>
      </c>
      <c r="B43" s="599">
        <v>0</v>
      </c>
      <c r="C43" s="599">
        <v>0</v>
      </c>
      <c r="D43" s="599">
        <v>0</v>
      </c>
      <c r="E43" s="599">
        <v>0</v>
      </c>
      <c r="F43" s="599">
        <v>0</v>
      </c>
      <c r="G43" s="599">
        <v>0</v>
      </c>
      <c r="H43" s="599">
        <v>0</v>
      </c>
      <c r="I43" s="491">
        <v>0</v>
      </c>
      <c r="J43" s="599">
        <v>0</v>
      </c>
      <c r="K43" s="599">
        <v>0</v>
      </c>
      <c r="L43" s="883">
        <v>0</v>
      </c>
      <c r="M43" s="490">
        <v>0</v>
      </c>
      <c r="N43" s="491">
        <v>0</v>
      </c>
      <c r="O43" s="867">
        <v>0</v>
      </c>
      <c r="Q43" s="90">
        <v>35</v>
      </c>
      <c r="R43" s="265"/>
      <c r="S43" s="265"/>
    </row>
    <row r="44" spans="1:19" ht="15">
      <c r="A44" s="189" t="s">
        <v>3</v>
      </c>
      <c r="B44" s="599">
        <v>0</v>
      </c>
      <c r="C44" s="884">
        <v>0</v>
      </c>
      <c r="D44" s="599">
        <v>0</v>
      </c>
      <c r="E44" s="884">
        <v>0</v>
      </c>
      <c r="F44" s="599">
        <v>0</v>
      </c>
      <c r="G44" s="599">
        <v>0</v>
      </c>
      <c r="H44" s="863">
        <v>0</v>
      </c>
      <c r="I44" s="863">
        <v>0</v>
      </c>
      <c r="J44" s="884">
        <v>0</v>
      </c>
      <c r="K44" s="884">
        <v>0</v>
      </c>
      <c r="L44" s="866">
        <v>0</v>
      </c>
      <c r="M44" s="868">
        <v>0</v>
      </c>
      <c r="N44" s="863">
        <v>0</v>
      </c>
      <c r="O44" s="869">
        <v>0</v>
      </c>
      <c r="Q44" s="90">
        <v>36</v>
      </c>
      <c r="R44" s="265"/>
      <c r="S44" s="265"/>
    </row>
    <row r="45" spans="1:19" ht="15.75" thickBot="1">
      <c r="A45" s="856" t="s">
        <v>9</v>
      </c>
      <c r="B45" s="599">
        <v>0</v>
      </c>
      <c r="C45" s="884">
        <v>0</v>
      </c>
      <c r="D45" s="599">
        <v>0</v>
      </c>
      <c r="E45" s="884">
        <v>0</v>
      </c>
      <c r="F45" s="884">
        <v>0</v>
      </c>
      <c r="G45" s="884">
        <v>0</v>
      </c>
      <c r="H45" s="884">
        <v>0</v>
      </c>
      <c r="I45" s="884">
        <v>0</v>
      </c>
      <c r="J45" s="884">
        <v>0</v>
      </c>
      <c r="K45" s="884">
        <v>0</v>
      </c>
      <c r="L45" s="885">
        <v>0</v>
      </c>
      <c r="M45" s="886">
        <v>0</v>
      </c>
      <c r="N45" s="884">
        <v>0</v>
      </c>
      <c r="O45" s="973">
        <v>0</v>
      </c>
      <c r="Q45" s="90">
        <v>37</v>
      </c>
      <c r="R45" s="265"/>
      <c r="S45" s="265"/>
    </row>
    <row r="46" spans="1:19" ht="15.75" thickBot="1">
      <c r="A46" s="191" t="s">
        <v>13</v>
      </c>
      <c r="B46" s="489">
        <f aca="true" t="shared" si="3" ref="B46:O46">SUM(B42:B45)</f>
        <v>0</v>
      </c>
      <c r="C46" s="823">
        <f t="shared" si="3"/>
        <v>0</v>
      </c>
      <c r="D46" s="823">
        <v>0</v>
      </c>
      <c r="E46" s="823">
        <f t="shared" si="3"/>
        <v>0</v>
      </c>
      <c r="F46" s="1157">
        <f t="shared" si="3"/>
        <v>0</v>
      </c>
      <c r="G46" s="823">
        <f t="shared" si="3"/>
        <v>0</v>
      </c>
      <c r="H46" s="823">
        <f t="shared" si="3"/>
        <v>0</v>
      </c>
      <c r="I46" s="823">
        <f t="shared" si="3"/>
        <v>0</v>
      </c>
      <c r="J46" s="1157">
        <f t="shared" si="3"/>
        <v>0</v>
      </c>
      <c r="K46" s="489">
        <f t="shared" si="3"/>
        <v>0</v>
      </c>
      <c r="L46" s="743">
        <f t="shared" si="3"/>
        <v>0</v>
      </c>
      <c r="M46" s="489">
        <f t="shared" si="3"/>
        <v>0</v>
      </c>
      <c r="N46" s="823">
        <f t="shared" si="3"/>
        <v>0</v>
      </c>
      <c r="O46" s="1159">
        <f t="shared" si="3"/>
        <v>0</v>
      </c>
      <c r="P46" s="89"/>
      <c r="Q46" s="90">
        <v>38</v>
      </c>
      <c r="R46" s="265"/>
      <c r="S46" s="265"/>
    </row>
    <row r="47" spans="1:19" ht="1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8"/>
      <c r="M47" s="8"/>
      <c r="N47" s="8"/>
      <c r="O47" s="8"/>
      <c r="Q47" s="90">
        <v>39</v>
      </c>
      <c r="R47" s="265"/>
      <c r="S47" s="265"/>
    </row>
    <row r="48" spans="1:19" ht="15.75">
      <c r="A48" s="1664" t="s">
        <v>312</v>
      </c>
      <c r="B48" s="1664"/>
      <c r="C48" s="1664"/>
      <c r="D48" s="1664"/>
      <c r="E48" s="1664"/>
      <c r="F48" s="1664"/>
      <c r="G48" s="1664"/>
      <c r="H48" s="1664"/>
      <c r="I48" s="1664"/>
      <c r="J48" s="1664"/>
      <c r="K48" s="1664"/>
      <c r="L48" s="8"/>
      <c r="M48" s="8"/>
      <c r="N48" s="8"/>
      <c r="O48" s="8"/>
      <c r="Q48" s="90">
        <v>40</v>
      </c>
      <c r="R48" s="265"/>
      <c r="S48" s="265"/>
    </row>
    <row r="49" spans="1:19" ht="19.5">
      <c r="A49" s="1721" t="s">
        <v>23</v>
      </c>
      <c r="B49" s="1723" t="s">
        <v>45</v>
      </c>
      <c r="C49" s="1723"/>
      <c r="D49" s="1723"/>
      <c r="E49" s="1723"/>
      <c r="F49" s="1713" t="s">
        <v>234</v>
      </c>
      <c r="G49" s="1715" t="s">
        <v>235</v>
      </c>
      <c r="H49" s="1717" t="s">
        <v>46</v>
      </c>
      <c r="I49" s="1717"/>
      <c r="J49" s="1717"/>
      <c r="K49" s="1717"/>
      <c r="L49" s="1718"/>
      <c r="M49" s="1719" t="s">
        <v>236</v>
      </c>
      <c r="N49" s="180" t="s">
        <v>1</v>
      </c>
      <c r="O49" s="724" t="s">
        <v>37</v>
      </c>
      <c r="Q49" s="90">
        <v>41</v>
      </c>
      <c r="R49" s="265"/>
      <c r="S49" s="265"/>
    </row>
    <row r="50" spans="1:19" ht="20.25" thickBot="1">
      <c r="A50" s="1722"/>
      <c r="B50" s="181" t="s">
        <v>27</v>
      </c>
      <c r="C50" s="182" t="s">
        <v>28</v>
      </c>
      <c r="D50" s="182" t="s">
        <v>233</v>
      </c>
      <c r="E50" s="182" t="s">
        <v>29</v>
      </c>
      <c r="F50" s="1714"/>
      <c r="G50" s="1716"/>
      <c r="H50" s="185" t="s">
        <v>21</v>
      </c>
      <c r="I50" s="185" t="s">
        <v>20</v>
      </c>
      <c r="J50" s="313" t="s">
        <v>30</v>
      </c>
      <c r="K50" s="314" t="s">
        <v>31</v>
      </c>
      <c r="L50" s="187" t="s">
        <v>32</v>
      </c>
      <c r="M50" s="1720"/>
      <c r="N50" s="182" t="s">
        <v>33</v>
      </c>
      <c r="O50" s="183" t="s">
        <v>33</v>
      </c>
      <c r="Q50" s="90">
        <v>42</v>
      </c>
      <c r="R50" s="265"/>
      <c r="S50" s="265"/>
    </row>
    <row r="51" spans="1:19" ht="15">
      <c r="A51" s="848" t="s">
        <v>10</v>
      </c>
      <c r="B51" s="880">
        <v>0</v>
      </c>
      <c r="C51" s="880">
        <v>0</v>
      </c>
      <c r="D51" s="863">
        <v>0</v>
      </c>
      <c r="E51" s="863">
        <v>0</v>
      </c>
      <c r="F51" s="863">
        <v>0</v>
      </c>
      <c r="G51" s="863">
        <v>0</v>
      </c>
      <c r="H51" s="880">
        <v>0</v>
      </c>
      <c r="I51" s="880">
        <v>0</v>
      </c>
      <c r="J51" s="880">
        <v>0</v>
      </c>
      <c r="K51" s="880">
        <v>0</v>
      </c>
      <c r="L51" s="493">
        <v>0</v>
      </c>
      <c r="M51" s="490">
        <v>0</v>
      </c>
      <c r="N51" s="491"/>
      <c r="O51" s="867">
        <v>0</v>
      </c>
      <c r="Q51" s="90">
        <v>43</v>
      </c>
      <c r="R51" s="265"/>
      <c r="S51" s="265"/>
    </row>
    <row r="52" spans="1:19" ht="15">
      <c r="A52" s="189" t="s">
        <v>8</v>
      </c>
      <c r="B52" s="884">
        <v>0</v>
      </c>
      <c r="C52" s="599">
        <v>0</v>
      </c>
      <c r="D52" s="599">
        <v>0</v>
      </c>
      <c r="E52" s="599">
        <v>0</v>
      </c>
      <c r="F52" s="599">
        <v>0</v>
      </c>
      <c r="G52" s="599">
        <v>0</v>
      </c>
      <c r="H52" s="599">
        <v>0</v>
      </c>
      <c r="I52" s="599">
        <v>0</v>
      </c>
      <c r="J52" s="599">
        <v>0</v>
      </c>
      <c r="K52" s="599">
        <v>0</v>
      </c>
      <c r="L52" s="493">
        <v>0</v>
      </c>
      <c r="M52" s="490">
        <v>0</v>
      </c>
      <c r="N52" s="491">
        <v>0</v>
      </c>
      <c r="O52" s="867">
        <v>0</v>
      </c>
      <c r="Q52" s="90">
        <v>44</v>
      </c>
      <c r="R52" s="265"/>
      <c r="S52" s="265"/>
    </row>
    <row r="53" spans="1:19" ht="15">
      <c r="A53" s="189" t="s">
        <v>3</v>
      </c>
      <c r="B53" s="599">
        <v>0</v>
      </c>
      <c r="C53" s="884">
        <v>0</v>
      </c>
      <c r="D53" s="599">
        <v>0</v>
      </c>
      <c r="E53" s="599">
        <v>0</v>
      </c>
      <c r="F53" s="599">
        <v>0</v>
      </c>
      <c r="G53" s="599">
        <v>0</v>
      </c>
      <c r="H53" s="884">
        <v>0</v>
      </c>
      <c r="I53" s="884">
        <v>0</v>
      </c>
      <c r="J53" s="884">
        <v>0</v>
      </c>
      <c r="K53" s="884">
        <v>0</v>
      </c>
      <c r="L53" s="887">
        <v>0</v>
      </c>
      <c r="M53" s="1097">
        <v>0</v>
      </c>
      <c r="N53" s="1097">
        <v>0</v>
      </c>
      <c r="O53" s="869">
        <v>0</v>
      </c>
      <c r="Q53" s="90">
        <v>45</v>
      </c>
      <c r="R53" s="265"/>
      <c r="S53" s="265"/>
    </row>
    <row r="54" spans="1:19" ht="15.75" thickBot="1">
      <c r="A54" s="856" t="s">
        <v>9</v>
      </c>
      <c r="B54" s="878">
        <v>0</v>
      </c>
      <c r="C54" s="884">
        <v>0</v>
      </c>
      <c r="D54" s="878">
        <v>0</v>
      </c>
      <c r="E54" s="878">
        <v>0</v>
      </c>
      <c r="F54" s="878">
        <v>0</v>
      </c>
      <c r="G54" s="878">
        <v>0</v>
      </c>
      <c r="H54" s="884">
        <v>0</v>
      </c>
      <c r="I54" s="884">
        <v>0</v>
      </c>
      <c r="J54" s="884">
        <v>0</v>
      </c>
      <c r="K54" s="884">
        <v>0</v>
      </c>
      <c r="L54" s="874">
        <v>0</v>
      </c>
      <c r="M54" s="875">
        <v>0</v>
      </c>
      <c r="N54" s="602">
        <v>0</v>
      </c>
      <c r="O54" s="879">
        <v>0</v>
      </c>
      <c r="Q54" s="90">
        <v>46</v>
      </c>
      <c r="R54" s="265"/>
      <c r="S54" s="265"/>
    </row>
    <row r="55" spans="1:19" ht="15.75" thickBot="1">
      <c r="A55" s="191" t="s">
        <v>13</v>
      </c>
      <c r="B55" s="489">
        <f aca="true" t="shared" si="4" ref="B55:O55">SUM(B51:B54)</f>
        <v>0</v>
      </c>
      <c r="C55" s="823">
        <f t="shared" si="4"/>
        <v>0</v>
      </c>
      <c r="D55" s="823">
        <f t="shared" si="4"/>
        <v>0</v>
      </c>
      <c r="E55" s="823">
        <f t="shared" si="4"/>
        <v>0</v>
      </c>
      <c r="F55" s="1157">
        <f t="shared" si="4"/>
        <v>0</v>
      </c>
      <c r="G55" s="823">
        <f t="shared" si="4"/>
        <v>0</v>
      </c>
      <c r="H55" s="823">
        <f t="shared" si="4"/>
        <v>0</v>
      </c>
      <c r="I55" s="823">
        <f t="shared" si="4"/>
        <v>0</v>
      </c>
      <c r="J55" s="1157">
        <f t="shared" si="4"/>
        <v>0</v>
      </c>
      <c r="K55" s="489">
        <f t="shared" si="4"/>
        <v>0</v>
      </c>
      <c r="L55" s="495">
        <f t="shared" si="4"/>
        <v>0</v>
      </c>
      <c r="M55" s="489">
        <f t="shared" si="4"/>
        <v>0</v>
      </c>
      <c r="N55" s="823">
        <f t="shared" si="4"/>
        <v>0</v>
      </c>
      <c r="O55" s="1159">
        <f t="shared" si="4"/>
        <v>0</v>
      </c>
      <c r="P55" s="89"/>
      <c r="Q55" s="90">
        <v>47</v>
      </c>
      <c r="R55" s="265"/>
      <c r="S55" s="265"/>
    </row>
    <row r="56" spans="1:19" ht="15">
      <c r="A56" s="36"/>
      <c r="B56" s="37"/>
      <c r="C56" s="37"/>
      <c r="D56" s="37"/>
      <c r="E56" s="40"/>
      <c r="F56" s="41"/>
      <c r="G56" s="37"/>
      <c r="H56" s="37"/>
      <c r="I56" s="37"/>
      <c r="J56" s="37"/>
      <c r="K56" s="37"/>
      <c r="L56" s="8"/>
      <c r="M56" s="8"/>
      <c r="N56" s="8"/>
      <c r="O56" s="8"/>
      <c r="Q56" s="90">
        <v>48</v>
      </c>
      <c r="R56" s="265"/>
      <c r="S56" s="265"/>
    </row>
    <row r="57" spans="1:19" ht="15.75">
      <c r="A57" s="1664" t="s">
        <v>312</v>
      </c>
      <c r="B57" s="1664"/>
      <c r="C57" s="1664"/>
      <c r="D57" s="1664"/>
      <c r="E57" s="1664"/>
      <c r="F57" s="1664"/>
      <c r="G57" s="1664"/>
      <c r="H57" s="1664"/>
      <c r="I57" s="1664"/>
      <c r="J57" s="1664"/>
      <c r="K57" s="1664"/>
      <c r="L57" s="8"/>
      <c r="M57" s="8"/>
      <c r="N57" s="8"/>
      <c r="O57" s="8"/>
      <c r="Q57" s="90">
        <v>49</v>
      </c>
      <c r="R57" s="265"/>
      <c r="S57" s="265"/>
    </row>
    <row r="58" spans="1:19" ht="19.5">
      <c r="A58" s="1721" t="s">
        <v>23</v>
      </c>
      <c r="B58" s="1723" t="s">
        <v>45</v>
      </c>
      <c r="C58" s="1723"/>
      <c r="D58" s="1723"/>
      <c r="E58" s="1723"/>
      <c r="F58" s="1713" t="s">
        <v>234</v>
      </c>
      <c r="G58" s="1715" t="s">
        <v>235</v>
      </c>
      <c r="H58" s="1717" t="s">
        <v>46</v>
      </c>
      <c r="I58" s="1717"/>
      <c r="J58" s="1717"/>
      <c r="K58" s="1717"/>
      <c r="L58" s="1718"/>
      <c r="M58" s="1719" t="s">
        <v>236</v>
      </c>
      <c r="N58" s="180" t="s">
        <v>1</v>
      </c>
      <c r="O58" s="724" t="s">
        <v>37</v>
      </c>
      <c r="Q58" s="90">
        <v>50</v>
      </c>
      <c r="R58" s="265"/>
      <c r="S58" s="265"/>
    </row>
    <row r="59" spans="1:19" ht="20.25" thickBot="1">
      <c r="A59" s="1722"/>
      <c r="B59" s="181" t="s">
        <v>27</v>
      </c>
      <c r="C59" s="182" t="s">
        <v>28</v>
      </c>
      <c r="D59" s="182" t="s">
        <v>233</v>
      </c>
      <c r="E59" s="182" t="s">
        <v>29</v>
      </c>
      <c r="F59" s="1714"/>
      <c r="G59" s="1716"/>
      <c r="H59" s="185" t="s">
        <v>21</v>
      </c>
      <c r="I59" s="185" t="s">
        <v>20</v>
      </c>
      <c r="J59" s="313" t="s">
        <v>30</v>
      </c>
      <c r="K59" s="314" t="s">
        <v>31</v>
      </c>
      <c r="L59" s="409" t="s">
        <v>32</v>
      </c>
      <c r="M59" s="1720"/>
      <c r="N59" s="182" t="s">
        <v>33</v>
      </c>
      <c r="O59" s="183" t="s">
        <v>33</v>
      </c>
      <c r="Q59" s="90">
        <v>51</v>
      </c>
      <c r="R59" s="265"/>
      <c r="S59" s="265"/>
    </row>
    <row r="60" spans="1:19" ht="15">
      <c r="A60" s="848" t="s">
        <v>10</v>
      </c>
      <c r="B60" s="880">
        <v>0</v>
      </c>
      <c r="C60" s="863">
        <v>0</v>
      </c>
      <c r="D60" s="863">
        <v>0</v>
      </c>
      <c r="E60" s="863">
        <v>0</v>
      </c>
      <c r="F60" s="863">
        <v>0</v>
      </c>
      <c r="G60" s="863">
        <v>0</v>
      </c>
      <c r="H60" s="863">
        <v>0</v>
      </c>
      <c r="I60" s="863">
        <v>0</v>
      </c>
      <c r="J60" s="863">
        <v>0</v>
      </c>
      <c r="K60" s="863">
        <v>0</v>
      </c>
      <c r="L60" s="888">
        <v>0</v>
      </c>
      <c r="M60" s="868">
        <v>0</v>
      </c>
      <c r="N60" s="863">
        <v>0</v>
      </c>
      <c r="O60" s="869">
        <v>0</v>
      </c>
      <c r="Q60" s="90">
        <v>52</v>
      </c>
      <c r="R60" s="265"/>
      <c r="S60" s="265"/>
    </row>
    <row r="61" spans="1:19" ht="15">
      <c r="A61" s="189" t="s">
        <v>8</v>
      </c>
      <c r="B61" s="1098">
        <v>0</v>
      </c>
      <c r="C61" s="1098">
        <v>0</v>
      </c>
      <c r="D61" s="1098">
        <v>0</v>
      </c>
      <c r="E61" s="1098">
        <v>0</v>
      </c>
      <c r="F61" s="1098">
        <v>0</v>
      </c>
      <c r="G61" s="1098">
        <v>0</v>
      </c>
      <c r="H61" s="1098">
        <v>0</v>
      </c>
      <c r="I61" s="1098">
        <v>0</v>
      </c>
      <c r="J61" s="1098">
        <v>0</v>
      </c>
      <c r="K61" s="1098">
        <v>0</v>
      </c>
      <c r="L61" s="883">
        <v>0</v>
      </c>
      <c r="M61" s="490">
        <v>0</v>
      </c>
      <c r="N61" s="491">
        <v>0</v>
      </c>
      <c r="O61" s="867">
        <v>0</v>
      </c>
      <c r="Q61" s="90">
        <v>53</v>
      </c>
      <c r="R61" s="265"/>
      <c r="S61" s="265"/>
    </row>
    <row r="62" spans="1:19" ht="22.5">
      <c r="A62" s="1160" t="s">
        <v>302</v>
      </c>
      <c r="B62" s="1161">
        <v>0</v>
      </c>
      <c r="C62" s="1161">
        <v>0</v>
      </c>
      <c r="D62" s="1161">
        <v>0</v>
      </c>
      <c r="E62" s="1161">
        <v>0</v>
      </c>
      <c r="F62" s="1161">
        <v>0</v>
      </c>
      <c r="G62" s="1161">
        <v>0</v>
      </c>
      <c r="H62" s="1161">
        <v>0</v>
      </c>
      <c r="I62" s="1161">
        <v>0</v>
      </c>
      <c r="J62" s="1161">
        <v>0</v>
      </c>
      <c r="K62" s="1161">
        <v>0</v>
      </c>
      <c r="L62" s="1162">
        <v>0</v>
      </c>
      <c r="M62" s="1163">
        <v>0</v>
      </c>
      <c r="N62" s="1164">
        <v>0</v>
      </c>
      <c r="O62" s="1165">
        <v>0</v>
      </c>
      <c r="Q62" s="90">
        <v>54</v>
      </c>
      <c r="R62" s="265"/>
      <c r="S62" s="265"/>
    </row>
    <row r="63" spans="1:19" ht="15">
      <c r="A63" s="189" t="s">
        <v>3</v>
      </c>
      <c r="B63" s="599">
        <v>0</v>
      </c>
      <c r="C63" s="599">
        <v>0</v>
      </c>
      <c r="D63" s="599">
        <v>0</v>
      </c>
      <c r="E63" s="599">
        <v>0</v>
      </c>
      <c r="F63" s="599">
        <v>0</v>
      </c>
      <c r="G63" s="599">
        <v>0</v>
      </c>
      <c r="H63" s="599">
        <v>0</v>
      </c>
      <c r="I63" s="599">
        <v>0</v>
      </c>
      <c r="J63" s="599">
        <v>0</v>
      </c>
      <c r="K63" s="599">
        <v>0</v>
      </c>
      <c r="L63" s="889">
        <v>0</v>
      </c>
      <c r="M63" s="868">
        <v>0</v>
      </c>
      <c r="N63" s="863">
        <v>0</v>
      </c>
      <c r="O63" s="869">
        <v>0</v>
      </c>
      <c r="Q63" s="90">
        <v>55</v>
      </c>
      <c r="R63" s="265"/>
      <c r="S63" s="265"/>
    </row>
    <row r="64" spans="1:19" ht="15">
      <c r="A64" s="189" t="s">
        <v>5</v>
      </c>
      <c r="B64" s="599">
        <v>0</v>
      </c>
      <c r="C64" s="599">
        <v>0</v>
      </c>
      <c r="D64" s="599">
        <v>0</v>
      </c>
      <c r="E64" s="599">
        <v>0</v>
      </c>
      <c r="F64" s="599">
        <v>0</v>
      </c>
      <c r="G64" s="599">
        <v>0</v>
      </c>
      <c r="H64" s="599">
        <v>0</v>
      </c>
      <c r="I64" s="599">
        <v>0</v>
      </c>
      <c r="J64" s="599">
        <v>0</v>
      </c>
      <c r="K64" s="599">
        <v>0</v>
      </c>
      <c r="L64" s="866">
        <v>0</v>
      </c>
      <c r="M64" s="1166">
        <v>0</v>
      </c>
      <c r="N64" s="1097">
        <v>0</v>
      </c>
      <c r="O64" s="1167">
        <v>0</v>
      </c>
      <c r="Q64" s="90">
        <v>56</v>
      </c>
      <c r="R64" s="265"/>
      <c r="S64" s="265"/>
    </row>
    <row r="65" spans="1:19" ht="15.75" thickBot="1">
      <c r="A65" s="856" t="s">
        <v>9</v>
      </c>
      <c r="B65" s="878">
        <v>0</v>
      </c>
      <c r="C65" s="878">
        <v>0</v>
      </c>
      <c r="D65" s="878">
        <v>0</v>
      </c>
      <c r="E65" s="878">
        <v>0</v>
      </c>
      <c r="F65" s="878">
        <v>0</v>
      </c>
      <c r="G65" s="878">
        <v>0</v>
      </c>
      <c r="H65" s="878">
        <v>0</v>
      </c>
      <c r="I65" s="878">
        <v>0</v>
      </c>
      <c r="J65" s="878">
        <v>0</v>
      </c>
      <c r="K65" s="878">
        <v>0</v>
      </c>
      <c r="L65" s="890">
        <v>0</v>
      </c>
      <c r="M65" s="873">
        <v>0</v>
      </c>
      <c r="N65" s="878">
        <v>0</v>
      </c>
      <c r="O65" s="974">
        <v>0</v>
      </c>
      <c r="Q65" s="90">
        <v>57</v>
      </c>
      <c r="R65" s="265"/>
      <c r="S65" s="265"/>
    </row>
    <row r="66" spans="1:19" ht="15.75" thickBot="1">
      <c r="A66" s="191" t="s">
        <v>13</v>
      </c>
      <c r="B66" s="489">
        <f aca="true" t="shared" si="5" ref="B66:O66">SUM(B60:B65)</f>
        <v>0</v>
      </c>
      <c r="C66" s="823">
        <f t="shared" si="5"/>
        <v>0</v>
      </c>
      <c r="D66" s="823">
        <f t="shared" si="5"/>
        <v>0</v>
      </c>
      <c r="E66" s="823">
        <f t="shared" si="5"/>
        <v>0</v>
      </c>
      <c r="F66" s="1157">
        <v>0</v>
      </c>
      <c r="G66" s="823">
        <f t="shared" si="5"/>
        <v>0</v>
      </c>
      <c r="H66" s="823">
        <f t="shared" si="5"/>
        <v>0</v>
      </c>
      <c r="I66" s="823">
        <f t="shared" si="5"/>
        <v>0</v>
      </c>
      <c r="J66" s="1157">
        <f t="shared" si="5"/>
        <v>0</v>
      </c>
      <c r="K66" s="489">
        <f t="shared" si="5"/>
        <v>0</v>
      </c>
      <c r="L66" s="743">
        <f t="shared" si="5"/>
        <v>0</v>
      </c>
      <c r="M66" s="489">
        <f t="shared" si="5"/>
        <v>0</v>
      </c>
      <c r="N66" s="823">
        <f t="shared" si="5"/>
        <v>0</v>
      </c>
      <c r="O66" s="1159">
        <f t="shared" si="5"/>
        <v>0</v>
      </c>
      <c r="P66" s="89"/>
      <c r="Q66" s="90">
        <v>58</v>
      </c>
      <c r="R66" s="265"/>
      <c r="S66" s="265"/>
    </row>
    <row r="67" spans="1:19" ht="13.5" thickBot="1">
      <c r="A67" s="36"/>
      <c r="B67" s="37"/>
      <c r="C67" s="37"/>
      <c r="D67" s="37"/>
      <c r="E67" s="38"/>
      <c r="F67" s="39"/>
      <c r="G67" s="37"/>
      <c r="H67" s="37"/>
      <c r="I67" s="37"/>
      <c r="J67" s="37"/>
      <c r="K67" s="37"/>
      <c r="Q67" s="1843" t="s">
        <v>223</v>
      </c>
      <c r="R67" s="1844"/>
      <c r="S67" s="266">
        <f>SUM(S9:S66)</f>
        <v>0</v>
      </c>
    </row>
    <row r="68" spans="1:19" ht="15.75">
      <c r="A68" s="1926" t="s">
        <v>312</v>
      </c>
      <c r="B68" s="1926"/>
      <c r="C68" s="1926"/>
      <c r="D68" s="1926"/>
      <c r="E68" s="1926"/>
      <c r="F68" s="1926"/>
      <c r="G68" s="1926"/>
      <c r="H68" s="1926"/>
      <c r="I68" s="1926"/>
      <c r="J68" s="1926"/>
      <c r="K68" s="1926"/>
      <c r="Q68" s="1766" t="s">
        <v>319</v>
      </c>
      <c r="R68" s="1840"/>
      <c r="S68" s="1840"/>
    </row>
    <row r="69" spans="1:19" ht="19.5">
      <c r="A69" s="1721" t="s">
        <v>23</v>
      </c>
      <c r="B69" s="1723" t="s">
        <v>45</v>
      </c>
      <c r="C69" s="1723"/>
      <c r="D69" s="1723"/>
      <c r="E69" s="1723"/>
      <c r="F69" s="1713" t="s">
        <v>234</v>
      </c>
      <c r="G69" s="1715" t="s">
        <v>235</v>
      </c>
      <c r="H69" s="1717" t="s">
        <v>46</v>
      </c>
      <c r="I69" s="1717"/>
      <c r="J69" s="1717"/>
      <c r="K69" s="1717"/>
      <c r="L69" s="1718"/>
      <c r="M69" s="1719" t="s">
        <v>236</v>
      </c>
      <c r="N69" s="180" t="s">
        <v>1</v>
      </c>
      <c r="O69" s="724" t="s">
        <v>37</v>
      </c>
      <c r="Q69" s="90">
        <v>1</v>
      </c>
      <c r="R69" s="265"/>
      <c r="S69" s="265"/>
    </row>
    <row r="70" spans="1:19" ht="20.25" thickBot="1">
      <c r="A70" s="1722"/>
      <c r="B70" s="181" t="s">
        <v>27</v>
      </c>
      <c r="C70" s="182" t="s">
        <v>28</v>
      </c>
      <c r="D70" s="182" t="s">
        <v>233</v>
      </c>
      <c r="E70" s="182" t="s">
        <v>29</v>
      </c>
      <c r="F70" s="1714"/>
      <c r="G70" s="1716"/>
      <c r="H70" s="185" t="s">
        <v>21</v>
      </c>
      <c r="I70" s="185" t="s">
        <v>20</v>
      </c>
      <c r="J70" s="313" t="s">
        <v>30</v>
      </c>
      <c r="K70" s="314" t="s">
        <v>31</v>
      </c>
      <c r="L70" s="409" t="s">
        <v>32</v>
      </c>
      <c r="M70" s="1720"/>
      <c r="N70" s="182" t="s">
        <v>33</v>
      </c>
      <c r="O70" s="183" t="s">
        <v>33</v>
      </c>
      <c r="Q70" s="90">
        <v>2</v>
      </c>
      <c r="R70" s="265"/>
      <c r="S70" s="265"/>
    </row>
    <row r="71" spans="1:19" ht="15">
      <c r="A71" s="848" t="s">
        <v>10</v>
      </c>
      <c r="B71" s="490">
        <v>0</v>
      </c>
      <c r="C71" s="490">
        <v>0</v>
      </c>
      <c r="D71" s="863">
        <v>0</v>
      </c>
      <c r="E71" s="863">
        <v>0</v>
      </c>
      <c r="F71" s="863">
        <v>0</v>
      </c>
      <c r="G71" s="863">
        <v>0</v>
      </c>
      <c r="H71" s="491">
        <v>0</v>
      </c>
      <c r="I71" s="490">
        <v>0</v>
      </c>
      <c r="J71" s="490">
        <v>0</v>
      </c>
      <c r="K71" s="490">
        <v>0</v>
      </c>
      <c r="L71" s="1168">
        <v>0</v>
      </c>
      <c r="M71" s="490">
        <v>0</v>
      </c>
      <c r="N71" s="490">
        <v>0</v>
      </c>
      <c r="O71" s="867">
        <v>0</v>
      </c>
      <c r="Q71" s="90">
        <v>3</v>
      </c>
      <c r="R71" s="265"/>
      <c r="S71" s="265"/>
    </row>
    <row r="72" spans="1:19" ht="15">
      <c r="A72" s="189" t="s">
        <v>8</v>
      </c>
      <c r="B72" s="490">
        <v>0</v>
      </c>
      <c r="C72" s="490">
        <v>0</v>
      </c>
      <c r="D72" s="599">
        <v>0</v>
      </c>
      <c r="E72" s="599">
        <v>0</v>
      </c>
      <c r="F72" s="599">
        <v>0</v>
      </c>
      <c r="G72" s="599">
        <v>0</v>
      </c>
      <c r="H72" s="491">
        <v>0</v>
      </c>
      <c r="I72" s="490">
        <v>0</v>
      </c>
      <c r="J72" s="490">
        <v>0</v>
      </c>
      <c r="K72" s="490">
        <v>0</v>
      </c>
      <c r="L72" s="1168">
        <v>0</v>
      </c>
      <c r="M72" s="490">
        <v>0</v>
      </c>
      <c r="N72" s="491">
        <v>0</v>
      </c>
      <c r="O72" s="867">
        <v>0</v>
      </c>
      <c r="Q72" s="90">
        <v>4</v>
      </c>
      <c r="R72" s="265"/>
      <c r="S72" s="265"/>
    </row>
    <row r="73" spans="1:19" ht="15.75" thickBot="1">
      <c r="A73" s="189" t="s">
        <v>3</v>
      </c>
      <c r="B73" s="868">
        <v>0</v>
      </c>
      <c r="C73" s="868">
        <v>0</v>
      </c>
      <c r="D73" s="599">
        <v>0</v>
      </c>
      <c r="E73" s="599">
        <v>0</v>
      </c>
      <c r="F73" s="599">
        <v>0</v>
      </c>
      <c r="G73" s="599">
        <v>0</v>
      </c>
      <c r="H73" s="863">
        <v>0</v>
      </c>
      <c r="I73" s="868">
        <v>0</v>
      </c>
      <c r="J73" s="868">
        <v>0</v>
      </c>
      <c r="K73" s="868">
        <v>0</v>
      </c>
      <c r="L73" s="889">
        <v>0</v>
      </c>
      <c r="M73" s="868">
        <v>0</v>
      </c>
      <c r="N73" s="868">
        <v>0</v>
      </c>
      <c r="O73" s="879">
        <v>0</v>
      </c>
      <c r="Q73" s="90">
        <v>5</v>
      </c>
      <c r="R73" s="1375"/>
      <c r="S73" s="1375"/>
    </row>
    <row r="74" spans="1:19" ht="15.75" thickBot="1">
      <c r="A74" s="191" t="s">
        <v>13</v>
      </c>
      <c r="B74" s="489">
        <f aca="true" t="shared" si="6" ref="B74:O74">SUM(B71:B73)</f>
        <v>0</v>
      </c>
      <c r="C74" s="823">
        <f t="shared" si="6"/>
        <v>0</v>
      </c>
      <c r="D74" s="823">
        <f t="shared" si="6"/>
        <v>0</v>
      </c>
      <c r="E74" s="823">
        <f t="shared" si="6"/>
        <v>0</v>
      </c>
      <c r="F74" s="1157">
        <f t="shared" si="6"/>
        <v>0</v>
      </c>
      <c r="G74" s="823">
        <f t="shared" si="6"/>
        <v>0</v>
      </c>
      <c r="H74" s="823">
        <f t="shared" si="6"/>
        <v>0</v>
      </c>
      <c r="I74" s="823">
        <f t="shared" si="6"/>
        <v>0</v>
      </c>
      <c r="J74" s="1157">
        <f t="shared" si="6"/>
        <v>0</v>
      </c>
      <c r="K74" s="489">
        <f t="shared" si="6"/>
        <v>0</v>
      </c>
      <c r="L74" s="743">
        <f t="shared" si="6"/>
        <v>0</v>
      </c>
      <c r="M74" s="489">
        <f t="shared" si="6"/>
        <v>0</v>
      </c>
      <c r="N74" s="823">
        <f t="shared" si="6"/>
        <v>0</v>
      </c>
      <c r="O74" s="1159">
        <f t="shared" si="6"/>
        <v>0</v>
      </c>
      <c r="P74" s="89"/>
      <c r="Q74" s="90">
        <v>6</v>
      </c>
      <c r="R74" s="265"/>
      <c r="S74" s="265"/>
    </row>
    <row r="75" spans="1:19" ht="15">
      <c r="A75" s="30"/>
      <c r="B75" s="30"/>
      <c r="C75" s="30"/>
      <c r="D75" s="30"/>
      <c r="E75" s="30"/>
      <c r="F75" s="30"/>
      <c r="G75" s="1100"/>
      <c r="H75" s="1100"/>
      <c r="I75" s="1100"/>
      <c r="J75" s="1100"/>
      <c r="K75" s="33"/>
      <c r="Q75" s="90">
        <v>7</v>
      </c>
      <c r="R75" s="265"/>
      <c r="S75" s="265"/>
    </row>
    <row r="76" spans="1:19" ht="15">
      <c r="A76" s="1927"/>
      <c r="B76" s="1928"/>
      <c r="C76" s="1928"/>
      <c r="D76" s="1928"/>
      <c r="E76" s="1928"/>
      <c r="F76" s="1928"/>
      <c r="G76" s="1100"/>
      <c r="H76" s="1100"/>
      <c r="I76" s="1100"/>
      <c r="J76" s="1100"/>
      <c r="K76" s="33"/>
      <c r="Q76" s="90">
        <v>8</v>
      </c>
      <c r="R76" s="265"/>
      <c r="S76" s="265"/>
    </row>
    <row r="77" spans="1:19" ht="15">
      <c r="A77" s="1927"/>
      <c r="B77" s="1928"/>
      <c r="C77" s="1928"/>
      <c r="D77" s="1928"/>
      <c r="E77" s="1928"/>
      <c r="F77" s="30"/>
      <c r="G77" s="37"/>
      <c r="H77" s="37"/>
      <c r="I77" s="37"/>
      <c r="J77" s="35"/>
      <c r="K77" s="33"/>
      <c r="Q77" s="90">
        <v>9</v>
      </c>
      <c r="R77" s="265"/>
      <c r="S77" s="265"/>
    </row>
    <row r="78" spans="17:19" ht="15">
      <c r="Q78" s="90">
        <v>10</v>
      </c>
      <c r="R78" s="265"/>
      <c r="S78" s="265"/>
    </row>
    <row r="79" spans="1:19" ht="15.75">
      <c r="A79" s="1664" t="s">
        <v>320</v>
      </c>
      <c r="B79" s="1664"/>
      <c r="C79" s="1664"/>
      <c r="D79" s="1664"/>
      <c r="E79" s="1664"/>
      <c r="F79" s="1664"/>
      <c r="G79" s="1664"/>
      <c r="H79" s="1664"/>
      <c r="I79" s="1664"/>
      <c r="J79" s="1664"/>
      <c r="K79" s="1929"/>
      <c r="L79" s="1101"/>
      <c r="M79" s="1101"/>
      <c r="N79" s="1101"/>
      <c r="O79" s="1101"/>
      <c r="Q79" s="90">
        <v>11</v>
      </c>
      <c r="R79" s="265"/>
      <c r="S79" s="265"/>
    </row>
    <row r="80" spans="1:19" ht="19.5">
      <c r="A80" s="1930" t="s">
        <v>23</v>
      </c>
      <c r="B80" s="1932" t="s">
        <v>303</v>
      </c>
      <c r="C80" s="1932"/>
      <c r="D80" s="1932"/>
      <c r="E80" s="1932"/>
      <c r="F80" s="1933" t="s">
        <v>234</v>
      </c>
      <c r="G80" s="1935" t="s">
        <v>235</v>
      </c>
      <c r="H80" s="1937" t="s">
        <v>304</v>
      </c>
      <c r="I80" s="1937"/>
      <c r="J80" s="1937"/>
      <c r="K80" s="1937"/>
      <c r="L80" s="1938"/>
      <c r="M80" s="1939" t="s">
        <v>236</v>
      </c>
      <c r="N80" s="1102" t="s">
        <v>1</v>
      </c>
      <c r="O80" s="1103" t="s">
        <v>37</v>
      </c>
      <c r="Q80" s="90">
        <v>12</v>
      </c>
      <c r="R80" s="265"/>
      <c r="S80" s="265"/>
    </row>
    <row r="81" spans="1:19" ht="20.25" thickBot="1">
      <c r="A81" s="1931"/>
      <c r="B81" s="1104" t="s">
        <v>27</v>
      </c>
      <c r="C81" s="1105" t="s">
        <v>28</v>
      </c>
      <c r="D81" s="1105" t="s">
        <v>233</v>
      </c>
      <c r="E81" s="1105" t="s">
        <v>29</v>
      </c>
      <c r="F81" s="1934"/>
      <c r="G81" s="1936"/>
      <c r="H81" s="1106" t="s">
        <v>21</v>
      </c>
      <c r="I81" s="1106" t="s">
        <v>20</v>
      </c>
      <c r="J81" s="1107" t="s">
        <v>30</v>
      </c>
      <c r="K81" s="1122" t="s">
        <v>31</v>
      </c>
      <c r="L81" s="1108" t="s">
        <v>32</v>
      </c>
      <c r="M81" s="1940"/>
      <c r="N81" s="1105" t="s">
        <v>33</v>
      </c>
      <c r="O81" s="1109" t="s">
        <v>33</v>
      </c>
      <c r="Q81" s="90">
        <v>13</v>
      </c>
      <c r="R81" s="265"/>
      <c r="S81" s="265"/>
    </row>
    <row r="82" spans="1:19" ht="15">
      <c r="A82" s="1110" t="s">
        <v>10</v>
      </c>
      <c r="B82" s="1111">
        <v>0</v>
      </c>
      <c r="C82" s="1111">
        <v>0</v>
      </c>
      <c r="D82" s="1111">
        <v>0</v>
      </c>
      <c r="E82" s="1112">
        <v>0</v>
      </c>
      <c r="F82" s="1112">
        <v>0</v>
      </c>
      <c r="G82" s="1112"/>
      <c r="H82" s="1111">
        <v>0</v>
      </c>
      <c r="I82" s="1111">
        <v>0</v>
      </c>
      <c r="J82" s="1111">
        <v>0</v>
      </c>
      <c r="K82" s="1111">
        <v>0</v>
      </c>
      <c r="L82" s="1124">
        <v>0</v>
      </c>
      <c r="M82" s="1113">
        <v>0</v>
      </c>
      <c r="N82" s="1111">
        <v>0</v>
      </c>
      <c r="O82" s="1114">
        <v>0</v>
      </c>
      <c r="Q82" s="90">
        <v>14</v>
      </c>
      <c r="R82" s="265"/>
      <c r="S82" s="265"/>
    </row>
    <row r="83" spans="1:19" ht="15">
      <c r="A83" s="1115" t="s">
        <v>8</v>
      </c>
      <c r="B83" s="1116">
        <v>0</v>
      </c>
      <c r="C83" s="1116">
        <v>0</v>
      </c>
      <c r="D83" s="1116">
        <v>0</v>
      </c>
      <c r="E83" s="1116">
        <v>0</v>
      </c>
      <c r="F83" s="1116">
        <v>0</v>
      </c>
      <c r="G83" s="1116">
        <v>0</v>
      </c>
      <c r="H83" s="1116">
        <v>0</v>
      </c>
      <c r="I83" s="1116">
        <v>0</v>
      </c>
      <c r="J83" s="1116">
        <v>0</v>
      </c>
      <c r="K83" s="1116">
        <v>0</v>
      </c>
      <c r="L83" s="1169">
        <v>0</v>
      </c>
      <c r="M83" s="1128">
        <v>0</v>
      </c>
      <c r="N83" s="1127">
        <v>0</v>
      </c>
      <c r="O83" s="1114">
        <v>0</v>
      </c>
      <c r="Q83" s="90">
        <v>15</v>
      </c>
      <c r="R83" s="265"/>
      <c r="S83" s="265"/>
    </row>
    <row r="84" spans="1:19" ht="15">
      <c r="A84" s="1115" t="s">
        <v>3</v>
      </c>
      <c r="B84" s="1116">
        <v>0</v>
      </c>
      <c r="C84" s="1116">
        <v>0</v>
      </c>
      <c r="D84" s="1116">
        <v>0</v>
      </c>
      <c r="E84" s="1116">
        <v>0</v>
      </c>
      <c r="F84" s="1116">
        <v>0</v>
      </c>
      <c r="G84" s="1116">
        <v>0</v>
      </c>
      <c r="H84" s="1116">
        <v>0</v>
      </c>
      <c r="I84" s="1116">
        <v>0</v>
      </c>
      <c r="J84" s="1116">
        <v>0</v>
      </c>
      <c r="K84" s="1116">
        <v>0</v>
      </c>
      <c r="L84" s="1125">
        <v>0</v>
      </c>
      <c r="M84" s="1123">
        <v>0</v>
      </c>
      <c r="N84" s="1112">
        <v>0</v>
      </c>
      <c r="O84" s="1117">
        <v>0</v>
      </c>
      <c r="Q84" s="90">
        <v>16</v>
      </c>
      <c r="R84" s="265"/>
      <c r="S84" s="265"/>
    </row>
    <row r="85" spans="1:19" ht="15">
      <c r="A85" s="1115" t="s">
        <v>5</v>
      </c>
      <c r="B85" s="1116">
        <v>0</v>
      </c>
      <c r="C85" s="1116">
        <v>0</v>
      </c>
      <c r="D85" s="1116">
        <v>0</v>
      </c>
      <c r="E85" s="1170">
        <v>0</v>
      </c>
      <c r="F85" s="1170">
        <v>0</v>
      </c>
      <c r="G85" s="1170">
        <v>0</v>
      </c>
      <c r="H85" s="1116">
        <v>0</v>
      </c>
      <c r="I85" s="1116">
        <v>0</v>
      </c>
      <c r="J85" s="1116">
        <v>0</v>
      </c>
      <c r="K85" s="1116">
        <v>0</v>
      </c>
      <c r="L85" s="1126">
        <v>0</v>
      </c>
      <c r="M85" s="1166">
        <v>0</v>
      </c>
      <c r="N85" s="1097">
        <v>0</v>
      </c>
      <c r="O85" s="1167">
        <v>0</v>
      </c>
      <c r="Q85" s="90">
        <v>17</v>
      </c>
      <c r="R85" s="265"/>
      <c r="S85" s="265"/>
    </row>
    <row r="86" spans="1:19" ht="15.75" thickBot="1">
      <c r="A86" s="1118" t="s">
        <v>9</v>
      </c>
      <c r="B86" s="1119">
        <v>0</v>
      </c>
      <c r="C86" s="1119">
        <v>0</v>
      </c>
      <c r="D86" s="1119">
        <v>0</v>
      </c>
      <c r="E86" s="1116">
        <v>0</v>
      </c>
      <c r="F86" s="1116">
        <v>0</v>
      </c>
      <c r="G86" s="1116"/>
      <c r="H86" s="1119">
        <v>0</v>
      </c>
      <c r="I86" s="1119">
        <v>0</v>
      </c>
      <c r="J86" s="1119">
        <v>0</v>
      </c>
      <c r="K86" s="1119">
        <v>0</v>
      </c>
      <c r="L86" s="1171">
        <v>0</v>
      </c>
      <c r="M86" s="1120">
        <v>0</v>
      </c>
      <c r="N86" s="1119">
        <v>0</v>
      </c>
      <c r="O86" s="1121">
        <v>0</v>
      </c>
      <c r="Q86" s="90">
        <v>18</v>
      </c>
      <c r="R86" s="265"/>
      <c r="S86" s="265"/>
    </row>
    <row r="87" spans="1:19" ht="15.75" thickBot="1">
      <c r="A87" s="1172" t="s">
        <v>13</v>
      </c>
      <c r="B87" s="1173">
        <f aca="true" t="shared" si="7" ref="B87:O87">SUM(B82:B86)</f>
        <v>0</v>
      </c>
      <c r="C87" s="1174">
        <f t="shared" si="7"/>
        <v>0</v>
      </c>
      <c r="D87" s="1174">
        <f t="shared" si="7"/>
        <v>0</v>
      </c>
      <c r="E87" s="1174">
        <f t="shared" si="7"/>
        <v>0</v>
      </c>
      <c r="F87" s="1175">
        <f t="shared" si="7"/>
        <v>0</v>
      </c>
      <c r="G87" s="1174">
        <f t="shared" si="7"/>
        <v>0</v>
      </c>
      <c r="H87" s="1174">
        <f t="shared" si="7"/>
        <v>0</v>
      </c>
      <c r="I87" s="1174">
        <f t="shared" si="7"/>
        <v>0</v>
      </c>
      <c r="J87" s="1175">
        <f t="shared" si="7"/>
        <v>0</v>
      </c>
      <c r="K87" s="1173">
        <f t="shared" si="7"/>
        <v>0</v>
      </c>
      <c r="L87" s="1176">
        <f t="shared" si="7"/>
        <v>0</v>
      </c>
      <c r="M87" s="1173">
        <f t="shared" si="7"/>
        <v>0</v>
      </c>
      <c r="N87" s="1174">
        <f t="shared" si="7"/>
        <v>0</v>
      </c>
      <c r="O87" s="1177">
        <f t="shared" si="7"/>
        <v>0</v>
      </c>
      <c r="P87" s="89"/>
      <c r="Q87" s="90">
        <v>19</v>
      </c>
      <c r="R87" s="265"/>
      <c r="S87" s="265"/>
    </row>
    <row r="88" spans="1:19" ht="15">
      <c r="A88" s="36"/>
      <c r="B88" s="37"/>
      <c r="C88" s="37"/>
      <c r="D88" s="37"/>
      <c r="E88" s="1101"/>
      <c r="F88" s="1101"/>
      <c r="G88" s="1101"/>
      <c r="H88" s="1101"/>
      <c r="I88" s="1101"/>
      <c r="J88" s="1101"/>
      <c r="K88" s="1101"/>
      <c r="L88" s="1101"/>
      <c r="M88" s="1101"/>
      <c r="N88" s="1101"/>
      <c r="O88" s="1101"/>
      <c r="Q88" s="90">
        <v>20</v>
      </c>
      <c r="R88" s="265"/>
      <c r="S88" s="265"/>
    </row>
    <row r="89" spans="1:19" ht="15.75">
      <c r="A89" s="1664" t="s">
        <v>312</v>
      </c>
      <c r="B89" s="1664"/>
      <c r="C89" s="1664"/>
      <c r="D89" s="1664"/>
      <c r="E89" s="1664"/>
      <c r="F89" s="1664"/>
      <c r="G89" s="1664"/>
      <c r="H89" s="1664"/>
      <c r="I89" s="1664"/>
      <c r="J89" s="1664"/>
      <c r="K89" s="1929"/>
      <c r="L89" s="1101"/>
      <c r="M89" s="1101"/>
      <c r="N89" s="1101"/>
      <c r="O89" s="1101"/>
      <c r="Q89" s="90">
        <v>21</v>
      </c>
      <c r="R89" s="265"/>
      <c r="S89" s="265"/>
    </row>
    <row r="90" spans="1:19" ht="20.25" thickBot="1">
      <c r="A90" s="1930" t="s">
        <v>23</v>
      </c>
      <c r="B90" s="1932" t="s">
        <v>303</v>
      </c>
      <c r="C90" s="1932"/>
      <c r="D90" s="1932"/>
      <c r="E90" s="1932"/>
      <c r="F90" s="1933" t="s">
        <v>234</v>
      </c>
      <c r="G90" s="1935" t="s">
        <v>235</v>
      </c>
      <c r="H90" s="1937" t="s">
        <v>304</v>
      </c>
      <c r="I90" s="1937"/>
      <c r="J90" s="1937"/>
      <c r="K90" s="1937"/>
      <c r="L90" s="1938"/>
      <c r="M90" s="1939" t="s">
        <v>236</v>
      </c>
      <c r="N90" s="1102" t="s">
        <v>1</v>
      </c>
      <c r="O90" s="1103" t="s">
        <v>37</v>
      </c>
      <c r="Q90" s="90">
        <v>22</v>
      </c>
      <c r="R90" s="265"/>
      <c r="S90" s="265"/>
    </row>
    <row r="91" spans="1:19" ht="20.25" thickBot="1">
      <c r="A91" s="1931"/>
      <c r="B91" s="1104" t="s">
        <v>27</v>
      </c>
      <c r="C91" s="1105" t="s">
        <v>28</v>
      </c>
      <c r="D91" s="1105" t="s">
        <v>233</v>
      </c>
      <c r="E91" s="1105" t="s">
        <v>29</v>
      </c>
      <c r="F91" s="1934"/>
      <c r="G91" s="1936"/>
      <c r="H91" s="1106" t="s">
        <v>21</v>
      </c>
      <c r="I91" s="1106" t="s">
        <v>20</v>
      </c>
      <c r="J91" s="1107" t="s">
        <v>30</v>
      </c>
      <c r="K91" s="1122" t="s">
        <v>31</v>
      </c>
      <c r="L91" s="1108" t="s">
        <v>32</v>
      </c>
      <c r="M91" s="1940"/>
      <c r="N91" s="1105" t="s">
        <v>33</v>
      </c>
      <c r="O91" s="1109" t="s">
        <v>33</v>
      </c>
      <c r="Q91" s="1843" t="s">
        <v>13</v>
      </c>
      <c r="R91" s="1844"/>
      <c r="S91" s="266">
        <f>SUM(S69:S90)</f>
        <v>0</v>
      </c>
    </row>
    <row r="92" spans="1:19" ht="12.75">
      <c r="A92" s="1110" t="s">
        <v>10</v>
      </c>
      <c r="B92" s="1112">
        <v>0</v>
      </c>
      <c r="C92" s="1111">
        <v>0</v>
      </c>
      <c r="D92" s="1111">
        <v>0</v>
      </c>
      <c r="E92" s="1112">
        <v>0</v>
      </c>
      <c r="F92" s="1112">
        <v>0</v>
      </c>
      <c r="G92" s="1112">
        <v>0</v>
      </c>
      <c r="H92" s="1112">
        <v>0</v>
      </c>
      <c r="I92" s="1112">
        <v>0</v>
      </c>
      <c r="J92" s="1111">
        <v>0</v>
      </c>
      <c r="K92" s="1111">
        <v>0</v>
      </c>
      <c r="L92" s="1125">
        <v>0</v>
      </c>
      <c r="M92" s="1123">
        <v>0</v>
      </c>
      <c r="N92" s="1112">
        <v>0</v>
      </c>
      <c r="O92" s="1117">
        <v>0</v>
      </c>
      <c r="Q92" s="1766" t="s">
        <v>319</v>
      </c>
      <c r="R92" s="1840"/>
      <c r="S92" s="1840"/>
    </row>
    <row r="93" spans="1:19" ht="15">
      <c r="A93" s="1115" t="s">
        <v>8</v>
      </c>
      <c r="B93" s="1116">
        <v>0</v>
      </c>
      <c r="C93" s="1116">
        <v>0</v>
      </c>
      <c r="D93" s="1116">
        <v>0</v>
      </c>
      <c r="E93" s="1116">
        <v>0</v>
      </c>
      <c r="F93" s="1116">
        <v>0</v>
      </c>
      <c r="G93" s="1116">
        <v>0</v>
      </c>
      <c r="H93" s="1116">
        <v>0</v>
      </c>
      <c r="I93" s="1116">
        <v>0</v>
      </c>
      <c r="J93" s="1116">
        <v>0</v>
      </c>
      <c r="K93" s="1116">
        <v>0</v>
      </c>
      <c r="L93" s="1126">
        <v>0</v>
      </c>
      <c r="M93" s="1128">
        <v>0</v>
      </c>
      <c r="N93" s="1127">
        <v>0</v>
      </c>
      <c r="O93" s="1114">
        <v>0</v>
      </c>
      <c r="Q93" s="90">
        <v>1</v>
      </c>
      <c r="R93" s="265"/>
      <c r="S93" s="265"/>
    </row>
    <row r="94" spans="1:19" ht="15">
      <c r="A94" s="1115" t="s">
        <v>3</v>
      </c>
      <c r="B94" s="1116">
        <v>0</v>
      </c>
      <c r="C94" s="1116">
        <v>0</v>
      </c>
      <c r="D94" s="1116">
        <v>0</v>
      </c>
      <c r="E94" s="1116">
        <v>0</v>
      </c>
      <c r="F94" s="1116">
        <v>0</v>
      </c>
      <c r="G94" s="1116">
        <v>0</v>
      </c>
      <c r="H94" s="1116">
        <v>0</v>
      </c>
      <c r="I94" s="1116">
        <v>0</v>
      </c>
      <c r="J94" s="1116">
        <v>0</v>
      </c>
      <c r="K94" s="1116">
        <v>0</v>
      </c>
      <c r="L94" s="1126">
        <v>0</v>
      </c>
      <c r="M94" s="1123">
        <v>0</v>
      </c>
      <c r="N94" s="1112">
        <v>0</v>
      </c>
      <c r="O94" s="1117">
        <v>0</v>
      </c>
      <c r="Q94" s="90">
        <v>2</v>
      </c>
      <c r="R94" s="265"/>
      <c r="S94" s="265"/>
    </row>
    <row r="95" spans="1:19" ht="15">
      <c r="A95" s="1115" t="s">
        <v>5</v>
      </c>
      <c r="B95" s="1116">
        <v>0</v>
      </c>
      <c r="C95" s="1116">
        <v>0</v>
      </c>
      <c r="D95" s="1116">
        <v>0</v>
      </c>
      <c r="E95" s="1116">
        <v>0</v>
      </c>
      <c r="F95" s="1116">
        <v>0</v>
      </c>
      <c r="G95" s="1116">
        <v>0</v>
      </c>
      <c r="H95" s="1116">
        <v>0</v>
      </c>
      <c r="I95" s="1116">
        <v>0</v>
      </c>
      <c r="J95" s="1116">
        <v>0</v>
      </c>
      <c r="K95" s="1116">
        <v>0</v>
      </c>
      <c r="L95" s="1126">
        <v>0</v>
      </c>
      <c r="M95" s="1166">
        <v>0</v>
      </c>
      <c r="N95" s="1097">
        <v>0</v>
      </c>
      <c r="O95" s="1167">
        <v>0</v>
      </c>
      <c r="Q95" s="90">
        <v>3</v>
      </c>
      <c r="R95" s="265"/>
      <c r="S95" s="265"/>
    </row>
    <row r="96" spans="1:19" ht="15.75" thickBot="1">
      <c r="A96" s="1118" t="s">
        <v>9</v>
      </c>
      <c r="B96" s="1120">
        <v>0</v>
      </c>
      <c r="C96" s="1119">
        <v>0</v>
      </c>
      <c r="D96" s="1119">
        <v>0</v>
      </c>
      <c r="E96" s="1116">
        <v>0</v>
      </c>
      <c r="F96" s="1170">
        <v>0</v>
      </c>
      <c r="G96" s="1170">
        <v>0</v>
      </c>
      <c r="H96" s="1119">
        <v>0</v>
      </c>
      <c r="I96" s="1119">
        <v>0</v>
      </c>
      <c r="J96" s="1119">
        <v>0</v>
      </c>
      <c r="K96" s="1119">
        <v>0</v>
      </c>
      <c r="L96" s="1171">
        <v>0</v>
      </c>
      <c r="M96" s="1120">
        <v>0</v>
      </c>
      <c r="N96" s="1119">
        <v>0</v>
      </c>
      <c r="O96" s="1121">
        <v>0</v>
      </c>
      <c r="Q96" s="90">
        <v>4</v>
      </c>
      <c r="R96" s="265"/>
      <c r="S96" s="265"/>
    </row>
    <row r="97" spans="1:19" ht="15.75" thickBot="1">
      <c r="A97" s="1172" t="s">
        <v>13</v>
      </c>
      <c r="B97" s="1173">
        <f aca="true" t="shared" si="8" ref="B97:O97">SUM(B92:B96)</f>
        <v>0</v>
      </c>
      <c r="C97" s="1174">
        <f t="shared" si="8"/>
        <v>0</v>
      </c>
      <c r="D97" s="1174">
        <f t="shared" si="8"/>
        <v>0</v>
      </c>
      <c r="E97" s="1174">
        <f t="shared" si="8"/>
        <v>0</v>
      </c>
      <c r="F97" s="1175">
        <f t="shared" si="8"/>
        <v>0</v>
      </c>
      <c r="G97" s="1174">
        <f t="shared" si="8"/>
        <v>0</v>
      </c>
      <c r="H97" s="1174">
        <f t="shared" si="8"/>
        <v>0</v>
      </c>
      <c r="I97" s="1174">
        <f t="shared" si="8"/>
        <v>0</v>
      </c>
      <c r="J97" s="1175">
        <f t="shared" si="8"/>
        <v>0</v>
      </c>
      <c r="K97" s="1173">
        <f t="shared" si="8"/>
        <v>0</v>
      </c>
      <c r="L97" s="1176">
        <f t="shared" si="8"/>
        <v>0</v>
      </c>
      <c r="M97" s="1173">
        <f t="shared" si="8"/>
        <v>0</v>
      </c>
      <c r="N97" s="1174">
        <f t="shared" si="8"/>
        <v>0</v>
      </c>
      <c r="O97" s="1177">
        <f t="shared" si="8"/>
        <v>0</v>
      </c>
      <c r="P97" s="89"/>
      <c r="Q97" s="90">
        <v>5</v>
      </c>
      <c r="R97" s="265"/>
      <c r="S97" s="265"/>
    </row>
    <row r="98" spans="1:19" ht="15">
      <c r="A98" s="36"/>
      <c r="B98" s="37"/>
      <c r="C98" s="37"/>
      <c r="D98" s="37"/>
      <c r="E98" s="38"/>
      <c r="F98" s="39"/>
      <c r="G98" s="37"/>
      <c r="H98" s="37"/>
      <c r="I98" s="37"/>
      <c r="J98" s="37"/>
      <c r="K98" s="37"/>
      <c r="Q98" s="90">
        <v>6</v>
      </c>
      <c r="R98" s="265"/>
      <c r="S98" s="265"/>
    </row>
    <row r="99" spans="1:19" ht="15.75">
      <c r="A99" s="1664" t="s">
        <v>321</v>
      </c>
      <c r="B99" s="1664"/>
      <c r="C99" s="1664"/>
      <c r="D99" s="1664"/>
      <c r="E99" s="1664"/>
      <c r="F99" s="1664"/>
      <c r="G99" s="1664"/>
      <c r="H99" s="1664"/>
      <c r="I99" s="1664"/>
      <c r="J99" s="1664"/>
      <c r="K99" s="1929"/>
      <c r="Q99" s="90">
        <v>7</v>
      </c>
      <c r="R99" s="265"/>
      <c r="S99" s="265"/>
    </row>
    <row r="100" spans="1:19" ht="19.5">
      <c r="A100" s="1721" t="s">
        <v>23</v>
      </c>
      <c r="B100" s="1723" t="s">
        <v>45</v>
      </c>
      <c r="C100" s="1723"/>
      <c r="D100" s="1723"/>
      <c r="E100" s="1723"/>
      <c r="F100" s="1713" t="s">
        <v>234</v>
      </c>
      <c r="G100" s="1715" t="s">
        <v>235</v>
      </c>
      <c r="H100" s="1717" t="s">
        <v>46</v>
      </c>
      <c r="I100" s="1717"/>
      <c r="J100" s="1717"/>
      <c r="K100" s="1717"/>
      <c r="L100" s="1718"/>
      <c r="M100" s="1719" t="s">
        <v>236</v>
      </c>
      <c r="N100" s="180" t="s">
        <v>1</v>
      </c>
      <c r="O100" s="724" t="s">
        <v>37</v>
      </c>
      <c r="Q100" s="90">
        <v>8</v>
      </c>
      <c r="R100" s="265"/>
      <c r="S100" s="265"/>
    </row>
    <row r="101" spans="1:19" ht="20.25" thickBot="1">
      <c r="A101" s="1722"/>
      <c r="B101" s="181" t="s">
        <v>27</v>
      </c>
      <c r="C101" s="182" t="s">
        <v>28</v>
      </c>
      <c r="D101" s="182" t="s">
        <v>233</v>
      </c>
      <c r="E101" s="182" t="s">
        <v>29</v>
      </c>
      <c r="F101" s="1714"/>
      <c r="G101" s="1716"/>
      <c r="H101" s="185" t="s">
        <v>21</v>
      </c>
      <c r="I101" s="185" t="s">
        <v>20</v>
      </c>
      <c r="J101" s="313" t="s">
        <v>30</v>
      </c>
      <c r="K101" s="314" t="s">
        <v>31</v>
      </c>
      <c r="L101" s="409" t="s">
        <v>32</v>
      </c>
      <c r="M101" s="1720"/>
      <c r="N101" s="182" t="s">
        <v>33</v>
      </c>
      <c r="O101" s="183" t="s">
        <v>33</v>
      </c>
      <c r="Q101" s="90">
        <v>9</v>
      </c>
      <c r="R101" s="265"/>
      <c r="S101" s="265"/>
    </row>
    <row r="102" spans="1:19" ht="15">
      <c r="A102" s="848" t="s">
        <v>10</v>
      </c>
      <c r="B102" s="862">
        <v>0</v>
      </c>
      <c r="C102" s="862">
        <v>0</v>
      </c>
      <c r="D102" s="863">
        <v>0</v>
      </c>
      <c r="E102" s="863">
        <v>0</v>
      </c>
      <c r="F102" s="863">
        <v>0</v>
      </c>
      <c r="G102" s="863">
        <v>0</v>
      </c>
      <c r="H102" s="862">
        <v>0</v>
      </c>
      <c r="I102" s="862">
        <v>0</v>
      </c>
      <c r="J102" s="862">
        <v>0</v>
      </c>
      <c r="K102" s="862">
        <v>0</v>
      </c>
      <c r="L102" s="888">
        <v>0</v>
      </c>
      <c r="M102" s="891">
        <v>0</v>
      </c>
      <c r="N102" s="862">
        <v>0</v>
      </c>
      <c r="O102" s="896">
        <v>0</v>
      </c>
      <c r="Q102" s="90">
        <v>10</v>
      </c>
      <c r="R102" s="265"/>
      <c r="S102" s="265"/>
    </row>
    <row r="103" spans="1:19" ht="15">
      <c r="A103" s="189" t="s">
        <v>8</v>
      </c>
      <c r="B103" s="599">
        <v>0</v>
      </c>
      <c r="C103" s="599">
        <v>0</v>
      </c>
      <c r="D103" s="599">
        <v>0</v>
      </c>
      <c r="E103" s="599">
        <v>0</v>
      </c>
      <c r="F103" s="599">
        <v>0</v>
      </c>
      <c r="G103" s="599">
        <v>0</v>
      </c>
      <c r="H103" s="599">
        <v>0</v>
      </c>
      <c r="I103" s="599">
        <v>0</v>
      </c>
      <c r="J103" s="599">
        <v>0</v>
      </c>
      <c r="K103" s="599">
        <v>0</v>
      </c>
      <c r="L103" s="866">
        <v>0</v>
      </c>
      <c r="M103" s="865">
        <v>0</v>
      </c>
      <c r="N103" s="491">
        <v>0</v>
      </c>
      <c r="O103" s="867">
        <v>0</v>
      </c>
      <c r="Q103" s="90">
        <v>11</v>
      </c>
      <c r="R103" s="267"/>
      <c r="S103" s="267"/>
    </row>
    <row r="104" spans="1:19" ht="15">
      <c r="A104" s="189" t="s">
        <v>3</v>
      </c>
      <c r="B104" s="599">
        <v>0</v>
      </c>
      <c r="C104" s="599">
        <v>0</v>
      </c>
      <c r="D104" s="599">
        <v>0</v>
      </c>
      <c r="E104" s="1099">
        <v>0</v>
      </c>
      <c r="F104" s="1099">
        <v>0</v>
      </c>
      <c r="G104" s="1099">
        <v>0</v>
      </c>
      <c r="H104" s="599">
        <v>0</v>
      </c>
      <c r="I104" s="599">
        <v>0</v>
      </c>
      <c r="J104" s="599">
        <v>0</v>
      </c>
      <c r="K104" s="599">
        <v>0</v>
      </c>
      <c r="L104" s="866">
        <v>0</v>
      </c>
      <c r="M104" s="865">
        <v>0</v>
      </c>
      <c r="N104" s="863">
        <v>0</v>
      </c>
      <c r="O104" s="869">
        <v>0</v>
      </c>
      <c r="Q104" s="90">
        <v>12</v>
      </c>
      <c r="R104" s="265"/>
      <c r="S104" s="265"/>
    </row>
    <row r="105" spans="1:19" ht="15">
      <c r="A105" s="189" t="s">
        <v>5</v>
      </c>
      <c r="B105" s="599">
        <v>0</v>
      </c>
      <c r="C105" s="599">
        <v>0</v>
      </c>
      <c r="D105" s="599">
        <v>0</v>
      </c>
      <c r="E105" s="599">
        <v>0</v>
      </c>
      <c r="F105" s="599">
        <v>0</v>
      </c>
      <c r="G105" s="599">
        <v>0</v>
      </c>
      <c r="H105" s="599">
        <v>0</v>
      </c>
      <c r="I105" s="599">
        <v>0</v>
      </c>
      <c r="J105" s="599">
        <v>0</v>
      </c>
      <c r="K105" s="599">
        <v>0</v>
      </c>
      <c r="L105" s="866">
        <v>0</v>
      </c>
      <c r="M105" s="865">
        <v>0</v>
      </c>
      <c r="N105" s="872">
        <v>0</v>
      </c>
      <c r="O105" s="972">
        <v>0</v>
      </c>
      <c r="Q105" s="90">
        <v>13</v>
      </c>
      <c r="R105" s="265"/>
      <c r="S105" s="265"/>
    </row>
    <row r="106" spans="1:19" ht="15.75" thickBot="1">
      <c r="A106" s="856" t="s">
        <v>9</v>
      </c>
      <c r="B106" s="602">
        <v>0</v>
      </c>
      <c r="C106" s="602">
        <v>0</v>
      </c>
      <c r="D106" s="878">
        <v>0</v>
      </c>
      <c r="E106" s="878">
        <v>0</v>
      </c>
      <c r="F106" s="878">
        <v>0</v>
      </c>
      <c r="G106" s="878">
        <v>0</v>
      </c>
      <c r="H106" s="602">
        <v>0</v>
      </c>
      <c r="I106" s="602">
        <v>0</v>
      </c>
      <c r="J106" s="602">
        <v>0</v>
      </c>
      <c r="K106" s="602">
        <v>0</v>
      </c>
      <c r="L106" s="874">
        <v>0</v>
      </c>
      <c r="M106" s="875">
        <v>0</v>
      </c>
      <c r="N106" s="602">
        <v>0</v>
      </c>
      <c r="O106" s="879">
        <v>0</v>
      </c>
      <c r="Q106" s="90">
        <v>14</v>
      </c>
      <c r="R106" s="265"/>
      <c r="S106" s="265"/>
    </row>
    <row r="107" spans="1:19" ht="15.75" thickBot="1">
      <c r="A107" s="191" t="s">
        <v>13</v>
      </c>
      <c r="B107" s="489">
        <f aca="true" t="shared" si="9" ref="B107:O107">SUM(B102:B106)</f>
        <v>0</v>
      </c>
      <c r="C107" s="823">
        <f t="shared" si="9"/>
        <v>0</v>
      </c>
      <c r="D107" s="823">
        <f t="shared" si="9"/>
        <v>0</v>
      </c>
      <c r="E107" s="823">
        <f t="shared" si="9"/>
        <v>0</v>
      </c>
      <c r="F107" s="1157">
        <f t="shared" si="9"/>
        <v>0</v>
      </c>
      <c r="G107" s="823">
        <f t="shared" si="9"/>
        <v>0</v>
      </c>
      <c r="H107" s="823">
        <f t="shared" si="9"/>
        <v>0</v>
      </c>
      <c r="I107" s="823">
        <f t="shared" si="9"/>
        <v>0</v>
      </c>
      <c r="J107" s="1157">
        <f t="shared" si="9"/>
        <v>0</v>
      </c>
      <c r="K107" s="489">
        <f t="shared" si="9"/>
        <v>0</v>
      </c>
      <c r="L107" s="743">
        <f t="shared" si="9"/>
        <v>0</v>
      </c>
      <c r="M107" s="489">
        <f t="shared" si="9"/>
        <v>0</v>
      </c>
      <c r="N107" s="823">
        <f t="shared" si="9"/>
        <v>0</v>
      </c>
      <c r="O107" s="1159">
        <f t="shared" si="9"/>
        <v>0</v>
      </c>
      <c r="P107" s="89"/>
      <c r="Q107" s="90">
        <v>15</v>
      </c>
      <c r="R107" s="265"/>
      <c r="S107" s="265"/>
    </row>
    <row r="108" spans="1:19" ht="15">
      <c r="A108" s="1129"/>
      <c r="B108" s="1130"/>
      <c r="C108" s="1130"/>
      <c r="D108" s="1130"/>
      <c r="E108" s="1130"/>
      <c r="F108" s="1130"/>
      <c r="G108" s="1130"/>
      <c r="H108" s="8"/>
      <c r="I108" s="8"/>
      <c r="J108" s="8"/>
      <c r="K108" s="8"/>
      <c r="L108" s="8"/>
      <c r="M108" s="8"/>
      <c r="N108" s="8"/>
      <c r="O108" s="8"/>
      <c r="Q108" s="90">
        <v>16</v>
      </c>
      <c r="R108" s="265"/>
      <c r="S108" s="265"/>
    </row>
    <row r="109" spans="1:19" ht="15.75">
      <c r="A109" s="1664" t="s">
        <v>312</v>
      </c>
      <c r="B109" s="1664"/>
      <c r="C109" s="1664"/>
      <c r="D109" s="1664"/>
      <c r="E109" s="1664"/>
      <c r="F109" s="1664"/>
      <c r="G109" s="1664"/>
      <c r="H109" s="1664"/>
      <c r="I109" s="1664"/>
      <c r="J109" s="1664"/>
      <c r="K109" s="1929"/>
      <c r="L109" s="8"/>
      <c r="M109" s="8"/>
      <c r="N109" s="8"/>
      <c r="O109" s="8"/>
      <c r="Q109" s="90">
        <v>17</v>
      </c>
      <c r="R109" s="265"/>
      <c r="S109" s="265"/>
    </row>
    <row r="110" spans="1:19" ht="19.5">
      <c r="A110" s="1721" t="s">
        <v>23</v>
      </c>
      <c r="B110" s="1723" t="s">
        <v>45</v>
      </c>
      <c r="C110" s="1723"/>
      <c r="D110" s="1723"/>
      <c r="E110" s="1723"/>
      <c r="F110" s="1713" t="s">
        <v>234</v>
      </c>
      <c r="G110" s="1715" t="s">
        <v>235</v>
      </c>
      <c r="H110" s="1717" t="s">
        <v>46</v>
      </c>
      <c r="I110" s="1717"/>
      <c r="J110" s="1717"/>
      <c r="K110" s="1717"/>
      <c r="L110" s="1718"/>
      <c r="M110" s="1719" t="s">
        <v>236</v>
      </c>
      <c r="N110" s="180" t="s">
        <v>1</v>
      </c>
      <c r="O110" s="724" t="s">
        <v>37</v>
      </c>
      <c r="Q110" s="90">
        <v>18</v>
      </c>
      <c r="R110" s="265"/>
      <c r="S110" s="265"/>
    </row>
    <row r="111" spans="1:19" ht="20.25" thickBot="1">
      <c r="A111" s="1722"/>
      <c r="B111" s="181" t="s">
        <v>27</v>
      </c>
      <c r="C111" s="182" t="s">
        <v>28</v>
      </c>
      <c r="D111" s="182" t="s">
        <v>233</v>
      </c>
      <c r="E111" s="182" t="s">
        <v>29</v>
      </c>
      <c r="F111" s="1714"/>
      <c r="G111" s="1716"/>
      <c r="H111" s="185" t="s">
        <v>21</v>
      </c>
      <c r="I111" s="185" t="s">
        <v>20</v>
      </c>
      <c r="J111" s="313" t="s">
        <v>30</v>
      </c>
      <c r="K111" s="314" t="s">
        <v>31</v>
      </c>
      <c r="L111" s="187" t="s">
        <v>32</v>
      </c>
      <c r="M111" s="1720"/>
      <c r="N111" s="182" t="s">
        <v>33</v>
      </c>
      <c r="O111" s="183" t="s">
        <v>33</v>
      </c>
      <c r="Q111" s="90">
        <v>19</v>
      </c>
      <c r="R111" s="265"/>
      <c r="S111" s="265"/>
    </row>
    <row r="112" spans="1:19" ht="15">
      <c r="A112" s="848" t="s">
        <v>10</v>
      </c>
      <c r="B112" s="863">
        <v>0</v>
      </c>
      <c r="C112" s="862">
        <v>0</v>
      </c>
      <c r="D112" s="862">
        <v>0</v>
      </c>
      <c r="E112" s="863">
        <v>0</v>
      </c>
      <c r="F112" s="863">
        <v>0</v>
      </c>
      <c r="G112" s="863">
        <v>0</v>
      </c>
      <c r="H112" s="863">
        <v>0</v>
      </c>
      <c r="I112" s="863">
        <v>0</v>
      </c>
      <c r="J112" s="862">
        <v>0</v>
      </c>
      <c r="K112" s="862">
        <v>0</v>
      </c>
      <c r="L112" s="888">
        <v>0</v>
      </c>
      <c r="M112" s="891">
        <v>0</v>
      </c>
      <c r="N112" s="862">
        <v>0</v>
      </c>
      <c r="O112" s="867">
        <v>0</v>
      </c>
      <c r="Q112" s="90">
        <v>20</v>
      </c>
      <c r="R112" s="265"/>
      <c r="S112" s="265"/>
    </row>
    <row r="113" spans="1:19" ht="15">
      <c r="A113" s="189" t="s">
        <v>8</v>
      </c>
      <c r="B113" s="599">
        <v>0</v>
      </c>
      <c r="C113" s="599">
        <v>0</v>
      </c>
      <c r="D113" s="599">
        <v>0</v>
      </c>
      <c r="E113" s="599">
        <v>0</v>
      </c>
      <c r="F113" s="599">
        <v>0</v>
      </c>
      <c r="G113" s="599">
        <v>0</v>
      </c>
      <c r="H113" s="599">
        <v>0</v>
      </c>
      <c r="I113" s="599">
        <v>0</v>
      </c>
      <c r="J113" s="599">
        <v>0</v>
      </c>
      <c r="K113" s="599">
        <v>0</v>
      </c>
      <c r="L113" s="883">
        <v>0</v>
      </c>
      <c r="M113" s="490">
        <v>0</v>
      </c>
      <c r="N113" s="491">
        <v>0</v>
      </c>
      <c r="O113" s="867">
        <v>0</v>
      </c>
      <c r="Q113" s="90">
        <v>21</v>
      </c>
      <c r="R113" s="265"/>
      <c r="S113" s="265"/>
    </row>
    <row r="114" spans="1:19" ht="15">
      <c r="A114" s="189" t="s">
        <v>3</v>
      </c>
      <c r="B114" s="1178">
        <v>0</v>
      </c>
      <c r="C114" s="599">
        <v>0</v>
      </c>
      <c r="D114" s="599">
        <v>0</v>
      </c>
      <c r="E114" s="1099">
        <v>0</v>
      </c>
      <c r="F114" s="1099">
        <v>0</v>
      </c>
      <c r="G114" s="1099">
        <v>0</v>
      </c>
      <c r="H114" s="1099">
        <v>0</v>
      </c>
      <c r="I114" s="1099">
        <v>0</v>
      </c>
      <c r="J114" s="599">
        <v>0</v>
      </c>
      <c r="K114" s="599">
        <v>0</v>
      </c>
      <c r="L114" s="889">
        <v>0</v>
      </c>
      <c r="M114" s="868">
        <v>0</v>
      </c>
      <c r="N114" s="863">
        <v>0</v>
      </c>
      <c r="O114" s="869">
        <v>0</v>
      </c>
      <c r="Q114" s="90">
        <v>22</v>
      </c>
      <c r="R114" s="265"/>
      <c r="S114" s="265"/>
    </row>
    <row r="115" spans="1:19" ht="15">
      <c r="A115" s="189" t="s">
        <v>5</v>
      </c>
      <c r="B115" s="599">
        <v>0</v>
      </c>
      <c r="C115" s="599">
        <v>0</v>
      </c>
      <c r="D115" s="599">
        <v>0</v>
      </c>
      <c r="E115" s="599">
        <v>0</v>
      </c>
      <c r="F115" s="599">
        <v>0</v>
      </c>
      <c r="G115" s="599">
        <v>0</v>
      </c>
      <c r="H115" s="599">
        <v>0</v>
      </c>
      <c r="I115" s="599">
        <v>0</v>
      </c>
      <c r="J115" s="599">
        <v>0</v>
      </c>
      <c r="K115" s="599">
        <v>0</v>
      </c>
      <c r="L115" s="866">
        <v>0</v>
      </c>
      <c r="M115" s="871">
        <v>0</v>
      </c>
      <c r="N115" s="872">
        <v>0</v>
      </c>
      <c r="O115" s="972">
        <v>0</v>
      </c>
      <c r="Q115" s="90">
        <v>23</v>
      </c>
      <c r="R115" s="265"/>
      <c r="S115" s="265"/>
    </row>
    <row r="116" spans="1:19" ht="15.75" thickBot="1">
      <c r="A116" s="856" t="s">
        <v>9</v>
      </c>
      <c r="B116" s="878">
        <v>0</v>
      </c>
      <c r="C116" s="602">
        <v>0</v>
      </c>
      <c r="D116" s="602">
        <v>0</v>
      </c>
      <c r="E116" s="878">
        <v>0</v>
      </c>
      <c r="F116" s="878">
        <v>0</v>
      </c>
      <c r="G116" s="878">
        <v>0</v>
      </c>
      <c r="H116" s="878">
        <v>0</v>
      </c>
      <c r="I116" s="878">
        <v>0</v>
      </c>
      <c r="J116" s="602">
        <v>0</v>
      </c>
      <c r="K116" s="602">
        <v>0</v>
      </c>
      <c r="L116" s="874">
        <v>0</v>
      </c>
      <c r="M116" s="875">
        <v>0</v>
      </c>
      <c r="N116" s="602">
        <v>0</v>
      </c>
      <c r="O116" s="879">
        <v>0</v>
      </c>
      <c r="Q116" s="90">
        <v>24</v>
      </c>
      <c r="R116" s="265"/>
      <c r="S116" s="265"/>
    </row>
    <row r="117" spans="1:19" ht="15.75" thickBot="1">
      <c r="A117" s="191" t="s">
        <v>13</v>
      </c>
      <c r="B117" s="489">
        <f aca="true" t="shared" si="10" ref="B117:O117">SUM(B112:B116)</f>
        <v>0</v>
      </c>
      <c r="C117" s="823">
        <f t="shared" si="10"/>
        <v>0</v>
      </c>
      <c r="D117" s="823">
        <f t="shared" si="10"/>
        <v>0</v>
      </c>
      <c r="E117" s="823">
        <f t="shared" si="10"/>
        <v>0</v>
      </c>
      <c r="F117" s="1157">
        <f t="shared" si="10"/>
        <v>0</v>
      </c>
      <c r="G117" s="823">
        <f t="shared" si="10"/>
        <v>0</v>
      </c>
      <c r="H117" s="823">
        <f t="shared" si="10"/>
        <v>0</v>
      </c>
      <c r="I117" s="823">
        <f t="shared" si="10"/>
        <v>0</v>
      </c>
      <c r="J117" s="1157">
        <f t="shared" si="10"/>
        <v>0</v>
      </c>
      <c r="K117" s="489">
        <f t="shared" si="10"/>
        <v>0</v>
      </c>
      <c r="L117" s="743">
        <f t="shared" si="10"/>
        <v>0</v>
      </c>
      <c r="M117" s="489">
        <f t="shared" si="10"/>
        <v>0</v>
      </c>
      <c r="N117" s="823">
        <f t="shared" si="10"/>
        <v>0</v>
      </c>
      <c r="O117" s="1159">
        <f t="shared" si="10"/>
        <v>0</v>
      </c>
      <c r="P117" s="89"/>
      <c r="Q117" s="90">
        <v>25</v>
      </c>
      <c r="R117" s="265"/>
      <c r="S117" s="265"/>
    </row>
    <row r="118" spans="1:19" ht="15">
      <c r="A118" s="1129"/>
      <c r="B118" s="1130"/>
      <c r="C118" s="1130"/>
      <c r="D118" s="1130"/>
      <c r="E118" s="1130"/>
      <c r="F118" s="1130"/>
      <c r="G118" s="1130"/>
      <c r="H118" s="8"/>
      <c r="I118" s="8"/>
      <c r="J118" s="8"/>
      <c r="K118" s="8"/>
      <c r="L118" s="8"/>
      <c r="M118" s="8"/>
      <c r="N118" s="8"/>
      <c r="O118" s="8"/>
      <c r="Q118" s="90">
        <v>26</v>
      </c>
      <c r="R118" s="265"/>
      <c r="S118" s="265"/>
    </row>
    <row r="119" spans="1:19" ht="15.75">
      <c r="A119" s="1664" t="s">
        <v>312</v>
      </c>
      <c r="B119" s="1664"/>
      <c r="C119" s="1664"/>
      <c r="D119" s="1664"/>
      <c r="E119" s="1664"/>
      <c r="F119" s="1664"/>
      <c r="G119" s="1664"/>
      <c r="H119" s="1664"/>
      <c r="I119" s="1664"/>
      <c r="J119" s="1664"/>
      <c r="K119" s="1664"/>
      <c r="L119" s="8"/>
      <c r="M119" s="8"/>
      <c r="N119" s="8"/>
      <c r="O119" s="8"/>
      <c r="Q119" s="90">
        <v>27</v>
      </c>
      <c r="R119" s="265"/>
      <c r="S119" s="265"/>
    </row>
    <row r="120" spans="1:19" ht="19.5">
      <c r="A120" s="1721" t="s">
        <v>23</v>
      </c>
      <c r="B120" s="1723" t="s">
        <v>45</v>
      </c>
      <c r="C120" s="1723"/>
      <c r="D120" s="1723"/>
      <c r="E120" s="1723"/>
      <c r="F120" s="1713" t="s">
        <v>234</v>
      </c>
      <c r="G120" s="1715" t="s">
        <v>235</v>
      </c>
      <c r="H120" s="1717" t="s">
        <v>46</v>
      </c>
      <c r="I120" s="1717"/>
      <c r="J120" s="1717"/>
      <c r="K120" s="1717"/>
      <c r="L120" s="1718"/>
      <c r="M120" s="1719" t="s">
        <v>236</v>
      </c>
      <c r="N120" s="180" t="s">
        <v>1</v>
      </c>
      <c r="O120" s="724" t="s">
        <v>37</v>
      </c>
      <c r="Q120" s="90">
        <v>28</v>
      </c>
      <c r="R120" s="265"/>
      <c r="S120" s="265"/>
    </row>
    <row r="121" spans="1:19" ht="23.25" thickBot="1">
      <c r="A121" s="1722"/>
      <c r="B121" s="1179" t="s">
        <v>27</v>
      </c>
      <c r="C121" s="182" t="s">
        <v>28</v>
      </c>
      <c r="D121" s="182" t="s">
        <v>233</v>
      </c>
      <c r="E121" s="182" t="s">
        <v>29</v>
      </c>
      <c r="F121" s="1714"/>
      <c r="G121" s="1716"/>
      <c r="H121" s="185" t="s">
        <v>21</v>
      </c>
      <c r="I121" s="185" t="s">
        <v>20</v>
      </c>
      <c r="J121" s="313" t="s">
        <v>30</v>
      </c>
      <c r="K121" s="314" t="s">
        <v>31</v>
      </c>
      <c r="L121" s="409" t="s">
        <v>32</v>
      </c>
      <c r="M121" s="1720"/>
      <c r="N121" s="182" t="s">
        <v>33</v>
      </c>
      <c r="O121" s="183" t="s">
        <v>33</v>
      </c>
      <c r="Q121" s="90">
        <v>29</v>
      </c>
      <c r="R121" s="265"/>
      <c r="S121" s="265"/>
    </row>
    <row r="122" spans="1:19" ht="15">
      <c r="A122" s="848" t="s">
        <v>10</v>
      </c>
      <c r="B122" s="862">
        <v>0</v>
      </c>
      <c r="C122" s="862">
        <v>0</v>
      </c>
      <c r="D122" s="862">
        <v>0</v>
      </c>
      <c r="E122" s="862">
        <v>0</v>
      </c>
      <c r="F122" s="863">
        <v>0</v>
      </c>
      <c r="G122" s="863">
        <v>0</v>
      </c>
      <c r="H122" s="862">
        <v>0</v>
      </c>
      <c r="I122" s="862">
        <v>0</v>
      </c>
      <c r="J122" s="862">
        <v>0</v>
      </c>
      <c r="K122" s="862">
        <v>0</v>
      </c>
      <c r="L122" s="888">
        <v>0</v>
      </c>
      <c r="M122" s="891">
        <v>0</v>
      </c>
      <c r="N122" s="862">
        <v>0</v>
      </c>
      <c r="O122" s="867">
        <v>0</v>
      </c>
      <c r="Q122" s="90">
        <v>30</v>
      </c>
      <c r="R122" s="265"/>
      <c r="S122" s="265"/>
    </row>
    <row r="123" spans="1:19" ht="15">
      <c r="A123" s="189" t="s">
        <v>8</v>
      </c>
      <c r="B123" s="599">
        <v>0</v>
      </c>
      <c r="C123" s="599">
        <v>0</v>
      </c>
      <c r="D123" s="599">
        <v>0</v>
      </c>
      <c r="E123" s="599">
        <v>0</v>
      </c>
      <c r="F123" s="599">
        <v>0</v>
      </c>
      <c r="G123" s="599">
        <v>0</v>
      </c>
      <c r="H123" s="599">
        <v>0</v>
      </c>
      <c r="I123" s="599">
        <v>0</v>
      </c>
      <c r="J123" s="599">
        <v>0</v>
      </c>
      <c r="K123" s="599">
        <v>0</v>
      </c>
      <c r="L123" s="866">
        <v>0</v>
      </c>
      <c r="M123" s="490">
        <v>0</v>
      </c>
      <c r="N123" s="491">
        <v>0</v>
      </c>
      <c r="O123" s="867">
        <v>0</v>
      </c>
      <c r="Q123" s="90">
        <v>31</v>
      </c>
      <c r="R123" s="265"/>
      <c r="S123" s="265"/>
    </row>
    <row r="124" spans="1:19" ht="15">
      <c r="A124" s="189" t="s">
        <v>3</v>
      </c>
      <c r="B124" s="599">
        <v>0</v>
      </c>
      <c r="C124" s="599">
        <v>0</v>
      </c>
      <c r="D124" s="599">
        <v>0</v>
      </c>
      <c r="E124" s="599">
        <v>0</v>
      </c>
      <c r="F124" s="599">
        <v>0</v>
      </c>
      <c r="G124" s="599">
        <v>0</v>
      </c>
      <c r="H124" s="599">
        <v>0</v>
      </c>
      <c r="I124" s="599">
        <v>0</v>
      </c>
      <c r="J124" s="599">
        <v>0</v>
      </c>
      <c r="K124" s="599">
        <v>0</v>
      </c>
      <c r="L124" s="866">
        <v>0</v>
      </c>
      <c r="M124" s="868">
        <v>0</v>
      </c>
      <c r="N124" s="863">
        <v>0</v>
      </c>
      <c r="O124" s="869">
        <v>0</v>
      </c>
      <c r="Q124" s="90">
        <v>32</v>
      </c>
      <c r="R124" s="265"/>
      <c r="S124" s="265"/>
    </row>
    <row r="125" spans="1:19" ht="15">
      <c r="A125" s="189" t="s">
        <v>5</v>
      </c>
      <c r="B125" s="599">
        <v>0</v>
      </c>
      <c r="C125" s="599">
        <v>0</v>
      </c>
      <c r="D125" s="599">
        <v>0</v>
      </c>
      <c r="E125" s="599">
        <v>0</v>
      </c>
      <c r="F125" s="599">
        <v>0</v>
      </c>
      <c r="G125" s="599">
        <v>0</v>
      </c>
      <c r="H125" s="599">
        <v>0</v>
      </c>
      <c r="I125" s="599">
        <v>0</v>
      </c>
      <c r="J125" s="599">
        <v>0</v>
      </c>
      <c r="K125" s="599">
        <v>0</v>
      </c>
      <c r="L125" s="866">
        <v>0</v>
      </c>
      <c r="M125" s="871">
        <v>0</v>
      </c>
      <c r="N125" s="872">
        <v>0</v>
      </c>
      <c r="O125" s="972">
        <v>0</v>
      </c>
      <c r="Q125" s="90">
        <v>33</v>
      </c>
      <c r="R125" s="265"/>
      <c r="S125" s="265"/>
    </row>
    <row r="126" spans="1:19" ht="15.75" thickBot="1">
      <c r="A126" s="856" t="s">
        <v>9</v>
      </c>
      <c r="B126" s="602">
        <v>0</v>
      </c>
      <c r="C126" s="602">
        <v>0</v>
      </c>
      <c r="D126" s="602">
        <v>0</v>
      </c>
      <c r="E126" s="602">
        <v>0</v>
      </c>
      <c r="F126" s="878">
        <v>0</v>
      </c>
      <c r="G126" s="878">
        <v>0</v>
      </c>
      <c r="H126" s="602">
        <v>0</v>
      </c>
      <c r="I126" s="602">
        <v>0</v>
      </c>
      <c r="J126" s="602">
        <v>0</v>
      </c>
      <c r="K126" s="602">
        <v>0</v>
      </c>
      <c r="L126" s="874">
        <v>0</v>
      </c>
      <c r="M126" s="875">
        <v>0</v>
      </c>
      <c r="N126" s="602">
        <v>0</v>
      </c>
      <c r="O126" s="879">
        <v>0</v>
      </c>
      <c r="Q126" s="90">
        <v>34</v>
      </c>
      <c r="R126" s="265"/>
      <c r="S126" s="265"/>
    </row>
    <row r="127" spans="1:19" ht="15.75" thickBot="1">
      <c r="A127" s="191" t="s">
        <v>13</v>
      </c>
      <c r="B127" s="489">
        <f aca="true" t="shared" si="11" ref="B127:O127">SUM(B122:B126)</f>
        <v>0</v>
      </c>
      <c r="C127" s="823">
        <f t="shared" si="11"/>
        <v>0</v>
      </c>
      <c r="D127" s="823">
        <f t="shared" si="11"/>
        <v>0</v>
      </c>
      <c r="E127" s="823">
        <f t="shared" si="11"/>
        <v>0</v>
      </c>
      <c r="F127" s="1157">
        <f t="shared" si="11"/>
        <v>0</v>
      </c>
      <c r="G127" s="823">
        <f t="shared" si="11"/>
        <v>0</v>
      </c>
      <c r="H127" s="823">
        <f t="shared" si="11"/>
        <v>0</v>
      </c>
      <c r="I127" s="823">
        <f t="shared" si="11"/>
        <v>0</v>
      </c>
      <c r="J127" s="1157">
        <f t="shared" si="11"/>
        <v>0</v>
      </c>
      <c r="K127" s="489">
        <f t="shared" si="11"/>
        <v>0</v>
      </c>
      <c r="L127" s="1180">
        <f t="shared" si="11"/>
        <v>0</v>
      </c>
      <c r="M127" s="489">
        <f t="shared" si="11"/>
        <v>0</v>
      </c>
      <c r="N127" s="823">
        <f t="shared" si="11"/>
        <v>0</v>
      </c>
      <c r="O127" s="1159">
        <f t="shared" si="11"/>
        <v>0</v>
      </c>
      <c r="P127" s="89"/>
      <c r="Q127" s="90">
        <v>35</v>
      </c>
      <c r="R127" s="265"/>
      <c r="S127" s="265"/>
    </row>
    <row r="128" spans="17:19" ht="15">
      <c r="Q128" s="90">
        <v>36</v>
      </c>
      <c r="R128" s="265"/>
      <c r="S128" s="265"/>
    </row>
    <row r="129" spans="1:19" ht="15.75">
      <c r="A129" s="1664" t="s">
        <v>312</v>
      </c>
      <c r="B129" s="1664"/>
      <c r="C129" s="1664"/>
      <c r="D129" s="1664"/>
      <c r="E129" s="1664"/>
      <c r="F129" s="1664"/>
      <c r="G129" s="1664"/>
      <c r="H129" s="1664"/>
      <c r="I129" s="1664"/>
      <c r="J129" s="1664"/>
      <c r="K129" s="1929"/>
      <c r="Q129" s="90">
        <v>37</v>
      </c>
      <c r="R129" s="265"/>
      <c r="S129" s="265"/>
    </row>
    <row r="130" spans="1:19" ht="20.25" thickBot="1">
      <c r="A130" s="1721" t="s">
        <v>23</v>
      </c>
      <c r="B130" s="1723" t="s">
        <v>45</v>
      </c>
      <c r="C130" s="1723"/>
      <c r="D130" s="1723"/>
      <c r="E130" s="1723"/>
      <c r="F130" s="1713" t="s">
        <v>234</v>
      </c>
      <c r="G130" s="1715" t="s">
        <v>235</v>
      </c>
      <c r="H130" s="1717" t="s">
        <v>46</v>
      </c>
      <c r="I130" s="1717"/>
      <c r="J130" s="1717"/>
      <c r="K130" s="1717"/>
      <c r="L130" s="1718"/>
      <c r="M130" s="1719" t="s">
        <v>236</v>
      </c>
      <c r="N130" s="180" t="s">
        <v>1</v>
      </c>
      <c r="O130" s="724" t="s">
        <v>37</v>
      </c>
      <c r="Q130" s="90">
        <v>38</v>
      </c>
      <c r="R130" s="265"/>
      <c r="S130" s="265"/>
    </row>
    <row r="131" spans="1:19" ht="20.25" thickBot="1">
      <c r="A131" s="1722"/>
      <c r="B131" s="181" t="s">
        <v>27</v>
      </c>
      <c r="C131" s="182" t="s">
        <v>28</v>
      </c>
      <c r="D131" s="182" t="s">
        <v>233</v>
      </c>
      <c r="E131" s="182" t="s">
        <v>29</v>
      </c>
      <c r="F131" s="1714"/>
      <c r="G131" s="1716"/>
      <c r="H131" s="185" t="s">
        <v>21</v>
      </c>
      <c r="I131" s="185" t="s">
        <v>20</v>
      </c>
      <c r="J131" s="313" t="s">
        <v>30</v>
      </c>
      <c r="K131" s="314" t="s">
        <v>31</v>
      </c>
      <c r="L131" s="409" t="s">
        <v>32</v>
      </c>
      <c r="M131" s="1720"/>
      <c r="N131" s="182" t="s">
        <v>33</v>
      </c>
      <c r="O131" s="183" t="s">
        <v>33</v>
      </c>
      <c r="Q131" s="1843" t="s">
        <v>13</v>
      </c>
      <c r="R131" s="1844"/>
      <c r="S131" s="266">
        <f>SUM(S93:S130)</f>
        <v>0</v>
      </c>
    </row>
    <row r="132" spans="1:19" ht="12.75">
      <c r="A132" s="848" t="s">
        <v>10</v>
      </c>
      <c r="B132" s="863">
        <v>0</v>
      </c>
      <c r="C132" s="862">
        <v>0</v>
      </c>
      <c r="D132" s="862">
        <v>0</v>
      </c>
      <c r="E132" s="863">
        <v>0</v>
      </c>
      <c r="F132" s="863">
        <v>0</v>
      </c>
      <c r="G132" s="863">
        <v>0</v>
      </c>
      <c r="H132" s="863">
        <v>0</v>
      </c>
      <c r="I132" s="863">
        <v>0</v>
      </c>
      <c r="J132" s="862">
        <v>0</v>
      </c>
      <c r="K132" s="862">
        <v>0</v>
      </c>
      <c r="L132" s="889">
        <v>0</v>
      </c>
      <c r="M132" s="868">
        <v>0</v>
      </c>
      <c r="N132" s="863">
        <v>0</v>
      </c>
      <c r="O132" s="867">
        <v>0</v>
      </c>
      <c r="Q132" s="1766" t="s">
        <v>322</v>
      </c>
      <c r="R132" s="1840"/>
      <c r="S132" s="1840"/>
    </row>
    <row r="133" spans="1:19" ht="15">
      <c r="A133" s="189" t="s">
        <v>8</v>
      </c>
      <c r="B133" s="599">
        <v>0</v>
      </c>
      <c r="C133" s="599">
        <v>0</v>
      </c>
      <c r="D133" s="599">
        <v>0</v>
      </c>
      <c r="E133" s="599">
        <v>0</v>
      </c>
      <c r="F133" s="599">
        <v>0</v>
      </c>
      <c r="G133" s="599">
        <v>0</v>
      </c>
      <c r="H133" s="599">
        <v>0</v>
      </c>
      <c r="I133" s="599">
        <v>0</v>
      </c>
      <c r="J133" s="599">
        <v>0</v>
      </c>
      <c r="K133" s="599">
        <v>0</v>
      </c>
      <c r="L133" s="866">
        <v>0</v>
      </c>
      <c r="M133" s="490">
        <v>0</v>
      </c>
      <c r="N133" s="491">
        <v>0</v>
      </c>
      <c r="O133" s="867">
        <v>0</v>
      </c>
      <c r="Q133" s="90">
        <v>1</v>
      </c>
      <c r="R133" s="265"/>
      <c r="S133" s="265"/>
    </row>
    <row r="134" spans="1:19" ht="15.75" thickBot="1">
      <c r="A134" s="189" t="s">
        <v>3</v>
      </c>
      <c r="B134" s="599">
        <v>0</v>
      </c>
      <c r="C134" s="599">
        <v>0</v>
      </c>
      <c r="D134" s="599">
        <v>0</v>
      </c>
      <c r="E134" s="599">
        <v>0</v>
      </c>
      <c r="F134" s="599">
        <v>0</v>
      </c>
      <c r="G134" s="599">
        <v>0</v>
      </c>
      <c r="H134" s="599">
        <v>0</v>
      </c>
      <c r="I134" s="599">
        <v>0</v>
      </c>
      <c r="J134" s="599">
        <v>0</v>
      </c>
      <c r="K134" s="599">
        <v>0</v>
      </c>
      <c r="L134" s="866">
        <v>0</v>
      </c>
      <c r="M134" s="868">
        <v>0</v>
      </c>
      <c r="N134" s="863">
        <v>0</v>
      </c>
      <c r="O134" s="869">
        <v>0</v>
      </c>
      <c r="Q134" s="90">
        <v>2</v>
      </c>
      <c r="R134" s="265"/>
      <c r="S134" s="265"/>
    </row>
    <row r="135" spans="1:19" ht="13.5" thickBot="1">
      <c r="A135" s="189" t="s">
        <v>5</v>
      </c>
      <c r="B135" s="599">
        <v>0</v>
      </c>
      <c r="C135" s="599">
        <v>0</v>
      </c>
      <c r="D135" s="599">
        <v>0</v>
      </c>
      <c r="E135" s="599">
        <v>0</v>
      </c>
      <c r="F135" s="599">
        <v>0</v>
      </c>
      <c r="G135" s="599">
        <v>0</v>
      </c>
      <c r="H135" s="599">
        <v>0</v>
      </c>
      <c r="I135" s="599">
        <v>0</v>
      </c>
      <c r="J135" s="599">
        <v>0</v>
      </c>
      <c r="K135" s="599">
        <v>0</v>
      </c>
      <c r="L135" s="866">
        <v>0</v>
      </c>
      <c r="M135" s="871">
        <v>0</v>
      </c>
      <c r="N135" s="872">
        <v>0</v>
      </c>
      <c r="O135" s="972">
        <v>0</v>
      </c>
      <c r="Q135" s="1843" t="s">
        <v>13</v>
      </c>
      <c r="R135" s="1844"/>
      <c r="S135" s="266">
        <f>S133+S134</f>
        <v>0</v>
      </c>
    </row>
    <row r="136" spans="1:19" ht="13.5" thickBot="1">
      <c r="A136" s="856" t="s">
        <v>9</v>
      </c>
      <c r="B136" s="878">
        <v>0</v>
      </c>
      <c r="C136" s="602">
        <v>0</v>
      </c>
      <c r="D136" s="602">
        <v>0</v>
      </c>
      <c r="E136" s="602">
        <v>0</v>
      </c>
      <c r="F136" s="878">
        <v>0</v>
      </c>
      <c r="G136" s="878">
        <v>0</v>
      </c>
      <c r="H136" s="602">
        <v>0</v>
      </c>
      <c r="I136" s="602">
        <v>0</v>
      </c>
      <c r="J136" s="602">
        <v>0</v>
      </c>
      <c r="K136" s="602">
        <v>0</v>
      </c>
      <c r="L136" s="874">
        <v>0</v>
      </c>
      <c r="M136" s="875">
        <v>0</v>
      </c>
      <c r="N136" s="602">
        <v>0</v>
      </c>
      <c r="O136" s="879">
        <v>0</v>
      </c>
      <c r="Q136" s="1766" t="s">
        <v>322</v>
      </c>
      <c r="R136" s="1840"/>
      <c r="S136" s="1840"/>
    </row>
    <row r="137" spans="1:19" ht="15.75" thickBot="1">
      <c r="A137" s="191" t="s">
        <v>13</v>
      </c>
      <c r="B137" s="489">
        <f aca="true" t="shared" si="12" ref="B137:O137">SUM(B132:B136)</f>
        <v>0</v>
      </c>
      <c r="C137" s="823">
        <f t="shared" si="12"/>
        <v>0</v>
      </c>
      <c r="D137" s="823">
        <f t="shared" si="12"/>
        <v>0</v>
      </c>
      <c r="E137" s="823">
        <f t="shared" si="12"/>
        <v>0</v>
      </c>
      <c r="F137" s="1157">
        <f t="shared" si="12"/>
        <v>0</v>
      </c>
      <c r="G137" s="823">
        <f t="shared" si="12"/>
        <v>0</v>
      </c>
      <c r="H137" s="823">
        <f t="shared" si="12"/>
        <v>0</v>
      </c>
      <c r="I137" s="823">
        <f t="shared" si="12"/>
        <v>0</v>
      </c>
      <c r="J137" s="1157">
        <f t="shared" si="12"/>
        <v>0</v>
      </c>
      <c r="K137" s="489">
        <f t="shared" si="12"/>
        <v>0</v>
      </c>
      <c r="L137" s="743">
        <v>0</v>
      </c>
      <c r="M137" s="489">
        <f t="shared" si="12"/>
        <v>0</v>
      </c>
      <c r="N137" s="823">
        <f t="shared" si="12"/>
        <v>0</v>
      </c>
      <c r="O137" s="1159">
        <f t="shared" si="12"/>
        <v>0</v>
      </c>
      <c r="P137" s="89"/>
      <c r="Q137" s="90">
        <v>1</v>
      </c>
      <c r="R137" s="267"/>
      <c r="S137" s="267"/>
    </row>
    <row r="138" spans="1:19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Q138" s="90">
        <v>2</v>
      </c>
      <c r="R138" s="267"/>
      <c r="S138" s="267"/>
    </row>
    <row r="139" spans="1:19" ht="15.75">
      <c r="A139" s="1664" t="s">
        <v>312</v>
      </c>
      <c r="B139" s="1664"/>
      <c r="C139" s="1664"/>
      <c r="D139" s="1664"/>
      <c r="E139" s="1664"/>
      <c r="F139" s="1664"/>
      <c r="G139" s="1664"/>
      <c r="H139" s="1664"/>
      <c r="I139" s="1664"/>
      <c r="J139" s="1664"/>
      <c r="K139" s="1929"/>
      <c r="L139" s="8"/>
      <c r="M139" s="8"/>
      <c r="N139" s="8"/>
      <c r="O139" s="8"/>
      <c r="Q139" s="90">
        <v>3</v>
      </c>
      <c r="R139" s="267"/>
      <c r="S139" s="267"/>
    </row>
    <row r="140" spans="1:19" ht="19.5">
      <c r="A140" s="1721" t="s">
        <v>23</v>
      </c>
      <c r="B140" s="1723" t="s">
        <v>45</v>
      </c>
      <c r="C140" s="1723"/>
      <c r="D140" s="1723"/>
      <c r="E140" s="1723"/>
      <c r="F140" s="1713" t="s">
        <v>234</v>
      </c>
      <c r="G140" s="1715" t="s">
        <v>235</v>
      </c>
      <c r="H140" s="1717" t="s">
        <v>46</v>
      </c>
      <c r="I140" s="1717"/>
      <c r="J140" s="1717"/>
      <c r="K140" s="1717"/>
      <c r="L140" s="1718"/>
      <c r="M140" s="1719" t="s">
        <v>236</v>
      </c>
      <c r="N140" s="180" t="s">
        <v>1</v>
      </c>
      <c r="O140" s="724" t="s">
        <v>37</v>
      </c>
      <c r="Q140" s="90">
        <v>4</v>
      </c>
      <c r="R140" s="267"/>
      <c r="S140" s="267"/>
    </row>
    <row r="141" spans="1:19" ht="20.25" thickBot="1">
      <c r="A141" s="1722"/>
      <c r="B141" s="181" t="s">
        <v>27</v>
      </c>
      <c r="C141" s="182" t="s">
        <v>28</v>
      </c>
      <c r="D141" s="182" t="s">
        <v>233</v>
      </c>
      <c r="E141" s="182" t="s">
        <v>29</v>
      </c>
      <c r="F141" s="1714"/>
      <c r="G141" s="1716"/>
      <c r="H141" s="185" t="s">
        <v>21</v>
      </c>
      <c r="I141" s="185" t="s">
        <v>20</v>
      </c>
      <c r="J141" s="313" t="s">
        <v>30</v>
      </c>
      <c r="K141" s="314" t="s">
        <v>31</v>
      </c>
      <c r="L141" s="187" t="s">
        <v>32</v>
      </c>
      <c r="M141" s="1720"/>
      <c r="N141" s="182" t="s">
        <v>33</v>
      </c>
      <c r="O141" s="183" t="s">
        <v>33</v>
      </c>
      <c r="Q141" s="90">
        <v>5</v>
      </c>
      <c r="R141" s="267"/>
      <c r="S141" s="267"/>
    </row>
    <row r="142" spans="1:19" ht="15">
      <c r="A142" s="848" t="s">
        <v>10</v>
      </c>
      <c r="B142" s="490">
        <v>0</v>
      </c>
      <c r="C142" s="491">
        <v>0</v>
      </c>
      <c r="D142" s="863">
        <v>0</v>
      </c>
      <c r="E142" s="863">
        <v>0</v>
      </c>
      <c r="F142" s="863">
        <v>0</v>
      </c>
      <c r="G142" s="863">
        <v>0</v>
      </c>
      <c r="H142" s="491">
        <v>0</v>
      </c>
      <c r="I142" s="491">
        <v>0</v>
      </c>
      <c r="J142" s="491">
        <v>0</v>
      </c>
      <c r="K142" s="491">
        <v>0</v>
      </c>
      <c r="L142" s="864">
        <v>0</v>
      </c>
      <c r="M142" s="490">
        <v>0</v>
      </c>
      <c r="N142" s="491">
        <v>0</v>
      </c>
      <c r="O142" s="867">
        <v>0</v>
      </c>
      <c r="Q142" s="90">
        <v>6</v>
      </c>
      <c r="R142" s="267"/>
      <c r="S142" s="267"/>
    </row>
    <row r="143" spans="1:19" ht="15">
      <c r="A143" s="189" t="s">
        <v>8</v>
      </c>
      <c r="B143" s="490">
        <v>0</v>
      </c>
      <c r="C143" s="491">
        <v>0</v>
      </c>
      <c r="D143" s="599">
        <v>0</v>
      </c>
      <c r="E143" s="599">
        <v>0</v>
      </c>
      <c r="F143" s="599">
        <v>0</v>
      </c>
      <c r="G143" s="599">
        <v>0</v>
      </c>
      <c r="H143" s="491">
        <v>0</v>
      </c>
      <c r="I143" s="491">
        <v>0</v>
      </c>
      <c r="J143" s="491">
        <v>0</v>
      </c>
      <c r="K143" s="491">
        <v>0</v>
      </c>
      <c r="L143" s="493">
        <v>0</v>
      </c>
      <c r="M143" s="490">
        <v>0</v>
      </c>
      <c r="N143" s="491">
        <v>0</v>
      </c>
      <c r="O143" s="867">
        <v>0</v>
      </c>
      <c r="Q143" s="90">
        <v>7</v>
      </c>
      <c r="R143" s="267"/>
      <c r="S143" s="267"/>
    </row>
    <row r="144" spans="1:19" ht="15">
      <c r="A144" s="189" t="s">
        <v>3</v>
      </c>
      <c r="B144" s="868">
        <v>0</v>
      </c>
      <c r="C144" s="863">
        <v>0</v>
      </c>
      <c r="D144" s="599">
        <v>0</v>
      </c>
      <c r="E144" s="599">
        <v>0</v>
      </c>
      <c r="F144" s="599">
        <v>0</v>
      </c>
      <c r="G144" s="599">
        <v>0</v>
      </c>
      <c r="H144" s="863">
        <v>0</v>
      </c>
      <c r="I144" s="863">
        <v>0</v>
      </c>
      <c r="J144" s="863">
        <v>0</v>
      </c>
      <c r="K144" s="863">
        <v>0</v>
      </c>
      <c r="L144" s="887">
        <v>0</v>
      </c>
      <c r="M144" s="868">
        <v>0</v>
      </c>
      <c r="N144" s="863">
        <v>0</v>
      </c>
      <c r="O144" s="869">
        <v>0</v>
      </c>
      <c r="Q144" s="90">
        <v>8</v>
      </c>
      <c r="R144" s="267"/>
      <c r="S144" s="267"/>
    </row>
    <row r="145" spans="1:19" ht="15.75" thickBot="1">
      <c r="A145" s="856" t="s">
        <v>9</v>
      </c>
      <c r="B145" s="875">
        <v>0</v>
      </c>
      <c r="C145" s="602">
        <v>0</v>
      </c>
      <c r="D145" s="599">
        <v>0</v>
      </c>
      <c r="E145" s="878">
        <v>0</v>
      </c>
      <c r="F145" s="878">
        <v>0</v>
      </c>
      <c r="G145" s="599">
        <v>0</v>
      </c>
      <c r="H145" s="602">
        <v>0</v>
      </c>
      <c r="I145" s="602">
        <v>0</v>
      </c>
      <c r="J145" s="602">
        <v>0</v>
      </c>
      <c r="K145" s="602">
        <v>0</v>
      </c>
      <c r="L145" s="866">
        <v>0</v>
      </c>
      <c r="M145" s="602">
        <v>0</v>
      </c>
      <c r="N145" s="1181">
        <v>0</v>
      </c>
      <c r="O145" s="972">
        <v>0</v>
      </c>
      <c r="Q145" s="90">
        <v>9</v>
      </c>
      <c r="R145" s="267"/>
      <c r="S145" s="267"/>
    </row>
    <row r="146" spans="1:19" ht="15.75" thickBot="1">
      <c r="A146" s="191" t="s">
        <v>13</v>
      </c>
      <c r="B146" s="489">
        <f aca="true" t="shared" si="13" ref="B146:O146">SUM(B142:B145)</f>
        <v>0</v>
      </c>
      <c r="C146" s="823">
        <f t="shared" si="13"/>
        <v>0</v>
      </c>
      <c r="D146" s="823">
        <f t="shared" si="13"/>
        <v>0</v>
      </c>
      <c r="E146" s="823">
        <f t="shared" si="13"/>
        <v>0</v>
      </c>
      <c r="F146" s="1157">
        <f t="shared" si="13"/>
        <v>0</v>
      </c>
      <c r="G146" s="823">
        <f t="shared" si="13"/>
        <v>0</v>
      </c>
      <c r="H146" s="823">
        <f t="shared" si="13"/>
        <v>0</v>
      </c>
      <c r="I146" s="823">
        <f t="shared" si="13"/>
        <v>0</v>
      </c>
      <c r="J146" s="1157">
        <f t="shared" si="13"/>
        <v>0</v>
      </c>
      <c r="K146" s="489">
        <f t="shared" si="13"/>
        <v>0</v>
      </c>
      <c r="L146" s="495">
        <f t="shared" si="13"/>
        <v>0</v>
      </c>
      <c r="M146" s="489">
        <f t="shared" si="13"/>
        <v>0</v>
      </c>
      <c r="N146" s="823">
        <f t="shared" si="13"/>
        <v>0</v>
      </c>
      <c r="O146" s="1159">
        <f t="shared" si="13"/>
        <v>0</v>
      </c>
      <c r="P146" s="89"/>
      <c r="Q146" s="90">
        <v>10</v>
      </c>
      <c r="R146" s="267"/>
      <c r="S146" s="267"/>
    </row>
    <row r="147" spans="1:19" ht="15">
      <c r="A147" s="36"/>
      <c r="B147" s="37"/>
      <c r="C147" s="37"/>
      <c r="D147" s="37"/>
      <c r="E147" s="1182"/>
      <c r="F147" s="32"/>
      <c r="G147" s="31"/>
      <c r="H147" s="31"/>
      <c r="I147" s="31"/>
      <c r="J147" s="31"/>
      <c r="K147" s="31"/>
      <c r="L147" s="8"/>
      <c r="M147" s="8"/>
      <c r="N147" s="8"/>
      <c r="O147" s="8"/>
      <c r="Q147" s="90">
        <v>11</v>
      </c>
      <c r="R147" s="267"/>
      <c r="S147" s="267"/>
    </row>
    <row r="148" spans="1:19" ht="19.5" thickBot="1">
      <c r="A148" s="1941" t="s">
        <v>307</v>
      </c>
      <c r="B148" s="1941"/>
      <c r="C148" s="1941"/>
      <c r="D148" s="1941"/>
      <c r="E148" s="1941"/>
      <c r="F148" s="1941"/>
      <c r="G148" s="1941"/>
      <c r="H148" s="1941"/>
      <c r="I148" s="1941"/>
      <c r="J148" s="1941"/>
      <c r="K148" s="1941"/>
      <c r="L148" s="8"/>
      <c r="M148" s="8"/>
      <c r="N148" s="8"/>
      <c r="O148" s="8"/>
      <c r="Q148" s="90">
        <v>12</v>
      </c>
      <c r="R148" s="267"/>
      <c r="S148" s="267"/>
    </row>
    <row r="149" spans="1:19" ht="19.5">
      <c r="A149" s="1721" t="s">
        <v>23</v>
      </c>
      <c r="B149" s="1723" t="s">
        <v>45</v>
      </c>
      <c r="C149" s="1723"/>
      <c r="D149" s="1723"/>
      <c r="E149" s="1723"/>
      <c r="F149" s="1713" t="s">
        <v>234</v>
      </c>
      <c r="G149" s="1715" t="s">
        <v>235</v>
      </c>
      <c r="H149" s="1717" t="s">
        <v>46</v>
      </c>
      <c r="I149" s="1717"/>
      <c r="J149" s="1717"/>
      <c r="K149" s="1717"/>
      <c r="L149" s="1718"/>
      <c r="M149" s="1719" t="s">
        <v>236</v>
      </c>
      <c r="N149" s="180" t="s">
        <v>1</v>
      </c>
      <c r="O149" s="724" t="s">
        <v>37</v>
      </c>
      <c r="Q149" s="90">
        <v>13</v>
      </c>
      <c r="R149" s="267"/>
      <c r="S149" s="267"/>
    </row>
    <row r="150" spans="1:19" ht="20.25" thickBot="1">
      <c r="A150" s="1722"/>
      <c r="B150" s="181" t="s">
        <v>27</v>
      </c>
      <c r="C150" s="182" t="s">
        <v>28</v>
      </c>
      <c r="D150" s="182" t="s">
        <v>233</v>
      </c>
      <c r="E150" s="182" t="s">
        <v>29</v>
      </c>
      <c r="F150" s="1714"/>
      <c r="G150" s="1716"/>
      <c r="H150" s="185" t="s">
        <v>21</v>
      </c>
      <c r="I150" s="185" t="s">
        <v>20</v>
      </c>
      <c r="J150" s="313" t="s">
        <v>30</v>
      </c>
      <c r="K150" s="314" t="s">
        <v>31</v>
      </c>
      <c r="L150" s="187" t="s">
        <v>32</v>
      </c>
      <c r="M150" s="1720"/>
      <c r="N150" s="182" t="s">
        <v>33</v>
      </c>
      <c r="O150" s="183" t="s">
        <v>33</v>
      </c>
      <c r="Q150" s="90">
        <v>14</v>
      </c>
      <c r="R150" s="267"/>
      <c r="S150" s="267"/>
    </row>
    <row r="151" spans="1:19" ht="15">
      <c r="A151" s="848" t="s">
        <v>10</v>
      </c>
      <c r="B151" s="491">
        <v>0</v>
      </c>
      <c r="C151" s="491">
        <v>0</v>
      </c>
      <c r="D151" s="863">
        <v>0</v>
      </c>
      <c r="E151" s="863">
        <v>0</v>
      </c>
      <c r="F151" s="863">
        <v>0</v>
      </c>
      <c r="G151" s="863">
        <v>0</v>
      </c>
      <c r="H151" s="491">
        <v>0</v>
      </c>
      <c r="I151" s="491">
        <v>0</v>
      </c>
      <c r="J151" s="491">
        <v>0</v>
      </c>
      <c r="K151" s="491">
        <v>0</v>
      </c>
      <c r="L151" s="864">
        <v>0</v>
      </c>
      <c r="M151" s="490">
        <v>0</v>
      </c>
      <c r="N151" s="491">
        <v>0</v>
      </c>
      <c r="O151" s="867">
        <v>0</v>
      </c>
      <c r="Q151" s="90">
        <v>15</v>
      </c>
      <c r="R151" s="267"/>
      <c r="S151" s="267"/>
    </row>
    <row r="152" spans="1:19" ht="15">
      <c r="A152" s="189" t="s">
        <v>8</v>
      </c>
      <c r="B152" s="491">
        <v>0</v>
      </c>
      <c r="C152" s="491">
        <v>0</v>
      </c>
      <c r="D152" s="599">
        <v>0</v>
      </c>
      <c r="E152" s="599">
        <v>0</v>
      </c>
      <c r="F152" s="599">
        <v>0</v>
      </c>
      <c r="G152" s="599">
        <v>0</v>
      </c>
      <c r="H152" s="491">
        <v>0</v>
      </c>
      <c r="I152" s="491">
        <v>0</v>
      </c>
      <c r="J152" s="491">
        <v>0</v>
      </c>
      <c r="K152" s="491">
        <v>0</v>
      </c>
      <c r="L152" s="883">
        <v>0</v>
      </c>
      <c r="M152" s="490">
        <v>0</v>
      </c>
      <c r="N152" s="491">
        <v>0</v>
      </c>
      <c r="O152" s="867">
        <v>0</v>
      </c>
      <c r="Q152" s="90">
        <v>16</v>
      </c>
      <c r="R152" s="267"/>
      <c r="S152" s="267"/>
    </row>
    <row r="153" spans="1:19" ht="15">
      <c r="A153" s="189" t="s">
        <v>3</v>
      </c>
      <c r="B153" s="863">
        <v>0</v>
      </c>
      <c r="C153" s="863">
        <v>0</v>
      </c>
      <c r="D153" s="599">
        <v>0</v>
      </c>
      <c r="E153" s="599">
        <v>0</v>
      </c>
      <c r="F153" s="599">
        <v>0</v>
      </c>
      <c r="G153" s="599">
        <v>0</v>
      </c>
      <c r="H153" s="863">
        <v>0</v>
      </c>
      <c r="I153" s="863">
        <v>0</v>
      </c>
      <c r="J153" s="863">
        <v>0</v>
      </c>
      <c r="K153" s="863">
        <v>0</v>
      </c>
      <c r="L153" s="889">
        <v>0</v>
      </c>
      <c r="M153" s="868">
        <v>0</v>
      </c>
      <c r="N153" s="863">
        <v>0</v>
      </c>
      <c r="O153" s="869">
        <v>0</v>
      </c>
      <c r="Q153" s="90">
        <v>17</v>
      </c>
      <c r="R153" s="267"/>
      <c r="S153" s="267"/>
    </row>
    <row r="154" spans="1:19" ht="15.75" thickBot="1">
      <c r="A154" s="856" t="s">
        <v>9</v>
      </c>
      <c r="B154" s="602">
        <v>0</v>
      </c>
      <c r="C154" s="602">
        <v>0</v>
      </c>
      <c r="D154" s="599">
        <v>0</v>
      </c>
      <c r="E154" s="599">
        <v>0</v>
      </c>
      <c r="F154" s="599">
        <v>0</v>
      </c>
      <c r="G154" s="599">
        <v>0</v>
      </c>
      <c r="H154" s="602">
        <v>0</v>
      </c>
      <c r="I154" s="602">
        <v>0</v>
      </c>
      <c r="J154" s="602">
        <v>0</v>
      </c>
      <c r="K154" s="602">
        <v>0</v>
      </c>
      <c r="L154" s="874">
        <v>0</v>
      </c>
      <c r="M154" s="871">
        <v>0</v>
      </c>
      <c r="N154" s="872">
        <v>0</v>
      </c>
      <c r="O154" s="972">
        <v>0</v>
      </c>
      <c r="Q154" s="90">
        <v>18</v>
      </c>
      <c r="R154" s="267"/>
      <c r="S154" s="267"/>
    </row>
    <row r="155" spans="1:19" ht="15.75" thickBot="1">
      <c r="A155" s="191" t="s">
        <v>13</v>
      </c>
      <c r="B155" s="489">
        <f aca="true" t="shared" si="14" ref="B155:O155">SUM(B151:B154)</f>
        <v>0</v>
      </c>
      <c r="C155" s="823">
        <f t="shared" si="14"/>
        <v>0</v>
      </c>
      <c r="D155" s="823">
        <f t="shared" si="14"/>
        <v>0</v>
      </c>
      <c r="E155" s="823">
        <f t="shared" si="14"/>
        <v>0</v>
      </c>
      <c r="F155" s="1157">
        <f t="shared" si="14"/>
        <v>0</v>
      </c>
      <c r="G155" s="823">
        <f t="shared" si="14"/>
        <v>0</v>
      </c>
      <c r="H155" s="823">
        <f t="shared" si="14"/>
        <v>0</v>
      </c>
      <c r="I155" s="823">
        <f t="shared" si="14"/>
        <v>0</v>
      </c>
      <c r="J155" s="1157">
        <f t="shared" si="14"/>
        <v>0</v>
      </c>
      <c r="K155" s="489">
        <f t="shared" si="14"/>
        <v>0</v>
      </c>
      <c r="L155" s="743">
        <f t="shared" si="14"/>
        <v>0</v>
      </c>
      <c r="M155" s="489">
        <f t="shared" si="14"/>
        <v>0</v>
      </c>
      <c r="N155" s="823">
        <f t="shared" si="14"/>
        <v>0</v>
      </c>
      <c r="O155" s="1159">
        <f t="shared" si="14"/>
        <v>0</v>
      </c>
      <c r="P155" s="89"/>
      <c r="Q155" s="90">
        <v>19</v>
      </c>
      <c r="R155" s="267"/>
      <c r="S155" s="267"/>
    </row>
    <row r="156" spans="17:19" ht="15">
      <c r="Q156" s="90">
        <v>20</v>
      </c>
      <c r="R156" s="267"/>
      <c r="S156" s="267"/>
    </row>
    <row r="157" spans="1:19" ht="19.5" thickBot="1">
      <c r="A157" s="1942" t="s">
        <v>323</v>
      </c>
      <c r="B157" s="1942"/>
      <c r="C157" s="1942"/>
      <c r="D157" s="1942"/>
      <c r="E157" s="1942"/>
      <c r="F157" s="1942"/>
      <c r="G157" s="1942"/>
      <c r="H157" s="1942"/>
      <c r="I157" s="1942"/>
      <c r="J157" s="1942"/>
      <c r="K157" s="1942"/>
      <c r="Q157" s="90">
        <v>21</v>
      </c>
      <c r="R157" s="267"/>
      <c r="S157" s="267"/>
    </row>
    <row r="158" spans="1:19" ht="20.25" thickBot="1">
      <c r="A158" s="1721" t="s">
        <v>23</v>
      </c>
      <c r="B158" s="1723" t="s">
        <v>45</v>
      </c>
      <c r="C158" s="1723"/>
      <c r="D158" s="1723"/>
      <c r="E158" s="1723"/>
      <c r="F158" s="1713" t="s">
        <v>234</v>
      </c>
      <c r="G158" s="1715" t="s">
        <v>235</v>
      </c>
      <c r="H158" s="1717" t="s">
        <v>46</v>
      </c>
      <c r="I158" s="1717"/>
      <c r="J158" s="1717"/>
      <c r="K158" s="1717"/>
      <c r="L158" s="1718"/>
      <c r="M158" s="1719" t="s">
        <v>236</v>
      </c>
      <c r="N158" s="180" t="s">
        <v>1</v>
      </c>
      <c r="O158" s="1140" t="s">
        <v>37</v>
      </c>
      <c r="Q158" s="90">
        <v>22</v>
      </c>
      <c r="R158" s="267"/>
      <c r="S158" s="267"/>
    </row>
    <row r="159" spans="1:19" ht="20.25" thickBot="1">
      <c r="A159" s="1722"/>
      <c r="B159" s="181" t="s">
        <v>27</v>
      </c>
      <c r="C159" s="182" t="s">
        <v>28</v>
      </c>
      <c r="D159" s="182" t="s">
        <v>233</v>
      </c>
      <c r="E159" s="182" t="s">
        <v>29</v>
      </c>
      <c r="F159" s="1714"/>
      <c r="G159" s="1716"/>
      <c r="H159" s="185" t="s">
        <v>21</v>
      </c>
      <c r="I159" s="185" t="s">
        <v>20</v>
      </c>
      <c r="J159" s="313" t="s">
        <v>30</v>
      </c>
      <c r="K159" s="314" t="s">
        <v>31</v>
      </c>
      <c r="L159" s="187" t="s">
        <v>32</v>
      </c>
      <c r="M159" s="1720"/>
      <c r="N159" s="182" t="s">
        <v>33</v>
      </c>
      <c r="O159" s="183" t="s">
        <v>33</v>
      </c>
      <c r="Q159" s="1843" t="s">
        <v>13</v>
      </c>
      <c r="R159" s="1844"/>
      <c r="S159" s="266">
        <f>SUM(S137:S158)</f>
        <v>0</v>
      </c>
    </row>
    <row r="160" spans="1:19" ht="15">
      <c r="A160" s="848" t="s">
        <v>10</v>
      </c>
      <c r="B160" s="491">
        <v>0</v>
      </c>
      <c r="C160" s="491">
        <v>0</v>
      </c>
      <c r="D160" s="863">
        <v>0</v>
      </c>
      <c r="E160" s="491">
        <v>0</v>
      </c>
      <c r="F160" s="863">
        <v>0</v>
      </c>
      <c r="G160" s="863">
        <v>0</v>
      </c>
      <c r="H160" s="491">
        <v>0</v>
      </c>
      <c r="I160" s="491">
        <v>0</v>
      </c>
      <c r="J160" s="491">
        <v>0</v>
      </c>
      <c r="K160" s="491">
        <v>0</v>
      </c>
      <c r="L160" s="864">
        <v>0</v>
      </c>
      <c r="M160" s="490">
        <v>0</v>
      </c>
      <c r="N160" s="491">
        <v>0</v>
      </c>
      <c r="O160" s="867">
        <v>0</v>
      </c>
      <c r="Q160" s="1943" t="s">
        <v>324</v>
      </c>
      <c r="R160" s="1944"/>
      <c r="S160" s="1945"/>
    </row>
    <row r="161" spans="1:19" ht="15.75" thickBot="1">
      <c r="A161" s="189" t="s">
        <v>8</v>
      </c>
      <c r="B161" s="491">
        <v>0</v>
      </c>
      <c r="C161" s="491">
        <v>0</v>
      </c>
      <c r="D161" s="599">
        <v>0</v>
      </c>
      <c r="E161" s="491">
        <v>0</v>
      </c>
      <c r="F161" s="599">
        <v>0</v>
      </c>
      <c r="G161" s="599">
        <v>0</v>
      </c>
      <c r="H161" s="491">
        <v>0</v>
      </c>
      <c r="I161" s="491">
        <v>0</v>
      </c>
      <c r="J161" s="491">
        <v>0</v>
      </c>
      <c r="K161" s="491">
        <v>0</v>
      </c>
      <c r="L161" s="883">
        <v>0</v>
      </c>
      <c r="M161" s="490">
        <v>0</v>
      </c>
      <c r="N161" s="491">
        <v>0</v>
      </c>
      <c r="O161" s="867">
        <v>0</v>
      </c>
      <c r="Q161" s="90">
        <v>1</v>
      </c>
      <c r="R161" s="267"/>
      <c r="S161" s="267"/>
    </row>
    <row r="162" spans="1:19" ht="13.5" thickBot="1">
      <c r="A162" s="189" t="s">
        <v>3</v>
      </c>
      <c r="B162" s="863">
        <v>0</v>
      </c>
      <c r="C162" s="863">
        <v>0</v>
      </c>
      <c r="D162" s="599">
        <v>0</v>
      </c>
      <c r="E162" s="863">
        <v>0</v>
      </c>
      <c r="F162" s="599">
        <v>0</v>
      </c>
      <c r="G162" s="599">
        <v>0</v>
      </c>
      <c r="H162" s="863">
        <v>0</v>
      </c>
      <c r="I162" s="863">
        <v>0</v>
      </c>
      <c r="J162" s="863">
        <v>0</v>
      </c>
      <c r="K162" s="863">
        <v>0</v>
      </c>
      <c r="L162" s="889">
        <v>0</v>
      </c>
      <c r="M162" s="868">
        <v>0</v>
      </c>
      <c r="N162" s="863">
        <v>0</v>
      </c>
      <c r="O162" s="869">
        <v>0</v>
      </c>
      <c r="Q162" s="1843" t="s">
        <v>13</v>
      </c>
      <c r="R162" s="1844"/>
      <c r="S162" s="266">
        <f>S161</f>
        <v>0</v>
      </c>
    </row>
    <row r="163" spans="1:19" ht="13.5" thickBot="1">
      <c r="A163" s="856" t="s">
        <v>9</v>
      </c>
      <c r="B163" s="602">
        <v>0</v>
      </c>
      <c r="C163" s="602">
        <v>0</v>
      </c>
      <c r="D163" s="1183">
        <v>0</v>
      </c>
      <c r="E163" s="602">
        <v>0</v>
      </c>
      <c r="F163" s="1183">
        <v>0</v>
      </c>
      <c r="G163" s="599">
        <v>0</v>
      </c>
      <c r="H163" s="602">
        <v>0</v>
      </c>
      <c r="I163" s="602">
        <v>0</v>
      </c>
      <c r="J163" s="602">
        <v>0</v>
      </c>
      <c r="K163" s="602">
        <v>0</v>
      </c>
      <c r="L163" s="874">
        <v>0</v>
      </c>
      <c r="M163" s="875">
        <v>0</v>
      </c>
      <c r="N163" s="602">
        <v>0</v>
      </c>
      <c r="O163" s="879">
        <v>0</v>
      </c>
      <c r="Q163" s="1766" t="s">
        <v>322</v>
      </c>
      <c r="R163" s="1840"/>
      <c r="S163" s="1840"/>
    </row>
    <row r="164" spans="1:19" ht="15.75" thickBot="1">
      <c r="A164" s="191" t="s">
        <v>13</v>
      </c>
      <c r="B164" s="489">
        <f aca="true" t="shared" si="15" ref="B164:O164">SUM(B160:B163)</f>
        <v>0</v>
      </c>
      <c r="C164" s="823">
        <f t="shared" si="15"/>
        <v>0</v>
      </c>
      <c r="D164" s="823">
        <f t="shared" si="15"/>
        <v>0</v>
      </c>
      <c r="E164" s="823">
        <f t="shared" si="15"/>
        <v>0</v>
      </c>
      <c r="F164" s="1157">
        <f t="shared" si="15"/>
        <v>0</v>
      </c>
      <c r="G164" s="823">
        <f t="shared" si="15"/>
        <v>0</v>
      </c>
      <c r="H164" s="823">
        <f t="shared" si="15"/>
        <v>0</v>
      </c>
      <c r="I164" s="823">
        <f t="shared" si="15"/>
        <v>0</v>
      </c>
      <c r="J164" s="1157">
        <f t="shared" si="15"/>
        <v>0</v>
      </c>
      <c r="K164" s="489">
        <f t="shared" si="15"/>
        <v>0</v>
      </c>
      <c r="L164" s="743">
        <f t="shared" si="15"/>
        <v>0</v>
      </c>
      <c r="M164" s="489">
        <f t="shared" si="15"/>
        <v>0</v>
      </c>
      <c r="N164" s="489">
        <f t="shared" si="15"/>
        <v>0</v>
      </c>
      <c r="O164" s="1159">
        <f t="shared" si="15"/>
        <v>0</v>
      </c>
      <c r="P164" s="89"/>
      <c r="Q164" s="90">
        <v>1</v>
      </c>
      <c r="R164" s="265"/>
      <c r="S164" s="265"/>
    </row>
    <row r="165" spans="1:19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Q165" s="90">
        <v>2</v>
      </c>
      <c r="R165" s="265"/>
      <c r="S165" s="265"/>
    </row>
    <row r="166" spans="1:19" ht="15">
      <c r="A166" s="1946" t="s">
        <v>312</v>
      </c>
      <c r="B166" s="1946"/>
      <c r="C166" s="1946"/>
      <c r="D166" s="1946"/>
      <c r="E166" s="1946"/>
      <c r="F166" s="1946"/>
      <c r="G166" s="1946"/>
      <c r="H166" s="1946"/>
      <c r="I166" s="1946"/>
      <c r="J166" s="1946"/>
      <c r="K166" s="1946"/>
      <c r="L166" s="8"/>
      <c r="M166" s="8"/>
      <c r="N166" s="8"/>
      <c r="O166" s="8"/>
      <c r="Q166" s="90">
        <v>3</v>
      </c>
      <c r="R166" s="265"/>
      <c r="S166" s="265"/>
    </row>
    <row r="167" spans="1:19" ht="19.5">
      <c r="A167" s="1721" t="s">
        <v>23</v>
      </c>
      <c r="B167" s="1723" t="s">
        <v>45</v>
      </c>
      <c r="C167" s="1723"/>
      <c r="D167" s="1723"/>
      <c r="E167" s="1723"/>
      <c r="F167" s="1713" t="s">
        <v>234</v>
      </c>
      <c r="G167" s="1715" t="s">
        <v>235</v>
      </c>
      <c r="H167" s="1717" t="s">
        <v>46</v>
      </c>
      <c r="I167" s="1717"/>
      <c r="J167" s="1717"/>
      <c r="K167" s="1717"/>
      <c r="L167" s="1718"/>
      <c r="M167" s="1719" t="s">
        <v>236</v>
      </c>
      <c r="N167" s="180" t="s">
        <v>1</v>
      </c>
      <c r="O167" s="1140" t="s">
        <v>37</v>
      </c>
      <c r="Q167" s="90">
        <v>4</v>
      </c>
      <c r="R167" s="265"/>
      <c r="S167" s="265"/>
    </row>
    <row r="168" spans="1:19" ht="20.25" thickBot="1">
      <c r="A168" s="1722"/>
      <c r="B168" s="181" t="s">
        <v>27</v>
      </c>
      <c r="C168" s="182" t="s">
        <v>28</v>
      </c>
      <c r="D168" s="182" t="s">
        <v>233</v>
      </c>
      <c r="E168" s="182" t="s">
        <v>29</v>
      </c>
      <c r="F168" s="1714"/>
      <c r="G168" s="1716"/>
      <c r="H168" s="185" t="s">
        <v>21</v>
      </c>
      <c r="I168" s="185" t="s">
        <v>20</v>
      </c>
      <c r="J168" s="313" t="s">
        <v>30</v>
      </c>
      <c r="K168" s="314" t="s">
        <v>31</v>
      </c>
      <c r="L168" s="187" t="s">
        <v>32</v>
      </c>
      <c r="M168" s="1720"/>
      <c r="N168" s="182" t="s">
        <v>33</v>
      </c>
      <c r="O168" s="183" t="s">
        <v>33</v>
      </c>
      <c r="Q168" s="90">
        <v>5</v>
      </c>
      <c r="R168" s="265"/>
      <c r="S168" s="265"/>
    </row>
    <row r="169" spans="1:19" ht="15">
      <c r="A169" s="189" t="s">
        <v>8</v>
      </c>
      <c r="B169" s="490">
        <v>0</v>
      </c>
      <c r="C169" s="490">
        <v>0</v>
      </c>
      <c r="D169" s="599">
        <v>0</v>
      </c>
      <c r="E169" s="599">
        <v>0</v>
      </c>
      <c r="F169" s="599">
        <v>0</v>
      </c>
      <c r="G169" s="599">
        <v>0</v>
      </c>
      <c r="H169" s="490">
        <v>0</v>
      </c>
      <c r="I169" s="490">
        <v>0</v>
      </c>
      <c r="J169" s="490">
        <v>0</v>
      </c>
      <c r="K169" s="490">
        <v>0</v>
      </c>
      <c r="L169" s="864">
        <v>0</v>
      </c>
      <c r="M169" s="490">
        <v>0</v>
      </c>
      <c r="N169" s="1947">
        <v>0</v>
      </c>
      <c r="O169" s="867">
        <v>0</v>
      </c>
      <c r="Q169" s="90">
        <v>6</v>
      </c>
      <c r="R169" s="265"/>
      <c r="S169" s="265"/>
    </row>
    <row r="170" spans="1:19" ht="15.75" thickBot="1">
      <c r="A170" s="189" t="s">
        <v>3</v>
      </c>
      <c r="B170" s="868">
        <v>0</v>
      </c>
      <c r="C170" s="868">
        <v>0</v>
      </c>
      <c r="D170" s="870"/>
      <c r="E170" s="870">
        <v>0</v>
      </c>
      <c r="F170" s="870">
        <v>0</v>
      </c>
      <c r="G170" s="870"/>
      <c r="H170" s="868">
        <v>0</v>
      </c>
      <c r="I170" s="868">
        <v>0</v>
      </c>
      <c r="J170" s="868">
        <v>0</v>
      </c>
      <c r="K170" s="868">
        <v>0</v>
      </c>
      <c r="L170" s="889">
        <v>0</v>
      </c>
      <c r="M170" s="868">
        <v>0</v>
      </c>
      <c r="N170" s="1948"/>
      <c r="O170" s="869">
        <v>0</v>
      </c>
      <c r="Q170" s="90">
        <v>7</v>
      </c>
      <c r="R170" s="265"/>
      <c r="S170" s="265"/>
    </row>
    <row r="171" spans="1:19" ht="15.75" thickBot="1">
      <c r="A171" s="191" t="s">
        <v>13</v>
      </c>
      <c r="B171" s="489">
        <f aca="true" t="shared" si="16" ref="B171:O171">SUM(B169:B170)</f>
        <v>0</v>
      </c>
      <c r="C171" s="823">
        <f t="shared" si="16"/>
        <v>0</v>
      </c>
      <c r="D171" s="823">
        <f t="shared" si="16"/>
        <v>0</v>
      </c>
      <c r="E171" s="823">
        <f t="shared" si="16"/>
        <v>0</v>
      </c>
      <c r="F171" s="1157">
        <f t="shared" si="16"/>
        <v>0</v>
      </c>
      <c r="G171" s="823">
        <f t="shared" si="16"/>
        <v>0</v>
      </c>
      <c r="H171" s="823">
        <f t="shared" si="16"/>
        <v>0</v>
      </c>
      <c r="I171" s="823">
        <f t="shared" si="16"/>
        <v>0</v>
      </c>
      <c r="J171" s="1157">
        <f t="shared" si="16"/>
        <v>0</v>
      </c>
      <c r="K171" s="489">
        <f t="shared" si="16"/>
        <v>0</v>
      </c>
      <c r="L171" s="743">
        <f t="shared" si="16"/>
        <v>0</v>
      </c>
      <c r="M171" s="489">
        <f t="shared" si="16"/>
        <v>0</v>
      </c>
      <c r="N171" s="823">
        <f t="shared" si="16"/>
        <v>0</v>
      </c>
      <c r="O171" s="1159">
        <f t="shared" si="16"/>
        <v>0</v>
      </c>
      <c r="P171" s="89"/>
      <c r="Q171" s="90">
        <v>8</v>
      </c>
      <c r="R171" s="265"/>
      <c r="S171" s="265"/>
    </row>
    <row r="172" spans="1:19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Q172" s="90">
        <v>9</v>
      </c>
      <c r="R172" s="265"/>
      <c r="S172" s="265"/>
    </row>
    <row r="173" spans="1:19" ht="15">
      <c r="A173" s="1949" t="s">
        <v>325</v>
      </c>
      <c r="B173" s="1949"/>
      <c r="C173" s="1949"/>
      <c r="D173" s="1949"/>
      <c r="E173" s="1949"/>
      <c r="F173" s="8"/>
      <c r="G173" s="8"/>
      <c r="H173" s="8"/>
      <c r="I173" s="8"/>
      <c r="J173" s="8"/>
      <c r="K173" s="8"/>
      <c r="L173" s="8"/>
      <c r="M173" s="8"/>
      <c r="N173" s="8"/>
      <c r="O173" s="8"/>
      <c r="Q173" s="90">
        <v>10</v>
      </c>
      <c r="R173" s="265"/>
      <c r="S173" s="265"/>
    </row>
    <row r="174" spans="1:19" ht="19.5">
      <c r="A174" s="1721" t="s">
        <v>23</v>
      </c>
      <c r="B174" s="1723" t="s">
        <v>45</v>
      </c>
      <c r="C174" s="1723"/>
      <c r="D174" s="1723"/>
      <c r="E174" s="1723"/>
      <c r="F174" s="1713" t="s">
        <v>234</v>
      </c>
      <c r="G174" s="1715" t="s">
        <v>235</v>
      </c>
      <c r="H174" s="1717" t="s">
        <v>46</v>
      </c>
      <c r="I174" s="1717"/>
      <c r="J174" s="1717"/>
      <c r="K174" s="1717"/>
      <c r="L174" s="1718"/>
      <c r="M174" s="1719" t="s">
        <v>236</v>
      </c>
      <c r="N174" s="180" t="s">
        <v>1</v>
      </c>
      <c r="O174" s="1140" t="s">
        <v>37</v>
      </c>
      <c r="Q174" s="90">
        <v>11</v>
      </c>
      <c r="R174" s="265"/>
      <c r="S174" s="265"/>
    </row>
    <row r="175" spans="1:19" ht="20.25" thickBot="1">
      <c r="A175" s="1722"/>
      <c r="B175" s="181" t="s">
        <v>27</v>
      </c>
      <c r="C175" s="182" t="s">
        <v>28</v>
      </c>
      <c r="D175" s="182" t="s">
        <v>233</v>
      </c>
      <c r="E175" s="182" t="s">
        <v>29</v>
      </c>
      <c r="F175" s="1714"/>
      <c r="G175" s="1716"/>
      <c r="H175" s="185" t="s">
        <v>21</v>
      </c>
      <c r="I175" s="185" t="s">
        <v>20</v>
      </c>
      <c r="J175" s="313" t="s">
        <v>30</v>
      </c>
      <c r="K175" s="314" t="s">
        <v>31</v>
      </c>
      <c r="L175" s="187" t="s">
        <v>32</v>
      </c>
      <c r="M175" s="1720"/>
      <c r="N175" s="182" t="s">
        <v>33</v>
      </c>
      <c r="O175" s="183" t="s">
        <v>33</v>
      </c>
      <c r="Q175" s="90">
        <v>12</v>
      </c>
      <c r="R175" s="265"/>
      <c r="S175" s="265"/>
    </row>
    <row r="176" spans="1:19" ht="15.75" thickBot="1">
      <c r="A176" s="189" t="s">
        <v>8</v>
      </c>
      <c r="B176" s="490">
        <v>0</v>
      </c>
      <c r="C176" s="491">
        <v>0</v>
      </c>
      <c r="D176" s="1184">
        <v>0</v>
      </c>
      <c r="E176" s="599">
        <v>0</v>
      </c>
      <c r="F176" s="1185">
        <v>0</v>
      </c>
      <c r="G176" s="1185">
        <v>0</v>
      </c>
      <c r="H176" s="491">
        <v>0</v>
      </c>
      <c r="I176" s="491">
        <v>0</v>
      </c>
      <c r="J176" s="492">
        <v>0</v>
      </c>
      <c r="K176" s="490">
        <v>0</v>
      </c>
      <c r="L176" s="883">
        <v>0</v>
      </c>
      <c r="M176" s="490">
        <v>0</v>
      </c>
      <c r="N176" s="1186">
        <v>0</v>
      </c>
      <c r="O176" s="1132">
        <v>0</v>
      </c>
      <c r="Q176" s="90">
        <v>13</v>
      </c>
      <c r="R176" s="265"/>
      <c r="S176" s="265"/>
    </row>
    <row r="177" spans="1:19" ht="15.75" thickBot="1">
      <c r="A177" s="191" t="s">
        <v>13</v>
      </c>
      <c r="B177" s="489">
        <f aca="true" t="shared" si="17" ref="B177:O177">SUM(B176:B176)</f>
        <v>0</v>
      </c>
      <c r="C177" s="823">
        <f t="shared" si="17"/>
        <v>0</v>
      </c>
      <c r="D177" s="823">
        <f t="shared" si="17"/>
        <v>0</v>
      </c>
      <c r="E177" s="823">
        <f t="shared" si="17"/>
        <v>0</v>
      </c>
      <c r="F177" s="1157">
        <f t="shared" si="17"/>
        <v>0</v>
      </c>
      <c r="G177" s="823">
        <f t="shared" si="17"/>
        <v>0</v>
      </c>
      <c r="H177" s="823">
        <f t="shared" si="17"/>
        <v>0</v>
      </c>
      <c r="I177" s="823">
        <f t="shared" si="17"/>
        <v>0</v>
      </c>
      <c r="J177" s="892">
        <f t="shared" si="17"/>
        <v>0</v>
      </c>
      <c r="K177" s="893">
        <f t="shared" si="17"/>
        <v>0</v>
      </c>
      <c r="L177" s="894">
        <f t="shared" si="17"/>
        <v>0</v>
      </c>
      <c r="M177" s="893">
        <f>SUM(M176:M176)</f>
        <v>0</v>
      </c>
      <c r="N177" s="823">
        <f t="shared" si="17"/>
        <v>0</v>
      </c>
      <c r="O177" s="1159">
        <f t="shared" si="17"/>
        <v>0</v>
      </c>
      <c r="P177" s="89"/>
      <c r="Q177" s="90">
        <v>14</v>
      </c>
      <c r="R177" s="265"/>
      <c r="S177" s="265"/>
    </row>
    <row r="178" spans="1:19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95"/>
      <c r="L178" s="8"/>
      <c r="M178" s="8"/>
      <c r="N178" s="8"/>
      <c r="O178" s="8"/>
      <c r="Q178" s="90">
        <v>15</v>
      </c>
      <c r="R178" s="265"/>
      <c r="S178" s="265"/>
    </row>
    <row r="179" spans="1:19" ht="15.75" thickBot="1">
      <c r="A179" s="1949" t="s">
        <v>306</v>
      </c>
      <c r="B179" s="1949"/>
      <c r="C179" s="1949"/>
      <c r="D179" s="1949"/>
      <c r="E179" s="1949"/>
      <c r="F179" s="8"/>
      <c r="G179" s="8"/>
      <c r="H179" s="8"/>
      <c r="I179" s="8"/>
      <c r="J179" s="8"/>
      <c r="K179" s="8"/>
      <c r="L179" s="8"/>
      <c r="M179" s="8"/>
      <c r="N179" s="8"/>
      <c r="O179" s="8"/>
      <c r="Q179" s="90">
        <v>16</v>
      </c>
      <c r="R179" s="265"/>
      <c r="S179" s="265"/>
    </row>
    <row r="180" spans="1:19" ht="20.25" thickBot="1">
      <c r="A180" s="1721" t="s">
        <v>23</v>
      </c>
      <c r="B180" s="1723" t="s">
        <v>45</v>
      </c>
      <c r="C180" s="1723"/>
      <c r="D180" s="1723"/>
      <c r="E180" s="1723"/>
      <c r="F180" s="1713" t="s">
        <v>234</v>
      </c>
      <c r="G180" s="1715" t="s">
        <v>235</v>
      </c>
      <c r="H180" s="1717" t="s">
        <v>46</v>
      </c>
      <c r="I180" s="1717"/>
      <c r="J180" s="1717"/>
      <c r="K180" s="1717"/>
      <c r="L180" s="1718"/>
      <c r="M180" s="1719" t="s">
        <v>236</v>
      </c>
      <c r="N180" s="180" t="s">
        <v>1</v>
      </c>
      <c r="O180" s="1140" t="s">
        <v>37</v>
      </c>
      <c r="Q180" s="1843" t="s">
        <v>13</v>
      </c>
      <c r="R180" s="1844"/>
      <c r="S180" s="266">
        <f>SUM(S164:S179)</f>
        <v>0</v>
      </c>
    </row>
    <row r="181" spans="1:19" ht="20.25" thickBot="1">
      <c r="A181" s="1722"/>
      <c r="B181" s="181" t="s">
        <v>27</v>
      </c>
      <c r="C181" s="182" t="s">
        <v>28</v>
      </c>
      <c r="D181" s="182" t="s">
        <v>233</v>
      </c>
      <c r="E181" s="182" t="s">
        <v>29</v>
      </c>
      <c r="F181" s="1714"/>
      <c r="G181" s="1716"/>
      <c r="H181" s="185" t="s">
        <v>21</v>
      </c>
      <c r="I181" s="185" t="s">
        <v>20</v>
      </c>
      <c r="J181" s="313" t="s">
        <v>30</v>
      </c>
      <c r="K181" s="314" t="s">
        <v>31</v>
      </c>
      <c r="L181" s="187" t="s">
        <v>32</v>
      </c>
      <c r="M181" s="1720"/>
      <c r="N181" s="182" t="s">
        <v>33</v>
      </c>
      <c r="O181" s="183" t="s">
        <v>33</v>
      </c>
      <c r="Q181" s="1766" t="s">
        <v>326</v>
      </c>
      <c r="R181" s="1840"/>
      <c r="S181" s="1840"/>
    </row>
    <row r="182" spans="1:19" ht="15.75" thickBot="1">
      <c r="A182" s="189" t="s">
        <v>8</v>
      </c>
      <c r="B182" s="490">
        <v>0</v>
      </c>
      <c r="C182" s="491">
        <v>0</v>
      </c>
      <c r="D182" s="862">
        <v>0</v>
      </c>
      <c r="E182" s="599">
        <v>0</v>
      </c>
      <c r="F182" s="862">
        <v>0</v>
      </c>
      <c r="G182" s="896">
        <v>0</v>
      </c>
      <c r="H182" s="491">
        <v>0</v>
      </c>
      <c r="I182" s="491">
        <v>0</v>
      </c>
      <c r="J182" s="492">
        <v>0</v>
      </c>
      <c r="K182" s="490">
        <v>0</v>
      </c>
      <c r="L182" s="883">
        <v>0</v>
      </c>
      <c r="M182" s="490">
        <v>0</v>
      </c>
      <c r="N182" s="1187">
        <v>0</v>
      </c>
      <c r="O182" s="1186">
        <v>0</v>
      </c>
      <c r="Q182" s="90">
        <v>1</v>
      </c>
      <c r="R182" s="267"/>
      <c r="S182" s="267"/>
    </row>
    <row r="183" spans="1:19" ht="15.75" thickBot="1">
      <c r="A183" s="191" t="s">
        <v>13</v>
      </c>
      <c r="B183" s="893">
        <f aca="true" t="shared" si="18" ref="B183:O183">SUM(B182:B182)</f>
        <v>0</v>
      </c>
      <c r="C183" s="897">
        <f t="shared" si="18"/>
        <v>0</v>
      </c>
      <c r="D183" s="897">
        <f t="shared" si="18"/>
        <v>0</v>
      </c>
      <c r="E183" s="897">
        <f t="shared" si="18"/>
        <v>0</v>
      </c>
      <c r="F183" s="892">
        <f t="shared" si="18"/>
        <v>0</v>
      </c>
      <c r="G183" s="897">
        <f t="shared" si="18"/>
        <v>0</v>
      </c>
      <c r="H183" s="897">
        <f t="shared" si="18"/>
        <v>0</v>
      </c>
      <c r="I183" s="897">
        <f t="shared" si="18"/>
        <v>0</v>
      </c>
      <c r="J183" s="892">
        <f t="shared" si="18"/>
        <v>0</v>
      </c>
      <c r="K183" s="893">
        <f t="shared" si="18"/>
        <v>0</v>
      </c>
      <c r="L183" s="894">
        <f t="shared" si="18"/>
        <v>0</v>
      </c>
      <c r="M183" s="893">
        <f t="shared" si="18"/>
        <v>0</v>
      </c>
      <c r="N183" s="897">
        <f t="shared" si="18"/>
        <v>0</v>
      </c>
      <c r="O183" s="898">
        <f t="shared" si="18"/>
        <v>0</v>
      </c>
      <c r="P183" s="89"/>
      <c r="Q183" s="90">
        <v>2</v>
      </c>
      <c r="R183" s="267"/>
      <c r="S183" s="267"/>
    </row>
    <row r="184" spans="1:19" ht="15">
      <c r="A184" s="1188"/>
      <c r="B184" s="1189"/>
      <c r="C184" s="1189"/>
      <c r="D184" s="1189"/>
      <c r="E184" s="1189"/>
      <c r="F184" s="1189"/>
      <c r="G184" s="1189"/>
      <c r="H184" s="8"/>
      <c r="I184" s="8"/>
      <c r="J184" s="8"/>
      <c r="K184" s="8"/>
      <c r="L184" s="8"/>
      <c r="M184" s="8"/>
      <c r="N184" s="8"/>
      <c r="O184" s="8"/>
      <c r="Q184" s="90">
        <v>3</v>
      </c>
      <c r="R184" s="267"/>
      <c r="S184" s="267"/>
    </row>
    <row r="185" spans="1:19" ht="15">
      <c r="A185" s="1949" t="s">
        <v>325</v>
      </c>
      <c r="B185" s="1949"/>
      <c r="C185" s="1949"/>
      <c r="D185" s="1949"/>
      <c r="E185" s="1949"/>
      <c r="F185" s="8"/>
      <c r="G185" s="8"/>
      <c r="H185" s="8"/>
      <c r="I185" s="8"/>
      <c r="J185" s="8"/>
      <c r="K185" s="8"/>
      <c r="L185" s="8"/>
      <c r="M185" s="8"/>
      <c r="N185" s="8"/>
      <c r="O185" s="8"/>
      <c r="Q185" s="90">
        <v>4</v>
      </c>
      <c r="R185" s="267"/>
      <c r="S185" s="267"/>
    </row>
    <row r="186" spans="1:19" ht="20.25" thickBot="1">
      <c r="A186" s="1721" t="s">
        <v>23</v>
      </c>
      <c r="B186" s="1723" t="s">
        <v>45</v>
      </c>
      <c r="C186" s="1723"/>
      <c r="D186" s="1723"/>
      <c r="E186" s="1723"/>
      <c r="F186" s="1713" t="s">
        <v>234</v>
      </c>
      <c r="G186" s="1715" t="s">
        <v>235</v>
      </c>
      <c r="H186" s="1717" t="s">
        <v>46</v>
      </c>
      <c r="I186" s="1717"/>
      <c r="J186" s="1717"/>
      <c r="K186" s="1717"/>
      <c r="L186" s="1718"/>
      <c r="M186" s="1719" t="s">
        <v>236</v>
      </c>
      <c r="N186" s="180" t="s">
        <v>1</v>
      </c>
      <c r="O186" s="1140" t="s">
        <v>37</v>
      </c>
      <c r="Q186" s="90">
        <v>5</v>
      </c>
      <c r="R186" s="267"/>
      <c r="S186" s="267"/>
    </row>
    <row r="187" spans="1:19" ht="20.25" thickBot="1">
      <c r="A187" s="1722"/>
      <c r="B187" s="181" t="s">
        <v>27</v>
      </c>
      <c r="C187" s="182" t="s">
        <v>28</v>
      </c>
      <c r="D187" s="182" t="s">
        <v>233</v>
      </c>
      <c r="E187" s="182" t="s">
        <v>29</v>
      </c>
      <c r="F187" s="1714"/>
      <c r="G187" s="1716"/>
      <c r="H187" s="185" t="s">
        <v>21</v>
      </c>
      <c r="I187" s="185" t="s">
        <v>20</v>
      </c>
      <c r="J187" s="313" t="s">
        <v>30</v>
      </c>
      <c r="K187" s="314" t="s">
        <v>31</v>
      </c>
      <c r="L187" s="187" t="s">
        <v>32</v>
      </c>
      <c r="M187" s="1720"/>
      <c r="N187" s="182" t="s">
        <v>33</v>
      </c>
      <c r="O187" s="183" t="s">
        <v>33</v>
      </c>
      <c r="Q187" s="1843" t="s">
        <v>13</v>
      </c>
      <c r="R187" s="1844"/>
      <c r="S187" s="266">
        <f>SUM(S182:S186)</f>
        <v>0</v>
      </c>
    </row>
    <row r="188" spans="1:19" ht="13.5" thickBot="1">
      <c r="A188" s="189" t="s">
        <v>8</v>
      </c>
      <c r="B188" s="490">
        <v>0</v>
      </c>
      <c r="C188" s="491">
        <v>0</v>
      </c>
      <c r="D188" s="599">
        <v>0</v>
      </c>
      <c r="E188" s="599">
        <v>0</v>
      </c>
      <c r="F188" s="1190">
        <v>0</v>
      </c>
      <c r="G188" s="1190">
        <v>0</v>
      </c>
      <c r="H188" s="491">
        <v>0</v>
      </c>
      <c r="I188" s="491">
        <v>0</v>
      </c>
      <c r="J188" s="492">
        <v>0</v>
      </c>
      <c r="K188" s="490">
        <v>0</v>
      </c>
      <c r="L188" s="883">
        <v>0</v>
      </c>
      <c r="M188" s="490">
        <v>0</v>
      </c>
      <c r="N188" s="1186">
        <v>0</v>
      </c>
      <c r="O188" s="867">
        <v>0</v>
      </c>
      <c r="Q188" s="1766" t="s">
        <v>322</v>
      </c>
      <c r="R188" s="1840"/>
      <c r="S188" s="1840"/>
    </row>
    <row r="189" spans="1:19" ht="15.75" thickBot="1">
      <c r="A189" s="191" t="s">
        <v>13</v>
      </c>
      <c r="B189" s="893">
        <f aca="true" t="shared" si="19" ref="B189:O189">SUM(B188:B188)</f>
        <v>0</v>
      </c>
      <c r="C189" s="897">
        <f t="shared" si="19"/>
        <v>0</v>
      </c>
      <c r="D189" s="897">
        <f t="shared" si="19"/>
        <v>0</v>
      </c>
      <c r="E189" s="897">
        <f t="shared" si="19"/>
        <v>0</v>
      </c>
      <c r="F189" s="892">
        <f t="shared" si="19"/>
        <v>0</v>
      </c>
      <c r="G189" s="897">
        <f t="shared" si="19"/>
        <v>0</v>
      </c>
      <c r="H189" s="897">
        <f t="shared" si="19"/>
        <v>0</v>
      </c>
      <c r="I189" s="897">
        <f t="shared" si="19"/>
        <v>0</v>
      </c>
      <c r="J189" s="892">
        <f t="shared" si="19"/>
        <v>0</v>
      </c>
      <c r="K189" s="893">
        <f t="shared" si="19"/>
        <v>0</v>
      </c>
      <c r="L189" s="894">
        <f>SUM(L188:L188)</f>
        <v>0</v>
      </c>
      <c r="M189" s="893">
        <f>SUM(M188:M188)</f>
        <v>0</v>
      </c>
      <c r="N189" s="897">
        <f t="shared" si="19"/>
        <v>0</v>
      </c>
      <c r="O189" s="898">
        <f t="shared" si="19"/>
        <v>0</v>
      </c>
      <c r="P189" s="89"/>
      <c r="Q189" s="90">
        <v>1</v>
      </c>
      <c r="R189" s="265"/>
      <c r="S189" s="265"/>
    </row>
    <row r="190" spans="17:19" ht="13.5" thickBot="1">
      <c r="Q190" s="1843" t="s">
        <v>13</v>
      </c>
      <c r="R190" s="1844"/>
      <c r="S190" s="266">
        <f>S189</f>
        <v>0</v>
      </c>
    </row>
    <row r="191" spans="1:19" ht="12.75">
      <c r="A191" s="1949" t="s">
        <v>325</v>
      </c>
      <c r="B191" s="1949"/>
      <c r="C191" s="1949"/>
      <c r="D191" s="1949"/>
      <c r="E191" s="1949"/>
      <c r="F191" s="8"/>
      <c r="G191" s="8"/>
      <c r="H191" s="8"/>
      <c r="I191" s="8"/>
      <c r="J191" s="8"/>
      <c r="K191" s="8"/>
      <c r="L191" s="8"/>
      <c r="M191" s="8"/>
      <c r="N191" s="8"/>
      <c r="O191" s="8"/>
      <c r="Q191" s="1766" t="s">
        <v>322</v>
      </c>
      <c r="R191" s="1840"/>
      <c r="S191" s="1840"/>
    </row>
    <row r="192" spans="1:19" ht="19.5">
      <c r="A192" s="1721" t="s">
        <v>23</v>
      </c>
      <c r="B192" s="1723" t="s">
        <v>45</v>
      </c>
      <c r="C192" s="1723"/>
      <c r="D192" s="1723"/>
      <c r="E192" s="1723"/>
      <c r="F192" s="1713" t="s">
        <v>234</v>
      </c>
      <c r="G192" s="1715" t="s">
        <v>235</v>
      </c>
      <c r="H192" s="1717" t="s">
        <v>46</v>
      </c>
      <c r="I192" s="1717"/>
      <c r="J192" s="1717"/>
      <c r="K192" s="1717"/>
      <c r="L192" s="1718"/>
      <c r="M192" s="1719" t="s">
        <v>236</v>
      </c>
      <c r="N192" s="180" t="s">
        <v>1</v>
      </c>
      <c r="O192" s="1140" t="s">
        <v>37</v>
      </c>
      <c r="Q192" s="90">
        <v>1</v>
      </c>
      <c r="R192" s="265"/>
      <c r="S192" s="265"/>
    </row>
    <row r="193" spans="1:19" ht="20.25" thickBot="1">
      <c r="A193" s="1722"/>
      <c r="B193" s="181" t="s">
        <v>27</v>
      </c>
      <c r="C193" s="182" t="s">
        <v>28</v>
      </c>
      <c r="D193" s="182" t="s">
        <v>233</v>
      </c>
      <c r="E193" s="182" t="s">
        <v>29</v>
      </c>
      <c r="F193" s="1714"/>
      <c r="G193" s="1716"/>
      <c r="H193" s="185" t="s">
        <v>21</v>
      </c>
      <c r="I193" s="185" t="s">
        <v>20</v>
      </c>
      <c r="J193" s="313" t="s">
        <v>30</v>
      </c>
      <c r="K193" s="314" t="s">
        <v>31</v>
      </c>
      <c r="L193" s="187" t="s">
        <v>32</v>
      </c>
      <c r="M193" s="1720"/>
      <c r="N193" s="182" t="s">
        <v>33</v>
      </c>
      <c r="O193" s="183" t="s">
        <v>33</v>
      </c>
      <c r="Q193" s="90">
        <v>2</v>
      </c>
      <c r="R193" s="267"/>
      <c r="S193" s="267"/>
    </row>
    <row r="194" spans="1:19" ht="15.75" thickBot="1">
      <c r="A194" s="189" t="s">
        <v>8</v>
      </c>
      <c r="B194" s="490">
        <v>0</v>
      </c>
      <c r="C194" s="491">
        <v>0</v>
      </c>
      <c r="D194" s="1191">
        <v>0</v>
      </c>
      <c r="E194" s="599">
        <v>0</v>
      </c>
      <c r="F194" s="1185">
        <v>0</v>
      </c>
      <c r="G194" s="1185">
        <v>0</v>
      </c>
      <c r="H194" s="490">
        <v>0</v>
      </c>
      <c r="I194" s="491">
        <v>0</v>
      </c>
      <c r="J194" s="490">
        <v>0</v>
      </c>
      <c r="K194" s="491">
        <v>0</v>
      </c>
      <c r="L194" s="883">
        <v>0</v>
      </c>
      <c r="M194" s="490">
        <v>0</v>
      </c>
      <c r="N194" s="1186">
        <v>0</v>
      </c>
      <c r="O194" s="867">
        <v>0</v>
      </c>
      <c r="Q194" s="90">
        <v>3</v>
      </c>
      <c r="R194" s="267"/>
      <c r="S194" s="267"/>
    </row>
    <row r="195" spans="1:19" ht="15.75" thickBot="1">
      <c r="A195" s="191" t="s">
        <v>13</v>
      </c>
      <c r="B195" s="893">
        <f aca="true" t="shared" si="20" ref="B195:O195">SUM(B194:B194)</f>
        <v>0</v>
      </c>
      <c r="C195" s="897">
        <f t="shared" si="20"/>
        <v>0</v>
      </c>
      <c r="D195" s="897">
        <f t="shared" si="20"/>
        <v>0</v>
      </c>
      <c r="E195" s="897">
        <f t="shared" si="20"/>
        <v>0</v>
      </c>
      <c r="F195" s="892">
        <f t="shared" si="20"/>
        <v>0</v>
      </c>
      <c r="G195" s="897">
        <f t="shared" si="20"/>
        <v>0</v>
      </c>
      <c r="H195" s="897">
        <f t="shared" si="20"/>
        <v>0</v>
      </c>
      <c r="I195" s="897">
        <f t="shared" si="20"/>
        <v>0</v>
      </c>
      <c r="J195" s="892">
        <f t="shared" si="20"/>
        <v>0</v>
      </c>
      <c r="K195" s="893">
        <f t="shared" si="20"/>
        <v>0</v>
      </c>
      <c r="L195" s="894">
        <f t="shared" si="20"/>
        <v>0</v>
      </c>
      <c r="M195" s="893">
        <f t="shared" si="20"/>
        <v>0</v>
      </c>
      <c r="N195" s="897">
        <f t="shared" si="20"/>
        <v>0</v>
      </c>
      <c r="O195" s="898">
        <f t="shared" si="20"/>
        <v>0</v>
      </c>
      <c r="P195" s="89"/>
      <c r="Q195" s="90">
        <v>4</v>
      </c>
      <c r="R195" s="267"/>
      <c r="S195" s="267"/>
    </row>
    <row r="196" spans="1:19" ht="15">
      <c r="A196" s="899"/>
      <c r="B196" s="899"/>
      <c r="C196" s="899"/>
      <c r="D196" s="899"/>
      <c r="E196" s="899"/>
      <c r="F196" s="8"/>
      <c r="G196" s="8"/>
      <c r="H196" s="8"/>
      <c r="I196" s="8"/>
      <c r="J196" s="8"/>
      <c r="K196" s="8"/>
      <c r="L196" s="8"/>
      <c r="M196" s="8"/>
      <c r="N196" s="8"/>
      <c r="O196" s="8"/>
      <c r="Q196" s="90">
        <v>5</v>
      </c>
      <c r="R196" s="267"/>
      <c r="S196" s="267"/>
    </row>
    <row r="197" spans="1:19" ht="15">
      <c r="A197" s="1949" t="s">
        <v>327</v>
      </c>
      <c r="B197" s="1949"/>
      <c r="C197" s="1949"/>
      <c r="D197" s="1949"/>
      <c r="E197" s="1949"/>
      <c r="F197" s="8"/>
      <c r="G197" s="8"/>
      <c r="H197" s="8"/>
      <c r="I197" s="8"/>
      <c r="J197" s="8"/>
      <c r="K197" s="8"/>
      <c r="L197" s="8"/>
      <c r="M197" s="8"/>
      <c r="N197" s="8"/>
      <c r="O197" s="8"/>
      <c r="Q197" s="90">
        <v>6</v>
      </c>
      <c r="R197" s="267"/>
      <c r="S197" s="267"/>
    </row>
    <row r="198" spans="1:19" ht="19.5">
      <c r="A198" s="1721" t="s">
        <v>23</v>
      </c>
      <c r="B198" s="1723" t="s">
        <v>45</v>
      </c>
      <c r="C198" s="1723"/>
      <c r="D198" s="1723"/>
      <c r="E198" s="1723"/>
      <c r="F198" s="1713" t="s">
        <v>234</v>
      </c>
      <c r="G198" s="1715" t="s">
        <v>235</v>
      </c>
      <c r="H198" s="1717" t="s">
        <v>46</v>
      </c>
      <c r="I198" s="1717"/>
      <c r="J198" s="1717"/>
      <c r="K198" s="1717"/>
      <c r="L198" s="1718"/>
      <c r="M198" s="1719" t="s">
        <v>236</v>
      </c>
      <c r="N198" s="180" t="s">
        <v>1</v>
      </c>
      <c r="O198" s="1140" t="s">
        <v>37</v>
      </c>
      <c r="Q198" s="90">
        <v>7</v>
      </c>
      <c r="R198" s="267"/>
      <c r="S198" s="267"/>
    </row>
    <row r="199" spans="1:19" ht="20.25" thickBot="1">
      <c r="A199" s="1722"/>
      <c r="B199" s="181" t="s">
        <v>27</v>
      </c>
      <c r="C199" s="182" t="s">
        <v>28</v>
      </c>
      <c r="D199" s="182" t="s">
        <v>233</v>
      </c>
      <c r="E199" s="182" t="s">
        <v>29</v>
      </c>
      <c r="F199" s="1714"/>
      <c r="G199" s="1716"/>
      <c r="H199" s="185" t="s">
        <v>21</v>
      </c>
      <c r="I199" s="185" t="s">
        <v>20</v>
      </c>
      <c r="J199" s="313" t="s">
        <v>30</v>
      </c>
      <c r="K199" s="314" t="s">
        <v>31</v>
      </c>
      <c r="L199" s="409" t="s">
        <v>32</v>
      </c>
      <c r="M199" s="1720"/>
      <c r="N199" s="182" t="s">
        <v>33</v>
      </c>
      <c r="O199" s="183" t="s">
        <v>33</v>
      </c>
      <c r="Q199" s="90">
        <v>8</v>
      </c>
      <c r="R199" s="267"/>
      <c r="S199" s="267"/>
    </row>
    <row r="200" spans="1:19" ht="13.5" thickBot="1">
      <c r="A200" s="189" t="s">
        <v>8</v>
      </c>
      <c r="B200" s="490">
        <v>0</v>
      </c>
      <c r="C200" s="491">
        <v>0</v>
      </c>
      <c r="D200" s="862">
        <v>0</v>
      </c>
      <c r="E200" s="599">
        <v>0</v>
      </c>
      <c r="F200" s="862">
        <v>0</v>
      </c>
      <c r="G200" s="896">
        <v>0</v>
      </c>
      <c r="H200" s="490">
        <v>0</v>
      </c>
      <c r="I200" s="491">
        <v>0</v>
      </c>
      <c r="J200" s="490">
        <v>0</v>
      </c>
      <c r="K200" s="491">
        <v>0</v>
      </c>
      <c r="L200" s="883">
        <v>0</v>
      </c>
      <c r="M200" s="490">
        <v>0</v>
      </c>
      <c r="N200" s="491">
        <v>0</v>
      </c>
      <c r="O200" s="867">
        <v>0</v>
      </c>
      <c r="Q200" s="1843" t="s">
        <v>13</v>
      </c>
      <c r="R200" s="1844"/>
      <c r="S200" s="266">
        <f>SUM(S192:S199)</f>
        <v>0</v>
      </c>
    </row>
    <row r="201" spans="1:19" ht="13.5" thickBot="1">
      <c r="A201" s="191" t="s">
        <v>13</v>
      </c>
      <c r="B201" s="893">
        <f aca="true" t="shared" si="21" ref="B201:O201">SUM(B200:B200)</f>
        <v>0</v>
      </c>
      <c r="C201" s="897">
        <f t="shared" si="21"/>
        <v>0</v>
      </c>
      <c r="D201" s="897">
        <f t="shared" si="21"/>
        <v>0</v>
      </c>
      <c r="E201" s="897">
        <f t="shared" si="21"/>
        <v>0</v>
      </c>
      <c r="F201" s="892">
        <f t="shared" si="21"/>
        <v>0</v>
      </c>
      <c r="G201" s="897">
        <f t="shared" si="21"/>
        <v>0</v>
      </c>
      <c r="H201" s="897">
        <f t="shared" si="21"/>
        <v>0</v>
      </c>
      <c r="I201" s="897">
        <f t="shared" si="21"/>
        <v>0</v>
      </c>
      <c r="J201" s="892">
        <f t="shared" si="21"/>
        <v>0</v>
      </c>
      <c r="K201" s="893">
        <f t="shared" si="21"/>
        <v>0</v>
      </c>
      <c r="L201" s="894">
        <f>SUM(L200:L200)</f>
        <v>0</v>
      </c>
      <c r="M201" s="893">
        <f>SUM(M200:M200)</f>
        <v>0</v>
      </c>
      <c r="N201" s="897">
        <f t="shared" si="21"/>
        <v>0</v>
      </c>
      <c r="O201" s="898">
        <f t="shared" si="21"/>
        <v>0</v>
      </c>
      <c r="P201" s="89"/>
      <c r="Q201" s="1843" t="s">
        <v>328</v>
      </c>
      <c r="R201" s="1844"/>
      <c r="S201" s="225">
        <f>S67+S91+S131+S135+S159+S162+S180+S187+S190+S200</f>
        <v>0</v>
      </c>
    </row>
    <row r="202" spans="1:15" ht="12.75">
      <c r="A202" s="899"/>
      <c r="B202" s="899"/>
      <c r="C202" s="899"/>
      <c r="D202" s="899"/>
      <c r="E202" s="899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>
      <c r="A203" s="1949" t="s">
        <v>325</v>
      </c>
      <c r="B203" s="1949"/>
      <c r="C203" s="1949"/>
      <c r="D203" s="1949"/>
      <c r="E203" s="1949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9" ht="19.5">
      <c r="A204" s="1721" t="s">
        <v>23</v>
      </c>
      <c r="B204" s="1723" t="s">
        <v>45</v>
      </c>
      <c r="C204" s="1723"/>
      <c r="D204" s="1723"/>
      <c r="E204" s="1723"/>
      <c r="F204" s="1713" t="s">
        <v>234</v>
      </c>
      <c r="G204" s="1715" t="s">
        <v>235</v>
      </c>
      <c r="H204" s="1717" t="s">
        <v>46</v>
      </c>
      <c r="I204" s="1717"/>
      <c r="J204" s="1717"/>
      <c r="K204" s="1717"/>
      <c r="L204" s="1718"/>
      <c r="M204" s="1719" t="s">
        <v>236</v>
      </c>
      <c r="N204" s="180" t="s">
        <v>1</v>
      </c>
      <c r="O204" s="1140" t="s">
        <v>37</v>
      </c>
      <c r="Q204" s="1733" t="s">
        <v>329</v>
      </c>
      <c r="R204" s="1733"/>
      <c r="S204" s="1733"/>
    </row>
    <row r="205" spans="1:19" ht="20.25" thickBot="1">
      <c r="A205" s="1722"/>
      <c r="B205" s="181" t="s">
        <v>27</v>
      </c>
      <c r="C205" s="182" t="s">
        <v>28</v>
      </c>
      <c r="D205" s="182" t="s">
        <v>233</v>
      </c>
      <c r="E205" s="182" t="s">
        <v>29</v>
      </c>
      <c r="F205" s="1714"/>
      <c r="G205" s="1716"/>
      <c r="H205" s="185" t="s">
        <v>21</v>
      </c>
      <c r="I205" s="185" t="s">
        <v>20</v>
      </c>
      <c r="J205" s="313" t="s">
        <v>30</v>
      </c>
      <c r="K205" s="314" t="s">
        <v>31</v>
      </c>
      <c r="L205" s="187" t="s">
        <v>32</v>
      </c>
      <c r="M205" s="1720"/>
      <c r="N205" s="182" t="s">
        <v>33</v>
      </c>
      <c r="O205" s="183" t="s">
        <v>33</v>
      </c>
      <c r="Q205" s="1814" t="s">
        <v>330</v>
      </c>
      <c r="R205" s="1814"/>
      <c r="S205" s="1814"/>
    </row>
    <row r="206" spans="1:19" ht="13.5" thickBot="1">
      <c r="A206" s="189" t="s">
        <v>8</v>
      </c>
      <c r="B206" s="490">
        <v>0</v>
      </c>
      <c r="C206" s="491">
        <v>0</v>
      </c>
      <c r="D206" s="862">
        <v>0</v>
      </c>
      <c r="E206" s="599">
        <v>0</v>
      </c>
      <c r="F206" s="599">
        <v>0</v>
      </c>
      <c r="G206" s="896">
        <v>0</v>
      </c>
      <c r="H206" s="1192">
        <v>0</v>
      </c>
      <c r="I206" s="1138">
        <v>0</v>
      </c>
      <c r="J206" s="1192">
        <v>0</v>
      </c>
      <c r="K206" s="1138">
        <v>0</v>
      </c>
      <c r="L206" s="864">
        <v>0</v>
      </c>
      <c r="M206" s="490">
        <v>0</v>
      </c>
      <c r="N206" s="1187">
        <v>0</v>
      </c>
      <c r="O206" s="1186">
        <v>0</v>
      </c>
      <c r="Q206" s="222" t="s">
        <v>159</v>
      </c>
      <c r="R206" s="221" t="s">
        <v>194</v>
      </c>
      <c r="S206" s="223" t="s">
        <v>192</v>
      </c>
    </row>
    <row r="207" spans="1:19" ht="13.5" thickBot="1">
      <c r="A207" s="191" t="s">
        <v>13</v>
      </c>
      <c r="B207" s="893">
        <f aca="true" t="shared" si="22" ref="B207:O207">SUM(B206:B206)</f>
        <v>0</v>
      </c>
      <c r="C207" s="897">
        <f t="shared" si="22"/>
        <v>0</v>
      </c>
      <c r="D207" s="897">
        <f t="shared" si="22"/>
        <v>0</v>
      </c>
      <c r="E207" s="897">
        <f t="shared" si="22"/>
        <v>0</v>
      </c>
      <c r="F207" s="892">
        <f t="shared" si="22"/>
        <v>0</v>
      </c>
      <c r="G207" s="897">
        <f t="shared" si="22"/>
        <v>0</v>
      </c>
      <c r="H207" s="897">
        <f t="shared" si="22"/>
        <v>0</v>
      </c>
      <c r="I207" s="897">
        <f t="shared" si="22"/>
        <v>0</v>
      </c>
      <c r="J207" s="892">
        <f t="shared" si="22"/>
        <v>0</v>
      </c>
      <c r="K207" s="893">
        <f t="shared" si="22"/>
        <v>0</v>
      </c>
      <c r="L207" s="1193">
        <f t="shared" si="22"/>
        <v>0</v>
      </c>
      <c r="M207" s="893">
        <f t="shared" si="22"/>
        <v>0</v>
      </c>
      <c r="N207" s="897">
        <f t="shared" si="22"/>
        <v>0</v>
      </c>
      <c r="O207" s="898">
        <f t="shared" si="22"/>
        <v>0</v>
      </c>
      <c r="P207" s="89"/>
      <c r="Q207" s="1766" t="s">
        <v>317</v>
      </c>
      <c r="R207" s="1840"/>
      <c r="S207" s="1840"/>
    </row>
    <row r="208" spans="1:19" ht="12.75">
      <c r="A208" s="899"/>
      <c r="B208" s="899"/>
      <c r="C208" s="899"/>
      <c r="D208" s="899"/>
      <c r="E208" s="899"/>
      <c r="F208" s="8"/>
      <c r="G208" s="8"/>
      <c r="H208" s="8"/>
      <c r="I208" s="8"/>
      <c r="J208" s="8"/>
      <c r="K208" s="8"/>
      <c r="L208" s="8"/>
      <c r="M208" s="8"/>
      <c r="N208" s="8"/>
      <c r="O208" s="8"/>
      <c r="Q208" s="90">
        <v>1</v>
      </c>
      <c r="R208" s="3"/>
      <c r="S208" s="268"/>
    </row>
    <row r="209" spans="1:19" ht="12.75">
      <c r="A209" s="1949" t="s">
        <v>306</v>
      </c>
      <c r="B209" s="1949"/>
      <c r="C209" s="1949"/>
      <c r="D209" s="1949"/>
      <c r="E209" s="1949"/>
      <c r="F209" s="8"/>
      <c r="G209" s="8"/>
      <c r="H209" s="8"/>
      <c r="I209" s="8"/>
      <c r="J209" s="8"/>
      <c r="K209" s="8"/>
      <c r="L209" s="8"/>
      <c r="M209" s="8"/>
      <c r="N209" s="8"/>
      <c r="O209" s="8"/>
      <c r="Q209" s="90">
        <v>2</v>
      </c>
      <c r="R209" s="3"/>
      <c r="S209" s="268"/>
    </row>
    <row r="210" spans="1:19" ht="19.5">
      <c r="A210" s="1721" t="s">
        <v>23</v>
      </c>
      <c r="B210" s="1723" t="s">
        <v>45</v>
      </c>
      <c r="C210" s="1723"/>
      <c r="D210" s="1723"/>
      <c r="E210" s="1723"/>
      <c r="F210" s="1713" t="s">
        <v>234</v>
      </c>
      <c r="G210" s="1715" t="s">
        <v>235</v>
      </c>
      <c r="H210" s="1717" t="s">
        <v>46</v>
      </c>
      <c r="I210" s="1717"/>
      <c r="J210" s="1717"/>
      <c r="K210" s="1717"/>
      <c r="L210" s="1718"/>
      <c r="M210" s="1719" t="s">
        <v>236</v>
      </c>
      <c r="N210" s="180" t="s">
        <v>1</v>
      </c>
      <c r="O210" s="1140" t="s">
        <v>37</v>
      </c>
      <c r="Q210" s="90">
        <v>3</v>
      </c>
      <c r="R210" s="3"/>
      <c r="S210" s="268"/>
    </row>
    <row r="211" spans="1:19" ht="20.25" thickBot="1">
      <c r="A211" s="1722"/>
      <c r="B211" s="181" t="s">
        <v>27</v>
      </c>
      <c r="C211" s="182" t="s">
        <v>28</v>
      </c>
      <c r="D211" s="182" t="s">
        <v>233</v>
      </c>
      <c r="E211" s="182" t="s">
        <v>29</v>
      </c>
      <c r="F211" s="1714"/>
      <c r="G211" s="1716"/>
      <c r="H211" s="185" t="s">
        <v>21</v>
      </c>
      <c r="I211" s="185" t="s">
        <v>20</v>
      </c>
      <c r="J211" s="313" t="s">
        <v>30</v>
      </c>
      <c r="K211" s="314" t="s">
        <v>31</v>
      </c>
      <c r="L211" s="187" t="s">
        <v>32</v>
      </c>
      <c r="M211" s="1720"/>
      <c r="N211" s="182" t="s">
        <v>33</v>
      </c>
      <c r="O211" s="183" t="s">
        <v>33</v>
      </c>
      <c r="Q211" s="90">
        <v>4</v>
      </c>
      <c r="R211" s="3"/>
      <c r="S211" s="268"/>
    </row>
    <row r="212" spans="1:19" ht="13.5" thickBot="1">
      <c r="A212" s="189" t="s">
        <v>8</v>
      </c>
      <c r="B212" s="490">
        <v>0</v>
      </c>
      <c r="C212" s="491">
        <v>0</v>
      </c>
      <c r="D212" s="862">
        <v>0</v>
      </c>
      <c r="E212" s="599">
        <v>0</v>
      </c>
      <c r="F212" s="862">
        <v>0</v>
      </c>
      <c r="G212" s="896">
        <v>0</v>
      </c>
      <c r="H212" s="1192">
        <v>0</v>
      </c>
      <c r="I212" s="1138">
        <v>0</v>
      </c>
      <c r="J212" s="1192">
        <v>0</v>
      </c>
      <c r="K212" s="1138">
        <v>0</v>
      </c>
      <c r="L212" s="864">
        <v>0</v>
      </c>
      <c r="M212" s="490">
        <v>0</v>
      </c>
      <c r="N212" s="490">
        <v>0</v>
      </c>
      <c r="O212" s="1186">
        <v>0</v>
      </c>
      <c r="Q212" s="90">
        <v>5</v>
      </c>
      <c r="R212" s="3"/>
      <c r="S212" s="268"/>
    </row>
    <row r="213" spans="1:19" ht="13.5" thickBot="1">
      <c r="A213" s="191" t="s">
        <v>13</v>
      </c>
      <c r="B213" s="893">
        <f aca="true" t="shared" si="23" ref="B213:O213">SUM(B212:B212)</f>
        <v>0</v>
      </c>
      <c r="C213" s="897">
        <f t="shared" si="23"/>
        <v>0</v>
      </c>
      <c r="D213" s="897">
        <f t="shared" si="23"/>
        <v>0</v>
      </c>
      <c r="E213" s="897">
        <f t="shared" si="23"/>
        <v>0</v>
      </c>
      <c r="F213" s="892">
        <f t="shared" si="23"/>
        <v>0</v>
      </c>
      <c r="G213" s="897">
        <f t="shared" si="23"/>
        <v>0</v>
      </c>
      <c r="H213" s="897">
        <f t="shared" si="23"/>
        <v>0</v>
      </c>
      <c r="I213" s="897">
        <f t="shared" si="23"/>
        <v>0</v>
      </c>
      <c r="J213" s="892">
        <f t="shared" si="23"/>
        <v>0</v>
      </c>
      <c r="K213" s="893">
        <f t="shared" si="23"/>
        <v>0</v>
      </c>
      <c r="L213" s="1193">
        <f t="shared" si="23"/>
        <v>0</v>
      </c>
      <c r="M213" s="893">
        <f t="shared" si="23"/>
        <v>0</v>
      </c>
      <c r="N213" s="893">
        <f t="shared" si="23"/>
        <v>0</v>
      </c>
      <c r="O213" s="898">
        <f t="shared" si="23"/>
        <v>0</v>
      </c>
      <c r="P213" s="89"/>
      <c r="Q213" s="90">
        <v>6</v>
      </c>
      <c r="R213" s="3"/>
      <c r="S213" s="268"/>
    </row>
    <row r="214" spans="1:19" ht="12.75">
      <c r="A214" s="899"/>
      <c r="B214" s="899"/>
      <c r="C214" s="899"/>
      <c r="D214" s="899"/>
      <c r="E214" s="899"/>
      <c r="F214" s="8"/>
      <c r="G214" s="8"/>
      <c r="H214" s="8"/>
      <c r="I214" s="8"/>
      <c r="J214" s="8"/>
      <c r="K214" s="8"/>
      <c r="L214" s="8"/>
      <c r="M214" s="8"/>
      <c r="N214" s="8"/>
      <c r="O214" s="8"/>
      <c r="Q214" s="90">
        <v>7</v>
      </c>
      <c r="R214" s="3"/>
      <c r="S214" s="268"/>
    </row>
    <row r="215" spans="1:19" ht="12.75">
      <c r="A215" s="1949" t="s">
        <v>306</v>
      </c>
      <c r="B215" s="1949"/>
      <c r="C215" s="1949"/>
      <c r="D215" s="1949"/>
      <c r="E215" s="1949"/>
      <c r="F215" s="8"/>
      <c r="G215" s="8"/>
      <c r="H215" s="8"/>
      <c r="I215" s="8"/>
      <c r="J215" s="8"/>
      <c r="K215" s="8"/>
      <c r="L215" s="8"/>
      <c r="M215" s="8"/>
      <c r="N215" s="8"/>
      <c r="O215" s="8"/>
      <c r="Q215" s="90">
        <v>8</v>
      </c>
      <c r="R215" s="3"/>
      <c r="S215" s="268"/>
    </row>
    <row r="216" spans="1:19" ht="19.5">
      <c r="A216" s="1721" t="s">
        <v>23</v>
      </c>
      <c r="B216" s="1723" t="s">
        <v>45</v>
      </c>
      <c r="C216" s="1723"/>
      <c r="D216" s="1723"/>
      <c r="E216" s="1723"/>
      <c r="F216" s="1713" t="s">
        <v>234</v>
      </c>
      <c r="G216" s="1715" t="s">
        <v>235</v>
      </c>
      <c r="H216" s="1717" t="s">
        <v>46</v>
      </c>
      <c r="I216" s="1717"/>
      <c r="J216" s="1717"/>
      <c r="K216" s="1717"/>
      <c r="L216" s="1718"/>
      <c r="M216" s="1719" t="s">
        <v>236</v>
      </c>
      <c r="N216" s="180" t="s">
        <v>1</v>
      </c>
      <c r="O216" s="1140" t="s">
        <v>37</v>
      </c>
      <c r="Q216" s="90">
        <v>9</v>
      </c>
      <c r="R216" s="3"/>
      <c r="S216" s="268"/>
    </row>
    <row r="217" spans="1:19" ht="20.25" thickBot="1">
      <c r="A217" s="1722"/>
      <c r="B217" s="181" t="s">
        <v>27</v>
      </c>
      <c r="C217" s="182" t="s">
        <v>28</v>
      </c>
      <c r="D217" s="182" t="s">
        <v>233</v>
      </c>
      <c r="E217" s="182" t="s">
        <v>29</v>
      </c>
      <c r="F217" s="1714"/>
      <c r="G217" s="1716"/>
      <c r="H217" s="185" t="s">
        <v>21</v>
      </c>
      <c r="I217" s="185" t="s">
        <v>20</v>
      </c>
      <c r="J217" s="313" t="s">
        <v>30</v>
      </c>
      <c r="K217" s="314" t="s">
        <v>31</v>
      </c>
      <c r="L217" s="187" t="s">
        <v>32</v>
      </c>
      <c r="M217" s="1720"/>
      <c r="N217" s="182" t="s">
        <v>33</v>
      </c>
      <c r="O217" s="183" t="s">
        <v>33</v>
      </c>
      <c r="Q217" s="90">
        <v>10</v>
      </c>
      <c r="R217" s="3"/>
      <c r="S217" s="268"/>
    </row>
    <row r="218" spans="1:19" ht="15.75" thickBot="1">
      <c r="A218" s="189" t="s">
        <v>8</v>
      </c>
      <c r="B218" s="490">
        <v>0</v>
      </c>
      <c r="C218" s="491">
        <v>0</v>
      </c>
      <c r="D218" s="862">
        <v>0</v>
      </c>
      <c r="E218" s="599">
        <v>0</v>
      </c>
      <c r="F218" s="862">
        <v>0</v>
      </c>
      <c r="G218" s="896">
        <v>0</v>
      </c>
      <c r="H218" s="491">
        <v>0</v>
      </c>
      <c r="I218" s="491">
        <v>0</v>
      </c>
      <c r="J218" s="492">
        <v>0</v>
      </c>
      <c r="K218" s="490">
        <v>0</v>
      </c>
      <c r="L218" s="864">
        <v>0</v>
      </c>
      <c r="M218" s="490">
        <v>0</v>
      </c>
      <c r="N218" s="490">
        <v>0</v>
      </c>
      <c r="O218" s="867">
        <v>0</v>
      </c>
      <c r="Q218" s="90">
        <v>11</v>
      </c>
      <c r="R218" s="338"/>
      <c r="S218" s="339"/>
    </row>
    <row r="219" spans="1:19" ht="13.5" thickBot="1">
      <c r="A219" s="191" t="s">
        <v>13</v>
      </c>
      <c r="B219" s="893">
        <f aca="true" t="shared" si="24" ref="B219:O219">SUM(B218:B218)</f>
        <v>0</v>
      </c>
      <c r="C219" s="897">
        <f t="shared" si="24"/>
        <v>0</v>
      </c>
      <c r="D219" s="897">
        <f t="shared" si="24"/>
        <v>0</v>
      </c>
      <c r="E219" s="897">
        <f t="shared" si="24"/>
        <v>0</v>
      </c>
      <c r="F219" s="892">
        <f t="shared" si="24"/>
        <v>0</v>
      </c>
      <c r="G219" s="897">
        <f t="shared" si="24"/>
        <v>0</v>
      </c>
      <c r="H219" s="897">
        <f t="shared" si="24"/>
        <v>0</v>
      </c>
      <c r="I219" s="897">
        <f t="shared" si="24"/>
        <v>0</v>
      </c>
      <c r="J219" s="892">
        <f t="shared" si="24"/>
        <v>0</v>
      </c>
      <c r="K219" s="893">
        <f t="shared" si="24"/>
        <v>0</v>
      </c>
      <c r="L219" s="894">
        <f>SUM(L218:L218)</f>
        <v>0</v>
      </c>
      <c r="M219" s="893">
        <f t="shared" si="24"/>
        <v>0</v>
      </c>
      <c r="N219" s="893">
        <f>SUM(N218:N218)</f>
        <v>0</v>
      </c>
      <c r="O219" s="898">
        <f t="shared" si="24"/>
        <v>0</v>
      </c>
      <c r="P219" s="89"/>
      <c r="Q219" s="90">
        <v>12</v>
      </c>
      <c r="R219" s="3"/>
      <c r="S219" s="268"/>
    </row>
    <row r="220" spans="1:19" ht="12.75">
      <c r="A220" s="226"/>
      <c r="B220" s="861"/>
      <c r="C220" s="861"/>
      <c r="D220" s="861"/>
      <c r="E220" s="861"/>
      <c r="F220" s="861"/>
      <c r="G220" s="861"/>
      <c r="H220" s="861"/>
      <c r="I220" s="861"/>
      <c r="J220" s="861"/>
      <c r="K220" s="861"/>
      <c r="L220" s="861"/>
      <c r="M220" s="861"/>
      <c r="N220" s="861"/>
      <c r="O220" s="861"/>
      <c r="Q220" s="90">
        <v>13</v>
      </c>
      <c r="R220" s="3"/>
      <c r="S220" s="268"/>
    </row>
    <row r="221" spans="1:19" ht="12.75">
      <c r="A221" s="1949" t="s">
        <v>306</v>
      </c>
      <c r="B221" s="1949"/>
      <c r="C221" s="1949"/>
      <c r="D221" s="1949"/>
      <c r="E221" s="1949"/>
      <c r="F221" s="8"/>
      <c r="G221" s="8"/>
      <c r="H221" s="8"/>
      <c r="I221" s="8"/>
      <c r="J221" s="8"/>
      <c r="K221" s="8"/>
      <c r="L221" s="8"/>
      <c r="M221" s="8"/>
      <c r="N221" s="8"/>
      <c r="O221" s="8"/>
      <c r="Q221" s="90">
        <v>14</v>
      </c>
      <c r="R221" s="3"/>
      <c r="S221" s="268"/>
    </row>
    <row r="222" spans="1:19" ht="20.25" thickBot="1">
      <c r="A222" s="1721" t="s">
        <v>23</v>
      </c>
      <c r="B222" s="1723" t="s">
        <v>45</v>
      </c>
      <c r="C222" s="1723"/>
      <c r="D222" s="1723"/>
      <c r="E222" s="1723"/>
      <c r="F222" s="1713" t="s">
        <v>234</v>
      </c>
      <c r="G222" s="1715" t="s">
        <v>235</v>
      </c>
      <c r="H222" s="1717" t="s">
        <v>46</v>
      </c>
      <c r="I222" s="1717"/>
      <c r="J222" s="1717"/>
      <c r="K222" s="1717"/>
      <c r="L222" s="1718"/>
      <c r="M222" s="1719" t="s">
        <v>236</v>
      </c>
      <c r="N222" s="180" t="s">
        <v>1</v>
      </c>
      <c r="O222" s="1140" t="s">
        <v>37</v>
      </c>
      <c r="Q222" s="90">
        <v>15</v>
      </c>
      <c r="R222" s="338"/>
      <c r="S222" s="339"/>
    </row>
    <row r="223" spans="1:19" ht="20.25" thickBot="1">
      <c r="A223" s="1722"/>
      <c r="B223" s="181" t="s">
        <v>27</v>
      </c>
      <c r="C223" s="182" t="s">
        <v>28</v>
      </c>
      <c r="D223" s="182" t="s">
        <v>233</v>
      </c>
      <c r="E223" s="182" t="s">
        <v>29</v>
      </c>
      <c r="F223" s="1714"/>
      <c r="G223" s="1716"/>
      <c r="H223" s="185" t="s">
        <v>21</v>
      </c>
      <c r="I223" s="185" t="s">
        <v>20</v>
      </c>
      <c r="J223" s="313" t="s">
        <v>30</v>
      </c>
      <c r="K223" s="314" t="s">
        <v>31</v>
      </c>
      <c r="L223" s="187" t="s">
        <v>32</v>
      </c>
      <c r="M223" s="1720"/>
      <c r="N223" s="182" t="s">
        <v>33</v>
      </c>
      <c r="O223" s="183" t="s">
        <v>33</v>
      </c>
      <c r="Q223" s="280" t="s">
        <v>223</v>
      </c>
      <c r="R223" s="281"/>
      <c r="S223" s="269">
        <f>SUM(S208:S222)</f>
        <v>0</v>
      </c>
    </row>
    <row r="224" spans="1:19" ht="13.5" thickBot="1">
      <c r="A224" s="189" t="s">
        <v>8</v>
      </c>
      <c r="B224" s="490">
        <v>0</v>
      </c>
      <c r="C224" s="491">
        <v>0</v>
      </c>
      <c r="D224" s="1184">
        <v>0</v>
      </c>
      <c r="E224" s="599">
        <v>0</v>
      </c>
      <c r="F224" s="599">
        <v>0</v>
      </c>
      <c r="G224" s="599">
        <v>0</v>
      </c>
      <c r="H224" s="1192">
        <v>0</v>
      </c>
      <c r="I224" s="1138">
        <v>0</v>
      </c>
      <c r="J224" s="1192">
        <v>0</v>
      </c>
      <c r="K224" s="1138">
        <v>0</v>
      </c>
      <c r="L224" s="864">
        <v>0</v>
      </c>
      <c r="M224" s="490">
        <v>0</v>
      </c>
      <c r="N224" s="491">
        <v>0</v>
      </c>
      <c r="O224" s="867">
        <v>0</v>
      </c>
      <c r="Q224" s="1782" t="s">
        <v>331</v>
      </c>
      <c r="R224" s="1950"/>
      <c r="S224" s="1950"/>
    </row>
    <row r="225" spans="1:19" ht="13.5" thickBot="1">
      <c r="A225" s="191" t="s">
        <v>13</v>
      </c>
      <c r="B225" s="893">
        <f aca="true" t="shared" si="25" ref="B225:O225">SUM(B224:B224)</f>
        <v>0</v>
      </c>
      <c r="C225" s="897">
        <f t="shared" si="25"/>
        <v>0</v>
      </c>
      <c r="D225" s="897">
        <f t="shared" si="25"/>
        <v>0</v>
      </c>
      <c r="E225" s="897">
        <f t="shared" si="25"/>
        <v>0</v>
      </c>
      <c r="F225" s="892">
        <f t="shared" si="25"/>
        <v>0</v>
      </c>
      <c r="G225" s="897">
        <f t="shared" si="25"/>
        <v>0</v>
      </c>
      <c r="H225" s="897">
        <f t="shared" si="25"/>
        <v>0</v>
      </c>
      <c r="I225" s="897">
        <f t="shared" si="25"/>
        <v>0</v>
      </c>
      <c r="J225" s="892">
        <f t="shared" si="25"/>
        <v>0</v>
      </c>
      <c r="K225" s="893">
        <f t="shared" si="25"/>
        <v>0</v>
      </c>
      <c r="L225" s="1193">
        <f t="shared" si="25"/>
        <v>0</v>
      </c>
      <c r="M225" s="893">
        <f t="shared" si="25"/>
        <v>0</v>
      </c>
      <c r="N225" s="897">
        <f t="shared" si="25"/>
        <v>0</v>
      </c>
      <c r="O225" s="898">
        <f t="shared" si="25"/>
        <v>0</v>
      </c>
      <c r="P225" s="89"/>
      <c r="Q225" s="90">
        <v>1</v>
      </c>
      <c r="R225" s="3"/>
      <c r="S225" s="268"/>
    </row>
    <row r="226" spans="1:19" ht="12.75">
      <c r="A226" s="34"/>
      <c r="B226" s="34"/>
      <c r="C226" s="34"/>
      <c r="D226" s="34"/>
      <c r="E226" s="34"/>
      <c r="Q226" s="90">
        <v>2</v>
      </c>
      <c r="R226" s="3"/>
      <c r="S226" s="268"/>
    </row>
    <row r="227" spans="1:19" ht="12.75">
      <c r="A227" s="1949" t="s">
        <v>325</v>
      </c>
      <c r="B227" s="1949"/>
      <c r="C227" s="1949"/>
      <c r="D227" s="1949"/>
      <c r="E227" s="1949"/>
      <c r="F227" s="8"/>
      <c r="G227" s="8"/>
      <c r="H227" s="8"/>
      <c r="I227" s="8"/>
      <c r="J227" s="8"/>
      <c r="K227" s="8"/>
      <c r="L227" s="8"/>
      <c r="M227" s="8"/>
      <c r="N227" s="8"/>
      <c r="O227" s="8"/>
      <c r="Q227" s="90">
        <v>3</v>
      </c>
      <c r="R227" s="3"/>
      <c r="S227" s="268"/>
    </row>
    <row r="228" spans="1:19" ht="19.5">
      <c r="A228" s="1721" t="s">
        <v>23</v>
      </c>
      <c r="B228" s="1723" t="s">
        <v>45</v>
      </c>
      <c r="C228" s="1723"/>
      <c r="D228" s="1723"/>
      <c r="E228" s="1723"/>
      <c r="F228" s="1713" t="s">
        <v>234</v>
      </c>
      <c r="G228" s="1715" t="s">
        <v>235</v>
      </c>
      <c r="H228" s="1717" t="s">
        <v>46</v>
      </c>
      <c r="I228" s="1717"/>
      <c r="J228" s="1717"/>
      <c r="K228" s="1717"/>
      <c r="L228" s="1718"/>
      <c r="M228" s="1719" t="s">
        <v>236</v>
      </c>
      <c r="N228" s="180" t="s">
        <v>1</v>
      </c>
      <c r="O228" s="1140" t="s">
        <v>37</v>
      </c>
      <c r="Q228" s="90">
        <v>4</v>
      </c>
      <c r="R228" s="338"/>
      <c r="S228" s="339"/>
    </row>
    <row r="229" spans="1:19" ht="20.25" thickBot="1">
      <c r="A229" s="1722"/>
      <c r="B229" s="181" t="s">
        <v>27</v>
      </c>
      <c r="C229" s="182" t="s">
        <v>28</v>
      </c>
      <c r="D229" s="182" t="s">
        <v>233</v>
      </c>
      <c r="E229" s="182" t="s">
        <v>29</v>
      </c>
      <c r="F229" s="1714"/>
      <c r="G229" s="1716"/>
      <c r="H229" s="185" t="s">
        <v>21</v>
      </c>
      <c r="I229" s="185" t="s">
        <v>20</v>
      </c>
      <c r="J229" s="313" t="s">
        <v>30</v>
      </c>
      <c r="K229" s="314" t="s">
        <v>31</v>
      </c>
      <c r="L229" s="187" t="s">
        <v>32</v>
      </c>
      <c r="M229" s="1720"/>
      <c r="N229" s="182" t="s">
        <v>33</v>
      </c>
      <c r="O229" s="183" t="s">
        <v>33</v>
      </c>
      <c r="Q229" s="90">
        <v>5</v>
      </c>
      <c r="R229" s="338"/>
      <c r="S229" s="339"/>
    </row>
    <row r="230" spans="1:19" ht="13.5" thickBot="1">
      <c r="A230" s="189" t="s">
        <v>8</v>
      </c>
      <c r="B230" s="490">
        <v>0</v>
      </c>
      <c r="C230" s="491">
        <v>0</v>
      </c>
      <c r="D230" s="1184">
        <v>0</v>
      </c>
      <c r="E230" s="599">
        <v>0</v>
      </c>
      <c r="F230" s="599">
        <v>0</v>
      </c>
      <c r="G230" s="599">
        <v>0</v>
      </c>
      <c r="H230" s="1192">
        <v>0</v>
      </c>
      <c r="I230" s="1138">
        <v>0</v>
      </c>
      <c r="J230" s="1192">
        <v>0</v>
      </c>
      <c r="K230" s="1138">
        <v>0</v>
      </c>
      <c r="L230" s="864">
        <v>0</v>
      </c>
      <c r="M230" s="490">
        <v>0</v>
      </c>
      <c r="N230" s="491">
        <v>0</v>
      </c>
      <c r="O230" s="867">
        <v>0</v>
      </c>
      <c r="Q230" s="90">
        <v>6</v>
      </c>
      <c r="R230" s="3"/>
      <c r="S230" s="268"/>
    </row>
    <row r="231" spans="1:19" ht="13.5" thickBot="1">
      <c r="A231" s="191" t="s">
        <v>13</v>
      </c>
      <c r="B231" s="893">
        <f aca="true" t="shared" si="26" ref="B231:O231">SUM(B230:B230)</f>
        <v>0</v>
      </c>
      <c r="C231" s="897">
        <f t="shared" si="26"/>
        <v>0</v>
      </c>
      <c r="D231" s="897">
        <f t="shared" si="26"/>
        <v>0</v>
      </c>
      <c r="E231" s="897">
        <f t="shared" si="26"/>
        <v>0</v>
      </c>
      <c r="F231" s="892">
        <f t="shared" si="26"/>
        <v>0</v>
      </c>
      <c r="G231" s="897">
        <f t="shared" si="26"/>
        <v>0</v>
      </c>
      <c r="H231" s="897">
        <f t="shared" si="26"/>
        <v>0</v>
      </c>
      <c r="I231" s="897">
        <f t="shared" si="26"/>
        <v>0</v>
      </c>
      <c r="J231" s="892">
        <f t="shared" si="26"/>
        <v>0</v>
      </c>
      <c r="K231" s="893">
        <f t="shared" si="26"/>
        <v>0</v>
      </c>
      <c r="L231" s="1193">
        <f t="shared" si="26"/>
        <v>0</v>
      </c>
      <c r="M231" s="893">
        <f t="shared" si="26"/>
        <v>0</v>
      </c>
      <c r="N231" s="897">
        <f t="shared" si="26"/>
        <v>0</v>
      </c>
      <c r="O231" s="898">
        <f t="shared" si="26"/>
        <v>0</v>
      </c>
      <c r="P231" s="89"/>
      <c r="Q231" s="90">
        <v>7</v>
      </c>
      <c r="R231" s="3"/>
      <c r="S231" s="268"/>
    </row>
    <row r="232" spans="1:19" ht="12.75">
      <c r="A232" s="899"/>
      <c r="B232" s="899"/>
      <c r="C232" s="899"/>
      <c r="D232" s="899"/>
      <c r="E232" s="899"/>
      <c r="F232" s="8"/>
      <c r="G232" s="8"/>
      <c r="H232" s="8"/>
      <c r="I232" s="8"/>
      <c r="J232" s="8"/>
      <c r="K232" s="8"/>
      <c r="L232" s="8"/>
      <c r="M232" s="8"/>
      <c r="N232" s="8"/>
      <c r="O232" s="8"/>
      <c r="Q232" s="90">
        <v>8</v>
      </c>
      <c r="R232" s="3"/>
      <c r="S232" s="268"/>
    </row>
    <row r="233" spans="1:19" ht="12.75">
      <c r="A233" s="1949" t="s">
        <v>306</v>
      </c>
      <c r="B233" s="1949"/>
      <c r="C233" s="1949"/>
      <c r="D233" s="1949"/>
      <c r="E233" s="1949"/>
      <c r="F233" s="8"/>
      <c r="G233" s="8"/>
      <c r="H233" s="8"/>
      <c r="I233" s="8"/>
      <c r="J233" s="8"/>
      <c r="K233" s="8"/>
      <c r="L233" s="8"/>
      <c r="M233" s="8"/>
      <c r="N233" s="8"/>
      <c r="O233" s="8"/>
      <c r="Q233" s="90">
        <v>9</v>
      </c>
      <c r="R233" s="3"/>
      <c r="S233" s="268"/>
    </row>
    <row r="234" spans="1:19" ht="19.5">
      <c r="A234" s="1721" t="s">
        <v>23</v>
      </c>
      <c r="B234" s="1723" t="s">
        <v>45</v>
      </c>
      <c r="C234" s="1723"/>
      <c r="D234" s="1723"/>
      <c r="E234" s="1723"/>
      <c r="F234" s="1713" t="s">
        <v>234</v>
      </c>
      <c r="G234" s="1715" t="s">
        <v>235</v>
      </c>
      <c r="H234" s="1717" t="s">
        <v>46</v>
      </c>
      <c r="I234" s="1717"/>
      <c r="J234" s="1717"/>
      <c r="K234" s="1717"/>
      <c r="L234" s="1718"/>
      <c r="M234" s="1719" t="s">
        <v>236</v>
      </c>
      <c r="N234" s="180" t="s">
        <v>1</v>
      </c>
      <c r="O234" s="1140" t="s">
        <v>37</v>
      </c>
      <c r="Q234" s="90">
        <v>10</v>
      </c>
      <c r="R234" s="3"/>
      <c r="S234" s="268"/>
    </row>
    <row r="235" spans="1:19" ht="20.25" thickBot="1">
      <c r="A235" s="1722"/>
      <c r="B235" s="181" t="s">
        <v>27</v>
      </c>
      <c r="C235" s="182" t="s">
        <v>28</v>
      </c>
      <c r="D235" s="182" t="s">
        <v>233</v>
      </c>
      <c r="E235" s="182" t="s">
        <v>29</v>
      </c>
      <c r="F235" s="1714"/>
      <c r="G235" s="1716"/>
      <c r="H235" s="185" t="s">
        <v>21</v>
      </c>
      <c r="I235" s="185" t="s">
        <v>20</v>
      </c>
      <c r="J235" s="313" t="s">
        <v>30</v>
      </c>
      <c r="K235" s="314" t="s">
        <v>31</v>
      </c>
      <c r="L235" s="187" t="s">
        <v>32</v>
      </c>
      <c r="M235" s="1720"/>
      <c r="N235" s="182" t="s">
        <v>33</v>
      </c>
      <c r="O235" s="183" t="s">
        <v>33</v>
      </c>
      <c r="Q235" s="90">
        <v>11</v>
      </c>
      <c r="R235" s="3"/>
      <c r="S235" s="268"/>
    </row>
    <row r="236" spans="1:19" ht="13.5" thickBot="1">
      <c r="A236" s="189" t="s">
        <v>8</v>
      </c>
      <c r="B236" s="1184">
        <v>0</v>
      </c>
      <c r="C236" s="491">
        <v>0</v>
      </c>
      <c r="D236" s="599">
        <v>0</v>
      </c>
      <c r="E236" s="599">
        <v>0</v>
      </c>
      <c r="F236" s="1185">
        <v>0</v>
      </c>
      <c r="G236" s="1185">
        <v>0</v>
      </c>
      <c r="H236" s="1192">
        <v>0</v>
      </c>
      <c r="I236" s="1138">
        <v>0</v>
      </c>
      <c r="J236" s="1192">
        <v>0</v>
      </c>
      <c r="K236" s="1138">
        <v>0</v>
      </c>
      <c r="L236" s="864">
        <v>0</v>
      </c>
      <c r="M236" s="490">
        <v>0</v>
      </c>
      <c r="N236" s="491">
        <v>0</v>
      </c>
      <c r="O236" s="867">
        <v>0</v>
      </c>
      <c r="Q236" s="90">
        <v>12</v>
      </c>
      <c r="R236" s="3"/>
      <c r="S236" s="268"/>
    </row>
    <row r="237" spans="1:19" ht="13.5" thickBot="1">
      <c r="A237" s="191" t="s">
        <v>13</v>
      </c>
      <c r="B237" s="893">
        <f aca="true" t="shared" si="27" ref="B237:O237">SUM(B236:B236)</f>
        <v>0</v>
      </c>
      <c r="C237" s="897">
        <f t="shared" si="27"/>
        <v>0</v>
      </c>
      <c r="D237" s="897">
        <f t="shared" si="27"/>
        <v>0</v>
      </c>
      <c r="E237" s="897">
        <f t="shared" si="27"/>
        <v>0</v>
      </c>
      <c r="F237" s="892">
        <f t="shared" si="27"/>
        <v>0</v>
      </c>
      <c r="G237" s="897">
        <f t="shared" si="27"/>
        <v>0</v>
      </c>
      <c r="H237" s="897">
        <f t="shared" si="27"/>
        <v>0</v>
      </c>
      <c r="I237" s="897">
        <f t="shared" si="27"/>
        <v>0</v>
      </c>
      <c r="J237" s="892">
        <f t="shared" si="27"/>
        <v>0</v>
      </c>
      <c r="K237" s="893">
        <f t="shared" si="27"/>
        <v>0</v>
      </c>
      <c r="L237" s="1193">
        <f t="shared" si="27"/>
        <v>0</v>
      </c>
      <c r="M237" s="893">
        <f t="shared" si="27"/>
        <v>0</v>
      </c>
      <c r="N237" s="897">
        <f t="shared" si="27"/>
        <v>0</v>
      </c>
      <c r="O237" s="898">
        <f t="shared" si="27"/>
        <v>0</v>
      </c>
      <c r="P237" s="89"/>
      <c r="Q237" s="90">
        <v>13</v>
      </c>
      <c r="R237" s="3"/>
      <c r="S237" s="268"/>
    </row>
    <row r="238" spans="1:19" ht="15.75" thickBot="1">
      <c r="A238" s="900"/>
      <c r="B238" s="900"/>
      <c r="C238" s="900"/>
      <c r="D238" s="900"/>
      <c r="E238" s="900"/>
      <c r="F238" s="8"/>
      <c r="G238" s="8"/>
      <c r="H238" s="8"/>
      <c r="I238" s="8"/>
      <c r="J238" s="8"/>
      <c r="K238" s="8"/>
      <c r="L238" s="8"/>
      <c r="M238" s="8"/>
      <c r="N238" s="8"/>
      <c r="O238" s="8"/>
      <c r="Q238" s="90">
        <v>14</v>
      </c>
      <c r="R238" s="338"/>
      <c r="S238" s="339"/>
    </row>
    <row r="239" spans="1:19" ht="13.5" thickBot="1">
      <c r="A239" s="1949" t="s">
        <v>305</v>
      </c>
      <c r="B239" s="1949"/>
      <c r="C239" s="1949"/>
      <c r="D239" s="1949"/>
      <c r="E239" s="1949"/>
      <c r="F239" s="8"/>
      <c r="G239" s="8"/>
      <c r="H239" s="8"/>
      <c r="I239" s="8"/>
      <c r="J239" s="8"/>
      <c r="K239" s="8"/>
      <c r="L239" s="8"/>
      <c r="M239" s="8"/>
      <c r="N239" s="8"/>
      <c r="O239" s="8"/>
      <c r="Q239" s="280" t="s">
        <v>13</v>
      </c>
      <c r="R239" s="281"/>
      <c r="S239" s="269">
        <f>SUM(S225:S238)</f>
        <v>0</v>
      </c>
    </row>
    <row r="240" spans="1:19" ht="19.5">
      <c r="A240" s="1721" t="s">
        <v>23</v>
      </c>
      <c r="B240" s="1723" t="s">
        <v>45</v>
      </c>
      <c r="C240" s="1723"/>
      <c r="D240" s="1723"/>
      <c r="E240" s="1723"/>
      <c r="F240" s="1713" t="s">
        <v>234</v>
      </c>
      <c r="G240" s="1715" t="s">
        <v>235</v>
      </c>
      <c r="H240" s="1717" t="s">
        <v>46</v>
      </c>
      <c r="I240" s="1717"/>
      <c r="J240" s="1717"/>
      <c r="K240" s="1717"/>
      <c r="L240" s="1718"/>
      <c r="M240" s="1719" t="s">
        <v>236</v>
      </c>
      <c r="N240" s="180" t="s">
        <v>1</v>
      </c>
      <c r="O240" s="1140" t="s">
        <v>37</v>
      </c>
      <c r="Q240" s="1782" t="s">
        <v>319</v>
      </c>
      <c r="R240" s="1950"/>
      <c r="S240" s="1950"/>
    </row>
    <row r="241" spans="1:19" ht="20.25" thickBot="1">
      <c r="A241" s="1722"/>
      <c r="B241" s="181" t="s">
        <v>27</v>
      </c>
      <c r="C241" s="182" t="s">
        <v>28</v>
      </c>
      <c r="D241" s="182" t="s">
        <v>233</v>
      </c>
      <c r="E241" s="182" t="s">
        <v>29</v>
      </c>
      <c r="F241" s="1714"/>
      <c r="G241" s="1716"/>
      <c r="H241" s="185" t="s">
        <v>21</v>
      </c>
      <c r="I241" s="185" t="s">
        <v>20</v>
      </c>
      <c r="J241" s="313" t="s">
        <v>30</v>
      </c>
      <c r="K241" s="314" t="s">
        <v>31</v>
      </c>
      <c r="L241" s="187" t="s">
        <v>32</v>
      </c>
      <c r="M241" s="1720"/>
      <c r="N241" s="182" t="s">
        <v>33</v>
      </c>
      <c r="O241" s="183" t="s">
        <v>33</v>
      </c>
      <c r="Q241" s="90">
        <v>1</v>
      </c>
      <c r="R241" s="1376"/>
      <c r="S241" s="268"/>
    </row>
    <row r="242" spans="1:19" ht="13.5" thickBot="1">
      <c r="A242" s="189" t="s">
        <v>8</v>
      </c>
      <c r="B242" s="490">
        <v>0</v>
      </c>
      <c r="C242" s="491">
        <v>0</v>
      </c>
      <c r="D242" s="862">
        <v>0</v>
      </c>
      <c r="E242" s="599">
        <v>0</v>
      </c>
      <c r="F242" s="862">
        <v>0</v>
      </c>
      <c r="G242" s="896">
        <v>0</v>
      </c>
      <c r="H242" s="1192">
        <v>0</v>
      </c>
      <c r="I242" s="1138">
        <v>0</v>
      </c>
      <c r="J242" s="1192">
        <v>0</v>
      </c>
      <c r="K242" s="1138">
        <v>0</v>
      </c>
      <c r="L242" s="864">
        <v>0</v>
      </c>
      <c r="M242" s="490">
        <v>0</v>
      </c>
      <c r="N242" s="1187">
        <v>0</v>
      </c>
      <c r="O242" s="1186">
        <v>0</v>
      </c>
      <c r="Q242" s="90">
        <v>2</v>
      </c>
      <c r="R242" s="1376"/>
      <c r="S242" s="268"/>
    </row>
    <row r="243" spans="1:19" ht="13.5" thickBot="1">
      <c r="A243" s="191" t="s">
        <v>13</v>
      </c>
      <c r="B243" s="893">
        <f aca="true" t="shared" si="28" ref="B243:O243">SUM(B242:B242)</f>
        <v>0</v>
      </c>
      <c r="C243" s="897">
        <f t="shared" si="28"/>
        <v>0</v>
      </c>
      <c r="D243" s="897">
        <f t="shared" si="28"/>
        <v>0</v>
      </c>
      <c r="E243" s="897">
        <f t="shared" si="28"/>
        <v>0</v>
      </c>
      <c r="F243" s="892">
        <f t="shared" si="28"/>
        <v>0</v>
      </c>
      <c r="G243" s="897">
        <f t="shared" si="28"/>
        <v>0</v>
      </c>
      <c r="H243" s="897">
        <f t="shared" si="28"/>
        <v>0</v>
      </c>
      <c r="I243" s="897">
        <f t="shared" si="28"/>
        <v>0</v>
      </c>
      <c r="J243" s="892">
        <f t="shared" si="28"/>
        <v>0</v>
      </c>
      <c r="K243" s="893">
        <f t="shared" si="28"/>
        <v>0</v>
      </c>
      <c r="L243" s="1193">
        <f t="shared" si="28"/>
        <v>0</v>
      </c>
      <c r="M243" s="893">
        <f t="shared" si="28"/>
        <v>0</v>
      </c>
      <c r="N243" s="897">
        <f t="shared" si="28"/>
        <v>0</v>
      </c>
      <c r="O243" s="898">
        <f t="shared" si="28"/>
        <v>0</v>
      </c>
      <c r="P243" s="89"/>
      <c r="Q243" s="90">
        <v>3</v>
      </c>
      <c r="R243" s="1376"/>
      <c r="S243" s="268"/>
    </row>
    <row r="244" spans="1:19" ht="12.75">
      <c r="A244" s="174"/>
      <c r="B244" s="175"/>
      <c r="C244" s="175"/>
      <c r="D244" s="175"/>
      <c r="E244" s="175"/>
      <c r="F244" s="175"/>
      <c r="G244" s="175"/>
      <c r="Q244" s="90">
        <v>4</v>
      </c>
      <c r="R244" s="1376"/>
      <c r="S244" s="268"/>
    </row>
    <row r="245" spans="1:19" ht="15.75">
      <c r="A245" s="1638" t="s">
        <v>93</v>
      </c>
      <c r="B245" s="1638"/>
      <c r="C245" s="1638"/>
      <c r="D245" s="1638"/>
      <c r="E245" s="1638"/>
      <c r="F245" s="1638"/>
      <c r="G245" s="1638"/>
      <c r="H245" s="1638"/>
      <c r="I245" s="1638"/>
      <c r="J245" s="1638"/>
      <c r="Q245" s="90">
        <v>5</v>
      </c>
      <c r="R245" s="1376"/>
      <c r="S245" s="268"/>
    </row>
    <row r="246" spans="6:19" ht="12.75">
      <c r="F246" s="32"/>
      <c r="G246" s="31"/>
      <c r="H246" s="31"/>
      <c r="I246" s="31"/>
      <c r="J246" s="31"/>
      <c r="K246" s="31"/>
      <c r="Q246" s="90">
        <v>6</v>
      </c>
      <c r="R246" s="1376"/>
      <c r="S246" s="268"/>
    </row>
    <row r="247" spans="1:19" ht="19.5">
      <c r="A247" s="1651" t="s">
        <v>23</v>
      </c>
      <c r="B247" s="1653" t="s">
        <v>34</v>
      </c>
      <c r="C247" s="1653"/>
      <c r="D247" s="1653"/>
      <c r="E247" s="1653"/>
      <c r="F247" s="1631" t="s">
        <v>234</v>
      </c>
      <c r="G247" s="1634" t="s">
        <v>235</v>
      </c>
      <c r="H247" s="1654" t="s">
        <v>35</v>
      </c>
      <c r="I247" s="1654"/>
      <c r="J247" s="1654"/>
      <c r="K247" s="1654"/>
      <c r="L247" s="1655"/>
      <c r="M247" s="1607" t="s">
        <v>238</v>
      </c>
      <c r="N247" s="77" t="s">
        <v>1</v>
      </c>
      <c r="O247" s="975" t="s">
        <v>37</v>
      </c>
      <c r="Q247" s="90">
        <v>7</v>
      </c>
      <c r="R247" s="338"/>
      <c r="S247" s="339"/>
    </row>
    <row r="248" spans="1:19" ht="20.25" thickBot="1">
      <c r="A248" s="1652"/>
      <c r="B248" s="61" t="s">
        <v>27</v>
      </c>
      <c r="C248" s="62" t="s">
        <v>28</v>
      </c>
      <c r="D248" s="428" t="s">
        <v>233</v>
      </c>
      <c r="E248" s="62" t="s">
        <v>29</v>
      </c>
      <c r="F248" s="1628"/>
      <c r="G248" s="1630"/>
      <c r="H248" s="63" t="s">
        <v>21</v>
      </c>
      <c r="I248" s="63" t="s">
        <v>20</v>
      </c>
      <c r="J248" s="63" t="s">
        <v>30</v>
      </c>
      <c r="K248" s="63" t="s">
        <v>31</v>
      </c>
      <c r="L248" s="64" t="s">
        <v>32</v>
      </c>
      <c r="M248" s="1614"/>
      <c r="N248" s="62" t="s">
        <v>33</v>
      </c>
      <c r="O248" s="65" t="s">
        <v>33</v>
      </c>
      <c r="Q248" s="90">
        <v>8</v>
      </c>
      <c r="R248" s="338"/>
      <c r="S248" s="339"/>
    </row>
    <row r="249" spans="1:19" ht="13.5" thickBot="1">
      <c r="A249" s="1194" t="s">
        <v>13</v>
      </c>
      <c r="B249" s="71">
        <f aca="true" t="shared" si="29" ref="B249:O249">B17+B27+B37+B46+B55+B66+B87+B97+B107+B117+B127+B137+B146+B155+B164+B74+B171+B177+B183+B189+B195+B201+B207+B213+B219+B225+B231+B237+B243</f>
        <v>0</v>
      </c>
      <c r="C249" s="71">
        <f t="shared" si="29"/>
        <v>0</v>
      </c>
      <c r="D249" s="71">
        <f t="shared" si="29"/>
        <v>0</v>
      </c>
      <c r="E249" s="71">
        <f t="shared" si="29"/>
        <v>0</v>
      </c>
      <c r="F249" s="71">
        <f t="shared" si="29"/>
        <v>0</v>
      </c>
      <c r="G249" s="71">
        <f t="shared" si="29"/>
        <v>0</v>
      </c>
      <c r="H249" s="71">
        <f t="shared" si="29"/>
        <v>0</v>
      </c>
      <c r="I249" s="71">
        <f t="shared" si="29"/>
        <v>0</v>
      </c>
      <c r="J249" s="71">
        <f t="shared" si="29"/>
        <v>0</v>
      </c>
      <c r="K249" s="71">
        <f t="shared" si="29"/>
        <v>0</v>
      </c>
      <c r="L249" s="1195">
        <f t="shared" si="29"/>
        <v>0</v>
      </c>
      <c r="M249" s="1196">
        <f t="shared" si="29"/>
        <v>0</v>
      </c>
      <c r="N249" s="71">
        <f t="shared" si="29"/>
        <v>0</v>
      </c>
      <c r="O249" s="976">
        <f t="shared" si="29"/>
        <v>0</v>
      </c>
      <c r="Q249" s="280" t="s">
        <v>13</v>
      </c>
      <c r="R249" s="281"/>
      <c r="S249" s="269">
        <f>SUM(S241:S248)</f>
        <v>0</v>
      </c>
    </row>
    <row r="250" spans="1:19" ht="13.5" thickBot="1">
      <c r="A250" s="57" t="s">
        <v>13</v>
      </c>
      <c r="B250" s="51">
        <f aca="true" t="shared" si="30" ref="B250:O250">SUM(B249:B249)</f>
        <v>0</v>
      </c>
      <c r="C250" s="51">
        <f t="shared" si="30"/>
        <v>0</v>
      </c>
      <c r="D250" s="51">
        <f t="shared" si="30"/>
        <v>0</v>
      </c>
      <c r="E250" s="51">
        <f t="shared" si="30"/>
        <v>0</v>
      </c>
      <c r="F250" s="51">
        <f t="shared" si="30"/>
        <v>0</v>
      </c>
      <c r="G250" s="51">
        <f t="shared" si="30"/>
        <v>0</v>
      </c>
      <c r="H250" s="51">
        <f t="shared" si="30"/>
        <v>0</v>
      </c>
      <c r="I250" s="51">
        <f t="shared" si="30"/>
        <v>0</v>
      </c>
      <c r="J250" s="51">
        <f t="shared" si="30"/>
        <v>0</v>
      </c>
      <c r="K250" s="51">
        <f t="shared" si="30"/>
        <v>0</v>
      </c>
      <c r="L250" s="170">
        <f t="shared" si="30"/>
        <v>0</v>
      </c>
      <c r="M250" s="51">
        <f t="shared" si="30"/>
        <v>0</v>
      </c>
      <c r="N250" s="51">
        <f t="shared" si="30"/>
        <v>0</v>
      </c>
      <c r="O250" s="977">
        <f t="shared" si="30"/>
        <v>0</v>
      </c>
      <c r="P250" s="89"/>
      <c r="Q250" s="1782" t="s">
        <v>322</v>
      </c>
      <c r="R250" s="1950"/>
      <c r="S250" s="1950"/>
    </row>
    <row r="251" spans="1:19" ht="12.75">
      <c r="A251" s="34"/>
      <c r="B251" s="293"/>
      <c r="C251" s="293"/>
      <c r="D251" s="293"/>
      <c r="E251" s="293"/>
      <c r="F251" s="21"/>
      <c r="G251" s="21"/>
      <c r="H251" s="21"/>
      <c r="I251" s="21"/>
      <c r="J251" s="21"/>
      <c r="L251" s="21"/>
      <c r="Q251" s="90">
        <v>1</v>
      </c>
      <c r="R251" s="1376"/>
      <c r="S251" s="268"/>
    </row>
    <row r="252" spans="2:19" ht="15.75">
      <c r="B252" s="114" t="s">
        <v>309</v>
      </c>
      <c r="C252" s="115"/>
      <c r="D252" s="115"/>
      <c r="E252" s="115"/>
      <c r="Q252" s="339" t="s">
        <v>332</v>
      </c>
      <c r="R252" s="338"/>
      <c r="S252" s="339"/>
    </row>
    <row r="253" spans="17:19" ht="15">
      <c r="Q253" s="339" t="s">
        <v>175</v>
      </c>
      <c r="R253" s="338"/>
      <c r="S253" s="339"/>
    </row>
    <row r="254" spans="1:19" ht="15.75" thickBot="1">
      <c r="A254" s="1951" t="s">
        <v>307</v>
      </c>
      <c r="B254" s="1951"/>
      <c r="C254" s="1951"/>
      <c r="D254" s="1951"/>
      <c r="E254" s="1951"/>
      <c r="F254" s="1951"/>
      <c r="G254" s="1951"/>
      <c r="H254" s="1951"/>
      <c r="I254" s="1951"/>
      <c r="J254" s="1951"/>
      <c r="K254" s="1951"/>
      <c r="Q254" s="1952" t="s">
        <v>13</v>
      </c>
      <c r="R254" s="1953"/>
      <c r="S254" s="340">
        <f>SUM(S251:S253)</f>
        <v>0</v>
      </c>
    </row>
    <row r="255" spans="1:19" ht="19.5">
      <c r="A255" s="1721" t="s">
        <v>23</v>
      </c>
      <c r="B255" s="1723" t="s">
        <v>45</v>
      </c>
      <c r="C255" s="1723"/>
      <c r="D255" s="1723"/>
      <c r="E255" s="1723"/>
      <c r="F255" s="1713" t="s">
        <v>234</v>
      </c>
      <c r="G255" s="1715" t="s">
        <v>235</v>
      </c>
      <c r="H255" s="1717" t="s">
        <v>46</v>
      </c>
      <c r="I255" s="1717"/>
      <c r="J255" s="1717"/>
      <c r="K255" s="1717"/>
      <c r="L255" s="1718"/>
      <c r="M255" s="1719" t="s">
        <v>236</v>
      </c>
      <c r="N255" s="180" t="s">
        <v>1</v>
      </c>
      <c r="O255" s="724" t="s">
        <v>37</v>
      </c>
      <c r="Q255" s="1782" t="s">
        <v>322</v>
      </c>
      <c r="R255" s="1950"/>
      <c r="S255" s="1950"/>
    </row>
    <row r="256" spans="1:19" ht="20.25" thickBot="1">
      <c r="A256" s="1722"/>
      <c r="B256" s="181" t="s">
        <v>27</v>
      </c>
      <c r="C256" s="182" t="s">
        <v>28</v>
      </c>
      <c r="D256" s="182" t="s">
        <v>233</v>
      </c>
      <c r="E256" s="182" t="s">
        <v>29</v>
      </c>
      <c r="F256" s="1714"/>
      <c r="G256" s="1716"/>
      <c r="H256" s="185" t="s">
        <v>21</v>
      </c>
      <c r="I256" s="185" t="s">
        <v>20</v>
      </c>
      <c r="J256" s="313" t="s">
        <v>30</v>
      </c>
      <c r="K256" s="314" t="s">
        <v>31</v>
      </c>
      <c r="L256" s="187" t="s">
        <v>32</v>
      </c>
      <c r="M256" s="1720"/>
      <c r="N256" s="182" t="s">
        <v>33</v>
      </c>
      <c r="O256" s="183" t="s">
        <v>33</v>
      </c>
      <c r="Q256" s="90">
        <v>1</v>
      </c>
      <c r="R256" s="3"/>
      <c r="S256" s="268"/>
    </row>
    <row r="257" spans="1:19" ht="12.75">
      <c r="A257" s="848" t="s">
        <v>10</v>
      </c>
      <c r="B257" s="490">
        <v>0</v>
      </c>
      <c r="C257" s="862">
        <v>0</v>
      </c>
      <c r="D257" s="862">
        <v>0</v>
      </c>
      <c r="E257" s="862">
        <v>0</v>
      </c>
      <c r="F257" s="862">
        <v>0</v>
      </c>
      <c r="G257" s="862">
        <v>0</v>
      </c>
      <c r="H257" s="862">
        <v>0</v>
      </c>
      <c r="I257" s="862">
        <v>0</v>
      </c>
      <c r="J257" s="862">
        <v>0</v>
      </c>
      <c r="K257" s="862">
        <v>0</v>
      </c>
      <c r="L257" s="888">
        <v>0</v>
      </c>
      <c r="M257" s="891">
        <v>0</v>
      </c>
      <c r="N257" s="862">
        <v>0</v>
      </c>
      <c r="O257" s="896">
        <v>0</v>
      </c>
      <c r="Q257" s="90">
        <v>2</v>
      </c>
      <c r="R257" s="3"/>
      <c r="S257" s="268"/>
    </row>
    <row r="258" spans="1:19" ht="13.5" thickBot="1">
      <c r="A258" s="189" t="s">
        <v>8</v>
      </c>
      <c r="B258" s="599">
        <v>0</v>
      </c>
      <c r="C258" s="599">
        <v>0</v>
      </c>
      <c r="D258" s="599">
        <v>0</v>
      </c>
      <c r="E258" s="599">
        <v>0</v>
      </c>
      <c r="F258" s="599">
        <v>0</v>
      </c>
      <c r="G258" s="599">
        <v>0</v>
      </c>
      <c r="H258" s="599">
        <v>0</v>
      </c>
      <c r="I258" s="599">
        <v>0</v>
      </c>
      <c r="J258" s="599">
        <v>0</v>
      </c>
      <c r="K258" s="599">
        <v>0</v>
      </c>
      <c r="L258" s="883">
        <v>0</v>
      </c>
      <c r="M258" s="490">
        <v>0</v>
      </c>
      <c r="N258" s="491">
        <v>0</v>
      </c>
      <c r="O258" s="867">
        <v>0</v>
      </c>
      <c r="Q258" s="90">
        <v>3</v>
      </c>
      <c r="R258" s="3"/>
      <c r="S258" s="268"/>
    </row>
    <row r="259" spans="1:19" ht="13.5" thickBot="1">
      <c r="A259" s="189" t="s">
        <v>3</v>
      </c>
      <c r="B259" s="599">
        <v>0</v>
      </c>
      <c r="C259" s="599">
        <v>0</v>
      </c>
      <c r="D259" s="599">
        <v>0</v>
      </c>
      <c r="E259" s="599">
        <v>0</v>
      </c>
      <c r="F259" s="599">
        <v>0</v>
      </c>
      <c r="G259" s="599">
        <v>0</v>
      </c>
      <c r="H259" s="599">
        <v>0</v>
      </c>
      <c r="I259" s="599">
        <v>0</v>
      </c>
      <c r="J259" s="599">
        <v>0</v>
      </c>
      <c r="K259" s="599">
        <v>0</v>
      </c>
      <c r="L259" s="889">
        <v>0</v>
      </c>
      <c r="M259" s="868">
        <v>0</v>
      </c>
      <c r="N259" s="863">
        <v>0</v>
      </c>
      <c r="O259" s="869">
        <v>0</v>
      </c>
      <c r="Q259" s="280" t="s">
        <v>13</v>
      </c>
      <c r="R259" s="281"/>
      <c r="S259" s="269">
        <f>SUM(S256:S258)</f>
        <v>0</v>
      </c>
    </row>
    <row r="260" spans="1:19" ht="15">
      <c r="A260" s="189" t="s">
        <v>5</v>
      </c>
      <c r="B260" s="599">
        <v>0</v>
      </c>
      <c r="C260" s="599">
        <v>0</v>
      </c>
      <c r="D260" s="599">
        <v>0</v>
      </c>
      <c r="E260" s="599">
        <v>0</v>
      </c>
      <c r="F260" s="599">
        <v>0</v>
      </c>
      <c r="G260" s="599">
        <v>0</v>
      </c>
      <c r="H260" s="599">
        <v>0</v>
      </c>
      <c r="I260" s="599">
        <v>0</v>
      </c>
      <c r="J260" s="599">
        <v>0</v>
      </c>
      <c r="K260" s="599">
        <v>0</v>
      </c>
      <c r="L260" s="866">
        <v>0</v>
      </c>
      <c r="M260" s="871">
        <v>0</v>
      </c>
      <c r="N260" s="872">
        <v>0</v>
      </c>
      <c r="O260" s="972">
        <v>0</v>
      </c>
      <c r="Q260" s="1943" t="s">
        <v>324</v>
      </c>
      <c r="R260" s="1944"/>
      <c r="S260" s="1945"/>
    </row>
    <row r="261" spans="1:19" ht="15.75" thickBot="1">
      <c r="A261" s="856" t="s">
        <v>9</v>
      </c>
      <c r="B261" s="875">
        <v>0</v>
      </c>
      <c r="C261" s="602">
        <v>0</v>
      </c>
      <c r="D261" s="602">
        <v>0</v>
      </c>
      <c r="E261" s="602">
        <v>0</v>
      </c>
      <c r="F261" s="602">
        <v>0</v>
      </c>
      <c r="G261" s="602">
        <v>0</v>
      </c>
      <c r="H261" s="602">
        <v>0</v>
      </c>
      <c r="I261" s="602">
        <v>0</v>
      </c>
      <c r="J261" s="602">
        <v>0</v>
      </c>
      <c r="K261" s="602">
        <v>0</v>
      </c>
      <c r="L261" s="874">
        <v>0</v>
      </c>
      <c r="M261" s="875">
        <v>0</v>
      </c>
      <c r="N261" s="602">
        <v>0</v>
      </c>
      <c r="O261" s="879">
        <v>0</v>
      </c>
      <c r="Q261" s="90">
        <v>1</v>
      </c>
      <c r="R261" s="267"/>
      <c r="S261" s="267"/>
    </row>
    <row r="262" spans="1:19" ht="13.5" thickBot="1">
      <c r="A262" s="191" t="s">
        <v>13</v>
      </c>
      <c r="B262" s="893">
        <f aca="true" t="shared" si="31" ref="B262:O262">SUM(B257:B261)</f>
        <v>0</v>
      </c>
      <c r="C262" s="897">
        <f t="shared" si="31"/>
        <v>0</v>
      </c>
      <c r="D262" s="897">
        <f t="shared" si="31"/>
        <v>0</v>
      </c>
      <c r="E262" s="897">
        <f t="shared" si="31"/>
        <v>0</v>
      </c>
      <c r="F262" s="892">
        <f t="shared" si="31"/>
        <v>0</v>
      </c>
      <c r="G262" s="897">
        <f t="shared" si="31"/>
        <v>0</v>
      </c>
      <c r="H262" s="897">
        <f t="shared" si="31"/>
        <v>0</v>
      </c>
      <c r="I262" s="897">
        <f t="shared" si="31"/>
        <v>0</v>
      </c>
      <c r="J262" s="892">
        <f t="shared" si="31"/>
        <v>0</v>
      </c>
      <c r="K262" s="893">
        <f t="shared" si="31"/>
        <v>0</v>
      </c>
      <c r="L262" s="894">
        <f t="shared" si="31"/>
        <v>0</v>
      </c>
      <c r="M262" s="893">
        <f t="shared" si="31"/>
        <v>0</v>
      </c>
      <c r="N262" s="897">
        <f t="shared" si="31"/>
        <v>0</v>
      </c>
      <c r="O262" s="898">
        <f t="shared" si="31"/>
        <v>0</v>
      </c>
      <c r="P262" s="89"/>
      <c r="Q262" s="278" t="s">
        <v>13</v>
      </c>
      <c r="R262" s="279"/>
      <c r="S262" s="266">
        <f>SUM(S261)</f>
        <v>0</v>
      </c>
    </row>
    <row r="263" spans="1:19" ht="12.75">
      <c r="A263" s="901"/>
      <c r="B263" s="902"/>
      <c r="C263" s="902"/>
      <c r="D263" s="902"/>
      <c r="E263" s="902"/>
      <c r="F263" s="902"/>
      <c r="G263" s="902"/>
      <c r="H263" s="903"/>
      <c r="I263" s="904"/>
      <c r="J263" s="904"/>
      <c r="K263" s="905"/>
      <c r="L263" s="8"/>
      <c r="M263" s="8"/>
      <c r="N263" s="8"/>
      <c r="O263" s="8"/>
      <c r="Q263" s="1782" t="s">
        <v>333</v>
      </c>
      <c r="R263" s="1950"/>
      <c r="S263" s="1950"/>
    </row>
    <row r="264" spans="1:19" ht="13.5" thickBot="1">
      <c r="A264" s="1954" t="s">
        <v>307</v>
      </c>
      <c r="B264" s="1954"/>
      <c r="C264" s="1954"/>
      <c r="D264" s="1954"/>
      <c r="E264" s="1954"/>
      <c r="F264" s="1954"/>
      <c r="G264" s="1954"/>
      <c r="H264" s="1954"/>
      <c r="I264" s="1954"/>
      <c r="J264" s="1954"/>
      <c r="K264" s="1954"/>
      <c r="L264" s="8"/>
      <c r="M264" s="8"/>
      <c r="N264" s="8"/>
      <c r="O264" s="8"/>
      <c r="Q264" s="90">
        <v>1</v>
      </c>
      <c r="R264" s="3"/>
      <c r="S264" s="268"/>
    </row>
    <row r="265" spans="1:19" ht="20.25" thickBot="1">
      <c r="A265" s="1721" t="s">
        <v>23</v>
      </c>
      <c r="B265" s="1723" t="s">
        <v>45</v>
      </c>
      <c r="C265" s="1723"/>
      <c r="D265" s="1723"/>
      <c r="E265" s="1723"/>
      <c r="F265" s="1713" t="s">
        <v>234</v>
      </c>
      <c r="G265" s="1715" t="s">
        <v>235</v>
      </c>
      <c r="H265" s="1717" t="s">
        <v>46</v>
      </c>
      <c r="I265" s="1717"/>
      <c r="J265" s="1717"/>
      <c r="K265" s="1717"/>
      <c r="L265" s="1718"/>
      <c r="M265" s="1719" t="s">
        <v>236</v>
      </c>
      <c r="N265" s="180" t="s">
        <v>1</v>
      </c>
      <c r="O265" s="724" t="s">
        <v>37</v>
      </c>
      <c r="Q265" s="278" t="s">
        <v>13</v>
      </c>
      <c r="R265" s="279"/>
      <c r="S265" s="269">
        <f>SUM(S264)</f>
        <v>0</v>
      </c>
    </row>
    <row r="266" spans="1:19" ht="20.25" thickBot="1">
      <c r="A266" s="1722"/>
      <c r="B266" s="181" t="s">
        <v>27</v>
      </c>
      <c r="C266" s="182" t="s">
        <v>28</v>
      </c>
      <c r="D266" s="182" t="s">
        <v>233</v>
      </c>
      <c r="E266" s="182" t="s">
        <v>29</v>
      </c>
      <c r="F266" s="1714"/>
      <c r="G266" s="1716"/>
      <c r="H266" s="185" t="s">
        <v>21</v>
      </c>
      <c r="I266" s="185" t="s">
        <v>20</v>
      </c>
      <c r="J266" s="313" t="s">
        <v>30</v>
      </c>
      <c r="K266" s="314" t="s">
        <v>31</v>
      </c>
      <c r="L266" s="187" t="s">
        <v>32</v>
      </c>
      <c r="M266" s="1720"/>
      <c r="N266" s="182" t="s">
        <v>33</v>
      </c>
      <c r="O266" s="183" t="s">
        <v>33</v>
      </c>
      <c r="Q266" s="1782" t="s">
        <v>275</v>
      </c>
      <c r="R266" s="1950"/>
      <c r="S266" s="1950"/>
    </row>
    <row r="267" spans="1:19" ht="12.75">
      <c r="A267" s="848" t="s">
        <v>10</v>
      </c>
      <c r="B267" s="490">
        <v>0</v>
      </c>
      <c r="C267" s="862">
        <v>0</v>
      </c>
      <c r="D267" s="862">
        <v>0</v>
      </c>
      <c r="E267" s="862">
        <v>0</v>
      </c>
      <c r="F267" s="862">
        <v>0</v>
      </c>
      <c r="G267" s="862">
        <v>0</v>
      </c>
      <c r="H267" s="862">
        <v>0</v>
      </c>
      <c r="I267" s="862">
        <v>0</v>
      </c>
      <c r="J267" s="862">
        <v>0</v>
      </c>
      <c r="K267" s="862">
        <v>0</v>
      </c>
      <c r="L267" s="888">
        <v>0</v>
      </c>
      <c r="M267" s="891">
        <v>0</v>
      </c>
      <c r="N267" s="862">
        <v>0</v>
      </c>
      <c r="O267" s="896">
        <v>0</v>
      </c>
      <c r="Q267" s="90">
        <v>1</v>
      </c>
      <c r="R267" s="3"/>
      <c r="S267" s="268"/>
    </row>
    <row r="268" spans="1:19" ht="12.75">
      <c r="A268" s="189" t="s">
        <v>8</v>
      </c>
      <c r="B268" s="599">
        <v>0</v>
      </c>
      <c r="C268" s="599">
        <v>0</v>
      </c>
      <c r="D268" s="599">
        <v>0</v>
      </c>
      <c r="E268" s="599">
        <v>0</v>
      </c>
      <c r="F268" s="599">
        <v>0</v>
      </c>
      <c r="G268" s="599">
        <v>0</v>
      </c>
      <c r="H268" s="599">
        <v>0</v>
      </c>
      <c r="I268" s="599">
        <v>0</v>
      </c>
      <c r="J268" s="599">
        <v>0</v>
      </c>
      <c r="K268" s="599">
        <v>0</v>
      </c>
      <c r="L268" s="866">
        <v>0</v>
      </c>
      <c r="M268" s="865">
        <v>0</v>
      </c>
      <c r="N268" s="599">
        <v>0</v>
      </c>
      <c r="O268" s="911">
        <v>0</v>
      </c>
      <c r="Q268" s="90">
        <v>2</v>
      </c>
      <c r="R268" s="3"/>
      <c r="S268" s="268"/>
    </row>
    <row r="269" spans="1:19" ht="15.75" thickBot="1">
      <c r="A269" s="189" t="s">
        <v>3</v>
      </c>
      <c r="B269" s="599">
        <v>0</v>
      </c>
      <c r="C269" s="599">
        <v>0</v>
      </c>
      <c r="D269" s="599">
        <v>0</v>
      </c>
      <c r="E269" s="599">
        <v>0</v>
      </c>
      <c r="F269" s="599">
        <v>0</v>
      </c>
      <c r="G269" s="599">
        <v>0</v>
      </c>
      <c r="H269" s="599">
        <v>0</v>
      </c>
      <c r="I269" s="599">
        <v>0</v>
      </c>
      <c r="J269" s="599">
        <v>0</v>
      </c>
      <c r="K269" s="599">
        <v>0</v>
      </c>
      <c r="L269" s="866">
        <v>0</v>
      </c>
      <c r="M269" s="865">
        <v>0</v>
      </c>
      <c r="N269" s="599">
        <v>0</v>
      </c>
      <c r="O269" s="911">
        <v>0</v>
      </c>
      <c r="Q269" s="1375" t="s">
        <v>175</v>
      </c>
      <c r="R269" s="3"/>
      <c r="S269" s="268"/>
    </row>
    <row r="270" spans="1:19" ht="13.5" thickBot="1">
      <c r="A270" s="189" t="s">
        <v>5</v>
      </c>
      <c r="B270" s="599">
        <v>0</v>
      </c>
      <c r="C270" s="599">
        <v>0</v>
      </c>
      <c r="D270" s="599">
        <v>0</v>
      </c>
      <c r="E270" s="599">
        <v>0</v>
      </c>
      <c r="F270" s="599">
        <v>0</v>
      </c>
      <c r="G270" s="599">
        <v>0</v>
      </c>
      <c r="H270" s="599">
        <v>0</v>
      </c>
      <c r="I270" s="599">
        <v>0</v>
      </c>
      <c r="J270" s="599">
        <v>0</v>
      </c>
      <c r="K270" s="599">
        <v>0</v>
      </c>
      <c r="L270" s="866">
        <v>0</v>
      </c>
      <c r="M270" s="865">
        <v>0</v>
      </c>
      <c r="N270" s="872">
        <v>0</v>
      </c>
      <c r="O270" s="972">
        <v>0</v>
      </c>
      <c r="Q270" s="278" t="s">
        <v>13</v>
      </c>
      <c r="R270" s="279"/>
      <c r="S270" s="269">
        <f>SUM(S267:S269)</f>
        <v>0</v>
      </c>
    </row>
    <row r="271" spans="1:19" ht="13.5" thickBot="1">
      <c r="A271" s="189" t="s">
        <v>9</v>
      </c>
      <c r="B271" s="878">
        <v>0</v>
      </c>
      <c r="C271" s="602">
        <v>0</v>
      </c>
      <c r="D271" s="602">
        <v>0</v>
      </c>
      <c r="E271" s="878">
        <v>0</v>
      </c>
      <c r="F271" s="878">
        <v>0</v>
      </c>
      <c r="G271" s="878">
        <v>0</v>
      </c>
      <c r="H271" s="878">
        <v>0</v>
      </c>
      <c r="I271" s="878">
        <v>0</v>
      </c>
      <c r="J271" s="602">
        <v>0</v>
      </c>
      <c r="K271" s="602">
        <v>0</v>
      </c>
      <c r="L271" s="874">
        <v>0</v>
      </c>
      <c r="M271" s="871">
        <v>0</v>
      </c>
      <c r="N271" s="872">
        <v>0</v>
      </c>
      <c r="O271" s="972">
        <v>0</v>
      </c>
      <c r="Q271" s="1782" t="s">
        <v>333</v>
      </c>
      <c r="R271" s="1950"/>
      <c r="S271" s="1950"/>
    </row>
    <row r="272" spans="1:19" ht="13.5" thickBot="1">
      <c r="A272" s="191" t="s">
        <v>13</v>
      </c>
      <c r="B272" s="893">
        <f aca="true" t="shared" si="32" ref="B272:O272">SUM(B267:B271)</f>
        <v>0</v>
      </c>
      <c r="C272" s="897">
        <f t="shared" si="32"/>
        <v>0</v>
      </c>
      <c r="D272" s="897">
        <f t="shared" si="32"/>
        <v>0</v>
      </c>
      <c r="E272" s="897">
        <f t="shared" si="32"/>
        <v>0</v>
      </c>
      <c r="F272" s="892">
        <f t="shared" si="32"/>
        <v>0</v>
      </c>
      <c r="G272" s="897">
        <f t="shared" si="32"/>
        <v>0</v>
      </c>
      <c r="H272" s="897">
        <f t="shared" si="32"/>
        <v>0</v>
      </c>
      <c r="I272" s="897">
        <f t="shared" si="32"/>
        <v>0</v>
      </c>
      <c r="J272" s="892">
        <f t="shared" si="32"/>
        <v>0</v>
      </c>
      <c r="K272" s="893">
        <f t="shared" si="32"/>
        <v>0</v>
      </c>
      <c r="L272" s="894">
        <f t="shared" si="32"/>
        <v>0</v>
      </c>
      <c r="M272" s="893">
        <f t="shared" si="32"/>
        <v>0</v>
      </c>
      <c r="N272" s="897">
        <f t="shared" si="32"/>
        <v>0</v>
      </c>
      <c r="O272" s="898">
        <f t="shared" si="32"/>
        <v>0</v>
      </c>
      <c r="P272" s="89"/>
      <c r="Q272" s="90">
        <v>1</v>
      </c>
      <c r="R272" s="3"/>
      <c r="S272" s="268"/>
    </row>
    <row r="273" spans="1:19" ht="13.5" thickBot="1">
      <c r="A273" s="901"/>
      <c r="B273" s="902"/>
      <c r="C273" s="902"/>
      <c r="D273" s="902"/>
      <c r="E273" s="902"/>
      <c r="F273" s="902"/>
      <c r="G273" s="902"/>
      <c r="H273" s="902"/>
      <c r="I273" s="902"/>
      <c r="J273" s="902"/>
      <c r="K273" s="902"/>
      <c r="L273" s="902"/>
      <c r="M273" s="902"/>
      <c r="N273" s="902"/>
      <c r="O273" s="902"/>
      <c r="P273" s="89"/>
      <c r="Q273" s="278" t="s">
        <v>13</v>
      </c>
      <c r="R273" s="279"/>
      <c r="S273" s="269">
        <f>SUM(S272)</f>
        <v>0</v>
      </c>
    </row>
    <row r="274" spans="1:19" ht="12.75">
      <c r="A274" s="1954" t="s">
        <v>306</v>
      </c>
      <c r="B274" s="1954"/>
      <c r="C274" s="1954"/>
      <c r="D274" s="1954"/>
      <c r="E274" s="1954"/>
      <c r="F274" s="1954"/>
      <c r="G274" s="1954"/>
      <c r="H274" s="1954"/>
      <c r="I274" s="1954"/>
      <c r="J274" s="1954"/>
      <c r="K274" s="1954"/>
      <c r="L274" s="8"/>
      <c r="M274" s="8"/>
      <c r="N274" s="8"/>
      <c r="O274" s="8"/>
      <c r="Q274" s="1782" t="s">
        <v>322</v>
      </c>
      <c r="R274" s="1950"/>
      <c r="S274" s="1950"/>
    </row>
    <row r="275" spans="1:19" ht="19.5">
      <c r="A275" s="1721" t="s">
        <v>23</v>
      </c>
      <c r="B275" s="1723" t="s">
        <v>45</v>
      </c>
      <c r="C275" s="1723"/>
      <c r="D275" s="1723"/>
      <c r="E275" s="1723"/>
      <c r="F275" s="1713" t="s">
        <v>234</v>
      </c>
      <c r="G275" s="1715" t="s">
        <v>235</v>
      </c>
      <c r="H275" s="1717" t="s">
        <v>46</v>
      </c>
      <c r="I275" s="1717"/>
      <c r="J275" s="1717"/>
      <c r="K275" s="1717"/>
      <c r="L275" s="1718"/>
      <c r="M275" s="1719" t="s">
        <v>236</v>
      </c>
      <c r="N275" s="180" t="s">
        <v>1</v>
      </c>
      <c r="O275" s="724" t="s">
        <v>37</v>
      </c>
      <c r="Q275" s="90">
        <v>1</v>
      </c>
      <c r="R275" s="3"/>
      <c r="S275" s="268"/>
    </row>
    <row r="276" spans="1:19" ht="20.25" thickBot="1">
      <c r="A276" s="1722"/>
      <c r="B276" s="181" t="s">
        <v>27</v>
      </c>
      <c r="C276" s="182" t="s">
        <v>28</v>
      </c>
      <c r="D276" s="182" t="s">
        <v>233</v>
      </c>
      <c r="E276" s="182" t="s">
        <v>29</v>
      </c>
      <c r="F276" s="1714"/>
      <c r="G276" s="1716"/>
      <c r="H276" s="185" t="s">
        <v>21</v>
      </c>
      <c r="I276" s="185" t="s">
        <v>20</v>
      </c>
      <c r="J276" s="313" t="s">
        <v>30</v>
      </c>
      <c r="K276" s="314" t="s">
        <v>31</v>
      </c>
      <c r="L276" s="187" t="s">
        <v>32</v>
      </c>
      <c r="M276" s="1720"/>
      <c r="N276" s="182" t="s">
        <v>33</v>
      </c>
      <c r="O276" s="183" t="s">
        <v>33</v>
      </c>
      <c r="Q276" s="90">
        <v>2</v>
      </c>
      <c r="R276" s="3"/>
      <c r="S276" s="268"/>
    </row>
    <row r="277" spans="1:19" ht="12.75">
      <c r="A277" s="848" t="s">
        <v>10</v>
      </c>
      <c r="B277" s="863">
        <v>0</v>
      </c>
      <c r="C277" s="863">
        <v>0</v>
      </c>
      <c r="D277" s="863">
        <v>0</v>
      </c>
      <c r="E277" s="862">
        <v>0</v>
      </c>
      <c r="F277" s="863">
        <v>0</v>
      </c>
      <c r="G277" s="863">
        <v>0</v>
      </c>
      <c r="H277" s="862">
        <v>0</v>
      </c>
      <c r="I277" s="862">
        <v>0</v>
      </c>
      <c r="J277" s="862">
        <v>0</v>
      </c>
      <c r="K277" s="862">
        <v>0</v>
      </c>
      <c r="L277" s="864">
        <v>0</v>
      </c>
      <c r="M277" s="490">
        <v>0</v>
      </c>
      <c r="N277" s="491">
        <v>0</v>
      </c>
      <c r="O277" s="867">
        <v>0</v>
      </c>
      <c r="Q277" s="90">
        <v>3</v>
      </c>
      <c r="R277" s="3"/>
      <c r="S277" s="268"/>
    </row>
    <row r="278" spans="1:19" ht="13.5" thickBot="1">
      <c r="A278" s="189" t="s">
        <v>8</v>
      </c>
      <c r="B278" s="599">
        <v>0</v>
      </c>
      <c r="C278" s="599">
        <v>0</v>
      </c>
      <c r="D278" s="599">
        <v>0</v>
      </c>
      <c r="E278" s="599">
        <v>0</v>
      </c>
      <c r="F278" s="599">
        <v>0</v>
      </c>
      <c r="G278" s="599">
        <v>0</v>
      </c>
      <c r="H278" s="599">
        <v>0</v>
      </c>
      <c r="I278" s="599">
        <v>0</v>
      </c>
      <c r="J278" s="599">
        <v>0</v>
      </c>
      <c r="K278" s="599">
        <v>0</v>
      </c>
      <c r="L278" s="493">
        <v>0</v>
      </c>
      <c r="M278" s="490">
        <v>0</v>
      </c>
      <c r="N278" s="491">
        <v>0</v>
      </c>
      <c r="O278" s="867">
        <v>0</v>
      </c>
      <c r="Q278" s="90">
        <v>4</v>
      </c>
      <c r="R278" s="3"/>
      <c r="S278" s="268"/>
    </row>
    <row r="279" spans="1:19" ht="13.5" thickBot="1">
      <c r="A279" s="189" t="s">
        <v>3</v>
      </c>
      <c r="B279" s="599">
        <v>0</v>
      </c>
      <c r="C279" s="599">
        <v>0</v>
      </c>
      <c r="D279" s="599">
        <v>0</v>
      </c>
      <c r="E279" s="599">
        <v>0</v>
      </c>
      <c r="F279" s="599">
        <v>0</v>
      </c>
      <c r="G279" s="599">
        <v>0</v>
      </c>
      <c r="H279" s="599">
        <v>0</v>
      </c>
      <c r="I279" s="599">
        <v>0</v>
      </c>
      <c r="J279" s="599">
        <v>0</v>
      </c>
      <c r="K279" s="599">
        <v>0</v>
      </c>
      <c r="L279" s="887">
        <v>0</v>
      </c>
      <c r="M279" s="868">
        <v>0</v>
      </c>
      <c r="N279" s="863">
        <v>0</v>
      </c>
      <c r="O279" s="869">
        <v>0</v>
      </c>
      <c r="Q279" s="278" t="s">
        <v>13</v>
      </c>
      <c r="R279" s="279"/>
      <c r="S279" s="269">
        <f>SUM(S275:S278)</f>
        <v>0</v>
      </c>
    </row>
    <row r="280" spans="1:19" ht="13.5" thickBot="1">
      <c r="A280" s="189" t="s">
        <v>5</v>
      </c>
      <c r="B280" s="599">
        <v>0</v>
      </c>
      <c r="C280" s="599">
        <v>0</v>
      </c>
      <c r="D280" s="599">
        <v>0</v>
      </c>
      <c r="E280" s="599">
        <v>0</v>
      </c>
      <c r="F280" s="599">
        <v>0</v>
      </c>
      <c r="G280" s="599">
        <v>0</v>
      </c>
      <c r="H280" s="599">
        <v>0</v>
      </c>
      <c r="I280" s="599">
        <v>0</v>
      </c>
      <c r="J280" s="599">
        <v>0</v>
      </c>
      <c r="K280" s="599">
        <v>0</v>
      </c>
      <c r="L280" s="866">
        <v>0</v>
      </c>
      <c r="M280" s="1197">
        <v>0</v>
      </c>
      <c r="N280" s="872">
        <v>0</v>
      </c>
      <c r="O280" s="972">
        <v>0</v>
      </c>
      <c r="Q280" s="278" t="s">
        <v>328</v>
      </c>
      <c r="R280" s="279"/>
      <c r="S280" s="269">
        <f>S279+S273+S270+S265+S262+S259+S254+S249+S239+S223</f>
        <v>0</v>
      </c>
    </row>
    <row r="281" spans="1:15" ht="13.5" thickBot="1">
      <c r="A281" s="856" t="s">
        <v>9</v>
      </c>
      <c r="B281" s="875">
        <v>0</v>
      </c>
      <c r="C281" s="602">
        <v>0</v>
      </c>
      <c r="D281" s="878">
        <v>0</v>
      </c>
      <c r="E281" s="602">
        <v>0</v>
      </c>
      <c r="F281" s="878">
        <v>0</v>
      </c>
      <c r="G281" s="878">
        <v>0</v>
      </c>
      <c r="H281" s="602">
        <v>0</v>
      </c>
      <c r="I281" s="602">
        <v>0</v>
      </c>
      <c r="J281" s="602">
        <v>0</v>
      </c>
      <c r="K281" s="602">
        <v>0</v>
      </c>
      <c r="L281" s="874">
        <v>0</v>
      </c>
      <c r="M281" s="875">
        <v>0</v>
      </c>
      <c r="N281" s="602">
        <v>0</v>
      </c>
      <c r="O281" s="879">
        <v>0</v>
      </c>
    </row>
    <row r="282" spans="1:19" ht="15.75" thickBot="1">
      <c r="A282" s="191" t="s">
        <v>13</v>
      </c>
      <c r="B282" s="893">
        <f aca="true" t="shared" si="33" ref="B282:O282">SUM(B277:B281)</f>
        <v>0</v>
      </c>
      <c r="C282" s="897">
        <f t="shared" si="33"/>
        <v>0</v>
      </c>
      <c r="D282" s="897">
        <f t="shared" si="33"/>
        <v>0</v>
      </c>
      <c r="E282" s="897">
        <f t="shared" si="33"/>
        <v>0</v>
      </c>
      <c r="F282" s="892">
        <f t="shared" si="33"/>
        <v>0</v>
      </c>
      <c r="G282" s="897">
        <f t="shared" si="33"/>
        <v>0</v>
      </c>
      <c r="H282" s="897">
        <f t="shared" si="33"/>
        <v>0</v>
      </c>
      <c r="I282" s="897">
        <f t="shared" si="33"/>
        <v>0</v>
      </c>
      <c r="J282" s="892">
        <f t="shared" si="33"/>
        <v>0</v>
      </c>
      <c r="K282" s="893">
        <f t="shared" si="33"/>
        <v>0</v>
      </c>
      <c r="L282" s="894">
        <f t="shared" si="33"/>
        <v>0</v>
      </c>
      <c r="M282" s="893">
        <f t="shared" si="33"/>
        <v>0</v>
      </c>
      <c r="N282" s="897">
        <f t="shared" si="33"/>
        <v>0</v>
      </c>
      <c r="O282" s="898">
        <f t="shared" si="33"/>
        <v>0</v>
      </c>
      <c r="P282" s="89"/>
      <c r="Q282" s="1955" t="s">
        <v>295</v>
      </c>
      <c r="R282" s="1955"/>
      <c r="S282" s="1955"/>
    </row>
    <row r="283" spans="1:19" ht="15">
      <c r="A283" s="901"/>
      <c r="B283" s="902"/>
      <c r="C283" s="902"/>
      <c r="D283" s="902"/>
      <c r="E283" s="902"/>
      <c r="F283" s="902"/>
      <c r="G283" s="902"/>
      <c r="H283" s="903"/>
      <c r="I283" s="904"/>
      <c r="J283" s="8"/>
      <c r="K283" s="8"/>
      <c r="L283" s="8"/>
      <c r="M283" s="8"/>
      <c r="N283" s="8"/>
      <c r="O283" s="8"/>
      <c r="Q283" s="1955" t="s">
        <v>51</v>
      </c>
      <c r="R283" s="1955"/>
      <c r="S283" s="1955"/>
    </row>
    <row r="284" spans="1:19" ht="15">
      <c r="A284" s="1954" t="s">
        <v>306</v>
      </c>
      <c r="B284" s="1954"/>
      <c r="C284" s="1954"/>
      <c r="D284" s="1954"/>
      <c r="E284" s="1954"/>
      <c r="F284" s="1954"/>
      <c r="G284" s="1954"/>
      <c r="H284" s="1954"/>
      <c r="I284" s="1954"/>
      <c r="J284" s="1954"/>
      <c r="K284" s="1954"/>
      <c r="L284" s="8"/>
      <c r="M284" s="8"/>
      <c r="N284" s="8"/>
      <c r="O284" s="8"/>
      <c r="Q284" s="1094"/>
      <c r="R284" s="1094"/>
      <c r="S284" s="1094"/>
    </row>
    <row r="285" spans="1:19" ht="19.5">
      <c r="A285" s="1721" t="s">
        <v>23</v>
      </c>
      <c r="B285" s="1723" t="s">
        <v>45</v>
      </c>
      <c r="C285" s="1723"/>
      <c r="D285" s="1723"/>
      <c r="E285" s="1723"/>
      <c r="F285" s="1713" t="s">
        <v>234</v>
      </c>
      <c r="G285" s="1715" t="s">
        <v>235</v>
      </c>
      <c r="H285" s="1717" t="s">
        <v>46</v>
      </c>
      <c r="I285" s="1717"/>
      <c r="J285" s="1717"/>
      <c r="K285" s="1717"/>
      <c r="L285" s="1718"/>
      <c r="M285" s="1719" t="s">
        <v>236</v>
      </c>
      <c r="N285" s="180" t="s">
        <v>1</v>
      </c>
      <c r="O285" s="724" t="s">
        <v>37</v>
      </c>
      <c r="Q285" s="222" t="s">
        <v>159</v>
      </c>
      <c r="R285" s="221" t="s">
        <v>194</v>
      </c>
      <c r="S285" s="223" t="s">
        <v>192</v>
      </c>
    </row>
    <row r="286" spans="1:19" ht="20.25" thickBot="1">
      <c r="A286" s="1722"/>
      <c r="B286" s="181" t="s">
        <v>27</v>
      </c>
      <c r="C286" s="182" t="s">
        <v>28</v>
      </c>
      <c r="D286" s="182" t="s">
        <v>233</v>
      </c>
      <c r="E286" s="182" t="s">
        <v>29</v>
      </c>
      <c r="F286" s="1714"/>
      <c r="G286" s="1716"/>
      <c r="H286" s="185" t="s">
        <v>21</v>
      </c>
      <c r="I286" s="185" t="s">
        <v>20</v>
      </c>
      <c r="J286" s="313" t="s">
        <v>30</v>
      </c>
      <c r="K286" s="314" t="s">
        <v>31</v>
      </c>
      <c r="L286" s="187" t="s">
        <v>32</v>
      </c>
      <c r="M286" s="1720"/>
      <c r="N286" s="182" t="s">
        <v>33</v>
      </c>
      <c r="O286" s="183" t="s">
        <v>33</v>
      </c>
      <c r="Q286" s="1766" t="s">
        <v>334</v>
      </c>
      <c r="R286" s="1840"/>
      <c r="S286" s="1840"/>
    </row>
    <row r="287" spans="1:19" ht="12.75">
      <c r="A287" s="848" t="s">
        <v>10</v>
      </c>
      <c r="B287" s="863">
        <v>0</v>
      </c>
      <c r="C287" s="863">
        <v>0</v>
      </c>
      <c r="D287" s="863">
        <v>0</v>
      </c>
      <c r="E287" s="863">
        <v>0</v>
      </c>
      <c r="F287" s="863">
        <v>0</v>
      </c>
      <c r="G287" s="863">
        <v>0</v>
      </c>
      <c r="H287" s="862">
        <v>0</v>
      </c>
      <c r="I287" s="862">
        <v>0</v>
      </c>
      <c r="J287" s="862">
        <v>0</v>
      </c>
      <c r="K287" s="862">
        <v>0</v>
      </c>
      <c r="L287" s="864">
        <v>0</v>
      </c>
      <c r="M287" s="490">
        <v>0</v>
      </c>
      <c r="N287" s="491">
        <v>0</v>
      </c>
      <c r="O287" s="867">
        <v>0</v>
      </c>
      <c r="Q287" s="90">
        <v>1</v>
      </c>
      <c r="R287" s="3"/>
      <c r="S287" s="268"/>
    </row>
    <row r="288" spans="1:19" ht="12.75">
      <c r="A288" s="189" t="s">
        <v>8</v>
      </c>
      <c r="B288" s="599">
        <v>0</v>
      </c>
      <c r="C288" s="599">
        <v>0</v>
      </c>
      <c r="D288" s="599">
        <v>0</v>
      </c>
      <c r="E288" s="599">
        <v>0</v>
      </c>
      <c r="F288" s="599">
        <v>0</v>
      </c>
      <c r="G288" s="599">
        <v>0</v>
      </c>
      <c r="H288" s="599">
        <v>0</v>
      </c>
      <c r="I288" s="599">
        <v>0</v>
      </c>
      <c r="J288" s="599">
        <v>0</v>
      </c>
      <c r="K288" s="599">
        <v>0</v>
      </c>
      <c r="L288" s="493">
        <v>0</v>
      </c>
      <c r="M288" s="490">
        <v>0</v>
      </c>
      <c r="N288" s="491">
        <v>0</v>
      </c>
      <c r="O288" s="867">
        <v>0</v>
      </c>
      <c r="Q288" s="90">
        <v>2</v>
      </c>
      <c r="R288" s="3"/>
      <c r="S288" s="268"/>
    </row>
    <row r="289" spans="1:19" ht="12.75">
      <c r="A289" s="189" t="s">
        <v>3</v>
      </c>
      <c r="B289" s="599">
        <v>0</v>
      </c>
      <c r="C289" s="599">
        <v>0</v>
      </c>
      <c r="D289" s="599">
        <v>0</v>
      </c>
      <c r="E289" s="599">
        <v>0</v>
      </c>
      <c r="F289" s="599">
        <v>0</v>
      </c>
      <c r="G289" s="599">
        <v>0</v>
      </c>
      <c r="H289" s="599">
        <v>0</v>
      </c>
      <c r="I289" s="599">
        <v>0</v>
      </c>
      <c r="J289" s="599">
        <v>0</v>
      </c>
      <c r="K289" s="599">
        <v>0</v>
      </c>
      <c r="L289" s="887">
        <v>0</v>
      </c>
      <c r="M289" s="868">
        <v>0</v>
      </c>
      <c r="N289" s="863">
        <v>0</v>
      </c>
      <c r="O289" s="869">
        <v>0</v>
      </c>
      <c r="Q289" s="90">
        <v>3</v>
      </c>
      <c r="R289" s="3"/>
      <c r="S289" s="268"/>
    </row>
    <row r="290" spans="1:19" ht="12.75">
      <c r="A290" s="189" t="s">
        <v>5</v>
      </c>
      <c r="B290" s="906">
        <v>0</v>
      </c>
      <c r="C290" s="906">
        <v>0</v>
      </c>
      <c r="D290" s="906">
        <v>0</v>
      </c>
      <c r="E290" s="906">
        <v>0</v>
      </c>
      <c r="F290" s="906">
        <v>0</v>
      </c>
      <c r="G290" s="906">
        <v>0</v>
      </c>
      <c r="H290" s="599">
        <v>0</v>
      </c>
      <c r="I290" s="599">
        <v>0</v>
      </c>
      <c r="J290" s="599">
        <v>0</v>
      </c>
      <c r="K290" s="599">
        <v>0</v>
      </c>
      <c r="L290" s="866">
        <v>0</v>
      </c>
      <c r="M290" s="1197">
        <v>0</v>
      </c>
      <c r="N290" s="872">
        <v>0</v>
      </c>
      <c r="O290" s="972">
        <v>0</v>
      </c>
      <c r="Q290" s="90">
        <v>4</v>
      </c>
      <c r="R290" s="3"/>
      <c r="S290" s="268"/>
    </row>
    <row r="291" spans="1:19" ht="13.5" thickBot="1">
      <c r="A291" s="856" t="s">
        <v>9</v>
      </c>
      <c r="B291" s="878">
        <v>0</v>
      </c>
      <c r="C291" s="878">
        <v>66</v>
      </c>
      <c r="D291" s="878">
        <v>0</v>
      </c>
      <c r="E291" s="878">
        <v>0</v>
      </c>
      <c r="F291" s="878">
        <v>0</v>
      </c>
      <c r="G291" s="878"/>
      <c r="H291" s="602">
        <v>0</v>
      </c>
      <c r="I291" s="602">
        <v>0</v>
      </c>
      <c r="J291" s="602">
        <v>0</v>
      </c>
      <c r="K291" s="602">
        <v>0</v>
      </c>
      <c r="L291" s="874">
        <v>0</v>
      </c>
      <c r="M291" s="875">
        <v>0</v>
      </c>
      <c r="N291" s="602">
        <v>0</v>
      </c>
      <c r="O291" s="879">
        <v>0</v>
      </c>
      <c r="Q291" s="90">
        <v>5</v>
      </c>
      <c r="R291" s="3"/>
      <c r="S291" s="268"/>
    </row>
    <row r="292" spans="1:19" ht="13.5" thickBot="1">
      <c r="A292" s="191" t="s">
        <v>13</v>
      </c>
      <c r="B292" s="893">
        <f aca="true" t="shared" si="34" ref="B292:O292">SUM(B287:B291)</f>
        <v>0</v>
      </c>
      <c r="C292" s="897">
        <v>0</v>
      </c>
      <c r="D292" s="897">
        <f t="shared" si="34"/>
        <v>0</v>
      </c>
      <c r="E292" s="897">
        <f t="shared" si="34"/>
        <v>0</v>
      </c>
      <c r="F292" s="892">
        <f t="shared" si="34"/>
        <v>0</v>
      </c>
      <c r="G292" s="897">
        <f t="shared" si="34"/>
        <v>0</v>
      </c>
      <c r="H292" s="897">
        <f t="shared" si="34"/>
        <v>0</v>
      </c>
      <c r="I292" s="897">
        <f t="shared" si="34"/>
        <v>0</v>
      </c>
      <c r="J292" s="892">
        <f t="shared" si="34"/>
        <v>0</v>
      </c>
      <c r="K292" s="893">
        <f t="shared" si="34"/>
        <v>0</v>
      </c>
      <c r="L292" s="894">
        <f t="shared" si="34"/>
        <v>0</v>
      </c>
      <c r="M292" s="893">
        <f t="shared" si="34"/>
        <v>0</v>
      </c>
      <c r="N292" s="897">
        <f t="shared" si="34"/>
        <v>0</v>
      </c>
      <c r="O292" s="898">
        <f t="shared" si="34"/>
        <v>0</v>
      </c>
      <c r="P292" s="89"/>
      <c r="Q292" s="90">
        <v>6</v>
      </c>
      <c r="R292" s="3"/>
      <c r="S292" s="268"/>
    </row>
    <row r="293" spans="1:19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Q293" s="90">
        <v>7</v>
      </c>
      <c r="R293" s="3"/>
      <c r="S293" s="268"/>
    </row>
    <row r="294" spans="1:19" ht="12.75">
      <c r="A294" s="1956" t="s">
        <v>335</v>
      </c>
      <c r="B294" s="1956"/>
      <c r="C294" s="1956"/>
      <c r="D294" s="1956"/>
      <c r="E294" s="1956"/>
      <c r="F294" s="1956"/>
      <c r="G294" s="1956"/>
      <c r="H294" s="1956"/>
      <c r="I294" s="1956"/>
      <c r="J294" s="1956"/>
      <c r="K294" s="1956"/>
      <c r="L294" s="8"/>
      <c r="M294" s="8"/>
      <c r="N294" s="8"/>
      <c r="O294" s="8"/>
      <c r="Q294" s="90">
        <v>8</v>
      </c>
      <c r="R294" s="3"/>
      <c r="S294" s="268"/>
    </row>
    <row r="295" spans="1:19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Q295" s="90">
        <v>9</v>
      </c>
      <c r="R295" s="3"/>
      <c r="S295" s="268"/>
    </row>
    <row r="296" spans="1:19" ht="19.5">
      <c r="A296" s="1721" t="s">
        <v>23</v>
      </c>
      <c r="B296" s="1723" t="s">
        <v>45</v>
      </c>
      <c r="C296" s="1723"/>
      <c r="D296" s="1723"/>
      <c r="E296" s="1723"/>
      <c r="F296" s="1713" t="s">
        <v>234</v>
      </c>
      <c r="G296" s="1715" t="s">
        <v>235</v>
      </c>
      <c r="H296" s="1717" t="s">
        <v>46</v>
      </c>
      <c r="I296" s="1717"/>
      <c r="J296" s="1717"/>
      <c r="K296" s="1717"/>
      <c r="L296" s="1718"/>
      <c r="M296" s="1719" t="s">
        <v>236</v>
      </c>
      <c r="N296" s="180" t="s">
        <v>1</v>
      </c>
      <c r="O296" s="724" t="s">
        <v>37</v>
      </c>
      <c r="Q296" s="90">
        <v>10</v>
      </c>
      <c r="R296" s="3"/>
      <c r="S296" s="268"/>
    </row>
    <row r="297" spans="1:19" ht="20.25" thickBot="1">
      <c r="A297" s="1722"/>
      <c r="B297" s="181" t="s">
        <v>27</v>
      </c>
      <c r="C297" s="182" t="s">
        <v>28</v>
      </c>
      <c r="D297" s="182" t="s">
        <v>233</v>
      </c>
      <c r="E297" s="182" t="s">
        <v>29</v>
      </c>
      <c r="F297" s="1714"/>
      <c r="G297" s="1716"/>
      <c r="H297" s="185" t="s">
        <v>21</v>
      </c>
      <c r="I297" s="185" t="s">
        <v>20</v>
      </c>
      <c r="J297" s="313" t="s">
        <v>30</v>
      </c>
      <c r="K297" s="314" t="s">
        <v>31</v>
      </c>
      <c r="L297" s="187" t="s">
        <v>32</v>
      </c>
      <c r="M297" s="1720"/>
      <c r="N297" s="182" t="s">
        <v>33</v>
      </c>
      <c r="O297" s="183" t="s">
        <v>33</v>
      </c>
      <c r="Q297" s="90">
        <v>11</v>
      </c>
      <c r="R297" s="338"/>
      <c r="S297" s="339"/>
    </row>
    <row r="298" spans="1:19" ht="12.75">
      <c r="A298" s="848" t="s">
        <v>10</v>
      </c>
      <c r="B298" s="490">
        <v>0</v>
      </c>
      <c r="C298" s="491">
        <v>0</v>
      </c>
      <c r="D298" s="491">
        <v>0</v>
      </c>
      <c r="E298" s="491">
        <v>0</v>
      </c>
      <c r="F298" s="491">
        <v>0</v>
      </c>
      <c r="G298" s="491">
        <v>0</v>
      </c>
      <c r="H298" s="491">
        <v>0</v>
      </c>
      <c r="I298" s="491">
        <v>0</v>
      </c>
      <c r="J298" s="491">
        <v>0</v>
      </c>
      <c r="K298" s="491">
        <v>0</v>
      </c>
      <c r="L298" s="864">
        <v>0</v>
      </c>
      <c r="M298" s="490">
        <v>0</v>
      </c>
      <c r="N298" s="491">
        <v>0</v>
      </c>
      <c r="O298" s="867">
        <v>0</v>
      </c>
      <c r="Q298" s="90">
        <v>12</v>
      </c>
      <c r="R298" s="3"/>
      <c r="S298" s="268"/>
    </row>
    <row r="299" spans="1:19" ht="12.75">
      <c r="A299" s="189" t="s">
        <v>8</v>
      </c>
      <c r="B299" s="863">
        <v>0</v>
      </c>
      <c r="C299" s="863">
        <v>0</v>
      </c>
      <c r="D299" s="863">
        <v>0</v>
      </c>
      <c r="E299" s="863">
        <v>0</v>
      </c>
      <c r="F299" s="863">
        <v>0</v>
      </c>
      <c r="G299" s="863">
        <v>0</v>
      </c>
      <c r="H299" s="863"/>
      <c r="I299" s="863"/>
      <c r="J299" s="492">
        <v>0</v>
      </c>
      <c r="K299" s="490">
        <v>0</v>
      </c>
      <c r="L299" s="493">
        <v>0</v>
      </c>
      <c r="M299" s="490">
        <v>0</v>
      </c>
      <c r="N299" s="491">
        <v>0</v>
      </c>
      <c r="O299" s="867">
        <v>0</v>
      </c>
      <c r="P299" s="1377">
        <v>0</v>
      </c>
      <c r="Q299" s="90">
        <v>13</v>
      </c>
      <c r="R299" s="3"/>
      <c r="S299" s="268"/>
    </row>
    <row r="300" spans="1:19" ht="22.5">
      <c r="A300" s="907" t="s">
        <v>232</v>
      </c>
      <c r="B300" s="1198">
        <v>0</v>
      </c>
      <c r="C300" s="1198">
        <v>0</v>
      </c>
      <c r="D300" s="1198">
        <v>0</v>
      </c>
      <c r="E300" s="1198">
        <v>0</v>
      </c>
      <c r="F300" s="1198">
        <v>0</v>
      </c>
      <c r="G300" s="1198">
        <v>0</v>
      </c>
      <c r="H300" s="1199">
        <v>0</v>
      </c>
      <c r="I300" s="1200">
        <v>0</v>
      </c>
      <c r="J300" s="1201">
        <v>0</v>
      </c>
      <c r="K300" s="1202">
        <v>0</v>
      </c>
      <c r="L300" s="1203">
        <v>0</v>
      </c>
      <c r="M300" s="1202">
        <v>0</v>
      </c>
      <c r="N300" s="1204">
        <v>0</v>
      </c>
      <c r="O300" s="1205">
        <v>0</v>
      </c>
      <c r="Q300" s="90">
        <v>14</v>
      </c>
      <c r="R300" s="3"/>
      <c r="S300" s="268"/>
    </row>
    <row r="301" spans="1:19" ht="15.75" thickBot="1">
      <c r="A301" s="189" t="s">
        <v>3</v>
      </c>
      <c r="B301" s="599">
        <v>0</v>
      </c>
      <c r="C301" s="599">
        <v>0</v>
      </c>
      <c r="D301" s="599">
        <v>0</v>
      </c>
      <c r="E301" s="599">
        <v>0</v>
      </c>
      <c r="F301" s="599">
        <v>0</v>
      </c>
      <c r="G301" s="599">
        <v>0</v>
      </c>
      <c r="H301" s="599">
        <v>0</v>
      </c>
      <c r="I301" s="599">
        <v>0</v>
      </c>
      <c r="J301" s="906">
        <v>0</v>
      </c>
      <c r="K301" s="865">
        <v>0</v>
      </c>
      <c r="L301" s="866">
        <v>0</v>
      </c>
      <c r="M301" s="1197">
        <v>0</v>
      </c>
      <c r="N301" s="872">
        <v>0</v>
      </c>
      <c r="O301" s="972">
        <v>0</v>
      </c>
      <c r="Q301" s="90">
        <v>15</v>
      </c>
      <c r="R301" s="338"/>
      <c r="S301" s="339"/>
    </row>
    <row r="302" spans="1:19" ht="13.5" thickBot="1">
      <c r="A302" s="189" t="s">
        <v>5</v>
      </c>
      <c r="B302" s="599">
        <v>0</v>
      </c>
      <c r="C302" s="599">
        <v>0</v>
      </c>
      <c r="D302" s="599">
        <v>0</v>
      </c>
      <c r="E302" s="599">
        <v>0</v>
      </c>
      <c r="F302" s="599">
        <v>0</v>
      </c>
      <c r="G302" s="599">
        <v>0</v>
      </c>
      <c r="H302" s="599">
        <v>0</v>
      </c>
      <c r="I302" s="599">
        <v>0</v>
      </c>
      <c r="J302" s="908">
        <v>0</v>
      </c>
      <c r="K302" s="875">
        <v>0</v>
      </c>
      <c r="L302" s="874">
        <v>0</v>
      </c>
      <c r="M302" s="875">
        <v>0</v>
      </c>
      <c r="N302" s="602">
        <v>0</v>
      </c>
      <c r="O302" s="879">
        <v>0</v>
      </c>
      <c r="Q302" s="280" t="s">
        <v>223</v>
      </c>
      <c r="R302" s="281"/>
      <c r="S302" s="269">
        <f>SUM(S287:S301)</f>
        <v>0</v>
      </c>
    </row>
    <row r="303" spans="1:19" ht="13.5" thickBot="1">
      <c r="A303" s="191" t="s">
        <v>13</v>
      </c>
      <c r="B303" s="489">
        <f aca="true" t="shared" si="35" ref="B303:O303">SUM(B298:B302)</f>
        <v>0</v>
      </c>
      <c r="C303" s="823">
        <f t="shared" si="35"/>
        <v>0</v>
      </c>
      <c r="D303" s="823">
        <f t="shared" si="35"/>
        <v>0</v>
      </c>
      <c r="E303" s="823">
        <f t="shared" si="35"/>
        <v>0</v>
      </c>
      <c r="F303" s="1157">
        <f t="shared" si="35"/>
        <v>0</v>
      </c>
      <c r="G303" s="823">
        <f t="shared" si="35"/>
        <v>0</v>
      </c>
      <c r="H303" s="823">
        <f t="shared" si="35"/>
        <v>0</v>
      </c>
      <c r="I303" s="823">
        <f t="shared" si="35"/>
        <v>0</v>
      </c>
      <c r="J303" s="1157">
        <f t="shared" si="35"/>
        <v>0</v>
      </c>
      <c r="K303" s="489">
        <f t="shared" si="35"/>
        <v>0</v>
      </c>
      <c r="L303" s="495">
        <f t="shared" si="35"/>
        <v>0</v>
      </c>
      <c r="M303" s="489">
        <f t="shared" si="35"/>
        <v>0</v>
      </c>
      <c r="N303" s="823">
        <f t="shared" si="35"/>
        <v>0</v>
      </c>
      <c r="O303" s="1159">
        <f t="shared" si="35"/>
        <v>0</v>
      </c>
      <c r="P303" s="89"/>
      <c r="Q303" s="1782" t="s">
        <v>319</v>
      </c>
      <c r="R303" s="1950"/>
      <c r="S303" s="1950"/>
    </row>
    <row r="304" spans="1:19" ht="15">
      <c r="A304" s="901"/>
      <c r="B304" s="902"/>
      <c r="C304" s="902"/>
      <c r="D304" s="902"/>
      <c r="E304" s="902"/>
      <c r="F304" s="902"/>
      <c r="G304" s="902"/>
      <c r="H304" s="903"/>
      <c r="I304" s="904"/>
      <c r="J304" s="8"/>
      <c r="K304" s="8"/>
      <c r="L304" s="8"/>
      <c r="M304" s="8"/>
      <c r="N304" s="8"/>
      <c r="O304" s="8"/>
      <c r="Q304" s="339" t="s">
        <v>160</v>
      </c>
      <c r="R304" s="339"/>
      <c r="S304" s="339"/>
    </row>
    <row r="305" spans="1:19" ht="15">
      <c r="A305" s="1954" t="s">
        <v>307</v>
      </c>
      <c r="B305" s="1954"/>
      <c r="C305" s="1954"/>
      <c r="D305" s="1954"/>
      <c r="E305" s="1954"/>
      <c r="F305" s="1954"/>
      <c r="G305" s="1954"/>
      <c r="H305" s="1954"/>
      <c r="I305" s="1954"/>
      <c r="J305" s="1954"/>
      <c r="K305" s="1954"/>
      <c r="L305" s="8"/>
      <c r="M305" s="8"/>
      <c r="N305" s="8"/>
      <c r="O305" s="8"/>
      <c r="Q305" s="339" t="s">
        <v>332</v>
      </c>
      <c r="R305" s="339"/>
      <c r="S305" s="339"/>
    </row>
    <row r="306" spans="1:19" ht="19.5">
      <c r="A306" s="1721" t="s">
        <v>23</v>
      </c>
      <c r="B306" s="1723" t="s">
        <v>45</v>
      </c>
      <c r="C306" s="1723"/>
      <c r="D306" s="1723"/>
      <c r="E306" s="1723"/>
      <c r="F306" s="1713" t="s">
        <v>234</v>
      </c>
      <c r="G306" s="1715" t="s">
        <v>235</v>
      </c>
      <c r="H306" s="1717" t="s">
        <v>46</v>
      </c>
      <c r="I306" s="1717"/>
      <c r="J306" s="1717"/>
      <c r="K306" s="1717"/>
      <c r="L306" s="1718"/>
      <c r="M306" s="1719" t="s">
        <v>236</v>
      </c>
      <c r="N306" s="180" t="s">
        <v>1</v>
      </c>
      <c r="O306" s="724" t="s">
        <v>37</v>
      </c>
      <c r="Q306" s="339" t="s">
        <v>175</v>
      </c>
      <c r="R306" s="339"/>
      <c r="S306" s="339"/>
    </row>
    <row r="307" spans="1:19" ht="20.25" thickBot="1">
      <c r="A307" s="1722"/>
      <c r="B307" s="181" t="s">
        <v>27</v>
      </c>
      <c r="C307" s="182" t="s">
        <v>28</v>
      </c>
      <c r="D307" s="182" t="s">
        <v>233</v>
      </c>
      <c r="E307" s="182" t="s">
        <v>29</v>
      </c>
      <c r="F307" s="1714"/>
      <c r="G307" s="1716"/>
      <c r="H307" s="185" t="s">
        <v>21</v>
      </c>
      <c r="I307" s="185" t="s">
        <v>20</v>
      </c>
      <c r="J307" s="313" t="s">
        <v>30</v>
      </c>
      <c r="K307" s="314" t="s">
        <v>31</v>
      </c>
      <c r="L307" s="187" t="s">
        <v>32</v>
      </c>
      <c r="M307" s="1720"/>
      <c r="N307" s="182" t="s">
        <v>33</v>
      </c>
      <c r="O307" s="183" t="s">
        <v>33</v>
      </c>
      <c r="Q307" s="339" t="s">
        <v>336</v>
      </c>
      <c r="R307" s="339"/>
      <c r="S307" s="339"/>
    </row>
    <row r="308" spans="1:19" ht="15">
      <c r="A308" s="848" t="s">
        <v>10</v>
      </c>
      <c r="B308" s="490">
        <v>0</v>
      </c>
      <c r="C308" s="490">
        <v>0</v>
      </c>
      <c r="D308" s="490">
        <v>0</v>
      </c>
      <c r="E308" s="490">
        <v>0</v>
      </c>
      <c r="F308" s="490">
        <v>0</v>
      </c>
      <c r="G308" s="490">
        <v>0</v>
      </c>
      <c r="H308" s="490">
        <v>0</v>
      </c>
      <c r="I308" s="490">
        <v>0</v>
      </c>
      <c r="J308" s="490">
        <v>0</v>
      </c>
      <c r="K308" s="490">
        <v>0</v>
      </c>
      <c r="L308" s="864">
        <v>0</v>
      </c>
      <c r="M308" s="490">
        <v>0</v>
      </c>
      <c r="N308" s="1131">
        <v>0</v>
      </c>
      <c r="O308" s="1132">
        <v>0</v>
      </c>
      <c r="Q308" s="339" t="s">
        <v>337</v>
      </c>
      <c r="R308" s="339"/>
      <c r="S308" s="339"/>
    </row>
    <row r="309" spans="1:19" ht="15">
      <c r="A309" s="189" t="s">
        <v>8</v>
      </c>
      <c r="B309" s="599">
        <v>0</v>
      </c>
      <c r="C309" s="599">
        <v>0</v>
      </c>
      <c r="D309" s="599">
        <v>0</v>
      </c>
      <c r="E309" s="599">
        <v>0</v>
      </c>
      <c r="F309" s="599">
        <v>0</v>
      </c>
      <c r="G309" s="599">
        <v>0</v>
      </c>
      <c r="H309" s="599">
        <v>0</v>
      </c>
      <c r="I309" s="599">
        <v>0</v>
      </c>
      <c r="J309" s="599">
        <v>0</v>
      </c>
      <c r="K309" s="490">
        <v>0</v>
      </c>
      <c r="L309" s="493">
        <v>0</v>
      </c>
      <c r="M309" s="490">
        <v>0</v>
      </c>
      <c r="N309" s="491">
        <v>0</v>
      </c>
      <c r="O309" s="867">
        <v>0</v>
      </c>
      <c r="Q309" s="339" t="s">
        <v>338</v>
      </c>
      <c r="R309" s="339"/>
      <c r="S309" s="339"/>
    </row>
    <row r="310" spans="1:19" ht="15.75" thickBot="1">
      <c r="A310" s="189" t="s">
        <v>3</v>
      </c>
      <c r="B310" s="599">
        <v>0</v>
      </c>
      <c r="C310" s="599">
        <v>0</v>
      </c>
      <c r="D310" s="599">
        <v>0</v>
      </c>
      <c r="E310" s="599">
        <v>0</v>
      </c>
      <c r="F310" s="599">
        <v>0</v>
      </c>
      <c r="G310" s="599">
        <v>0</v>
      </c>
      <c r="H310" s="599">
        <v>0</v>
      </c>
      <c r="I310" s="599">
        <v>0</v>
      </c>
      <c r="J310" s="599">
        <v>0</v>
      </c>
      <c r="K310" s="868">
        <v>0</v>
      </c>
      <c r="L310" s="887">
        <v>0</v>
      </c>
      <c r="M310" s="868">
        <v>0</v>
      </c>
      <c r="N310" s="863">
        <v>0</v>
      </c>
      <c r="O310" s="869">
        <v>0</v>
      </c>
      <c r="Q310" s="339" t="s">
        <v>339</v>
      </c>
      <c r="R310" s="339"/>
      <c r="S310" s="339"/>
    </row>
    <row r="311" spans="1:19" ht="15.75" thickBot="1">
      <c r="A311" s="191" t="s">
        <v>13</v>
      </c>
      <c r="B311" s="489">
        <f aca="true" t="shared" si="36" ref="B311:O311">SUM(B308:B310)</f>
        <v>0</v>
      </c>
      <c r="C311" s="823">
        <f t="shared" si="36"/>
        <v>0</v>
      </c>
      <c r="D311" s="823">
        <f t="shared" si="36"/>
        <v>0</v>
      </c>
      <c r="E311" s="823">
        <f t="shared" si="36"/>
        <v>0</v>
      </c>
      <c r="F311" s="1157">
        <f t="shared" si="36"/>
        <v>0</v>
      </c>
      <c r="G311" s="823">
        <f t="shared" si="36"/>
        <v>0</v>
      </c>
      <c r="H311" s="823">
        <f t="shared" si="36"/>
        <v>0</v>
      </c>
      <c r="I311" s="823">
        <f t="shared" si="36"/>
        <v>0</v>
      </c>
      <c r="J311" s="1157">
        <f t="shared" si="36"/>
        <v>0</v>
      </c>
      <c r="K311" s="489">
        <f t="shared" si="36"/>
        <v>0</v>
      </c>
      <c r="L311" s="495">
        <f t="shared" si="36"/>
        <v>0</v>
      </c>
      <c r="M311" s="489">
        <f t="shared" si="36"/>
        <v>0</v>
      </c>
      <c r="N311" s="823">
        <f t="shared" si="36"/>
        <v>0</v>
      </c>
      <c r="O311" s="1159">
        <f t="shared" si="36"/>
        <v>0</v>
      </c>
      <c r="P311" s="89"/>
      <c r="Q311" s="339" t="s">
        <v>340</v>
      </c>
      <c r="R311" s="339"/>
      <c r="S311" s="339"/>
    </row>
    <row r="312" spans="1:19" ht="15">
      <c r="A312" s="1957"/>
      <c r="B312" s="1957"/>
      <c r="C312" s="1957"/>
      <c r="D312" s="909"/>
      <c r="E312" s="902"/>
      <c r="F312" s="902"/>
      <c r="G312" s="902"/>
      <c r="H312" s="903"/>
      <c r="I312" s="904"/>
      <c r="J312" s="8"/>
      <c r="K312" s="8"/>
      <c r="L312" s="8"/>
      <c r="M312" s="8"/>
      <c r="N312" s="8"/>
      <c r="O312" s="8"/>
      <c r="Q312" s="339" t="s">
        <v>341</v>
      </c>
      <c r="R312" s="339"/>
      <c r="S312" s="339"/>
    </row>
    <row r="313" spans="1:19" ht="15">
      <c r="A313" s="1954" t="s">
        <v>307</v>
      </c>
      <c r="B313" s="1954"/>
      <c r="C313" s="1954"/>
      <c r="D313" s="1954"/>
      <c r="E313" s="1954"/>
      <c r="F313" s="1954"/>
      <c r="G313" s="1954"/>
      <c r="H313" s="1954"/>
      <c r="I313" s="1954"/>
      <c r="J313" s="1954"/>
      <c r="K313" s="1954"/>
      <c r="L313" s="8"/>
      <c r="M313" s="8"/>
      <c r="N313" s="8"/>
      <c r="O313" s="8"/>
      <c r="Q313" s="339" t="s">
        <v>342</v>
      </c>
      <c r="R313" s="339"/>
      <c r="S313" s="339"/>
    </row>
    <row r="314" spans="1:19" ht="19.5">
      <c r="A314" s="1721" t="s">
        <v>23</v>
      </c>
      <c r="B314" s="1723" t="s">
        <v>45</v>
      </c>
      <c r="C314" s="1723"/>
      <c r="D314" s="1723"/>
      <c r="E314" s="1723"/>
      <c r="F314" s="1713" t="s">
        <v>234</v>
      </c>
      <c r="G314" s="1715" t="s">
        <v>235</v>
      </c>
      <c r="H314" s="1717" t="s">
        <v>46</v>
      </c>
      <c r="I314" s="1717"/>
      <c r="J314" s="1717"/>
      <c r="K314" s="1717"/>
      <c r="L314" s="1718"/>
      <c r="M314" s="1719" t="s">
        <v>236</v>
      </c>
      <c r="N314" s="180" t="s">
        <v>1</v>
      </c>
      <c r="O314" s="724" t="s">
        <v>37</v>
      </c>
      <c r="Q314" s="339" t="s">
        <v>343</v>
      </c>
      <c r="R314" s="339"/>
      <c r="S314" s="339"/>
    </row>
    <row r="315" spans="1:19" ht="20.25" thickBot="1">
      <c r="A315" s="1722"/>
      <c r="B315" s="181" t="s">
        <v>27</v>
      </c>
      <c r="C315" s="182" t="s">
        <v>28</v>
      </c>
      <c r="D315" s="182" t="s">
        <v>233</v>
      </c>
      <c r="E315" s="182" t="s">
        <v>29</v>
      </c>
      <c r="F315" s="1714"/>
      <c r="G315" s="1716"/>
      <c r="H315" s="185" t="s">
        <v>21</v>
      </c>
      <c r="I315" s="185" t="s">
        <v>20</v>
      </c>
      <c r="J315" s="313" t="s">
        <v>30</v>
      </c>
      <c r="K315" s="314" t="s">
        <v>31</v>
      </c>
      <c r="L315" s="187" t="s">
        <v>32</v>
      </c>
      <c r="M315" s="1720"/>
      <c r="N315" s="182" t="s">
        <v>33</v>
      </c>
      <c r="O315" s="183" t="s">
        <v>33</v>
      </c>
      <c r="Q315" s="339" t="s">
        <v>344</v>
      </c>
      <c r="R315" s="339"/>
      <c r="S315" s="339"/>
    </row>
    <row r="316" spans="1:19" ht="13.5" thickBot="1">
      <c r="A316" s="1206" t="s">
        <v>10</v>
      </c>
      <c r="B316" s="490">
        <v>0</v>
      </c>
      <c r="C316" s="862">
        <v>0</v>
      </c>
      <c r="D316" s="862">
        <v>0</v>
      </c>
      <c r="E316" s="863">
        <v>0</v>
      </c>
      <c r="F316" s="863">
        <v>0</v>
      </c>
      <c r="G316" s="863">
        <v>0</v>
      </c>
      <c r="H316" s="862">
        <v>0</v>
      </c>
      <c r="I316" s="863">
        <v>0</v>
      </c>
      <c r="J316" s="862">
        <v>0</v>
      </c>
      <c r="K316" s="862">
        <v>0</v>
      </c>
      <c r="L316" s="864">
        <v>0</v>
      </c>
      <c r="M316" s="490">
        <v>0</v>
      </c>
      <c r="N316" s="491">
        <v>0</v>
      </c>
      <c r="O316" s="867">
        <v>0</v>
      </c>
      <c r="Q316" s="280" t="s">
        <v>13</v>
      </c>
      <c r="R316" s="281"/>
      <c r="S316" s="269">
        <f>SUM(S304:S315)</f>
        <v>0</v>
      </c>
    </row>
    <row r="317" spans="1:19" ht="12.75">
      <c r="A317" s="1207" t="s">
        <v>8</v>
      </c>
      <c r="B317" s="599">
        <v>0</v>
      </c>
      <c r="C317" s="599">
        <v>0</v>
      </c>
      <c r="D317" s="599">
        <v>0</v>
      </c>
      <c r="E317" s="599">
        <v>0</v>
      </c>
      <c r="F317" s="599">
        <v>0</v>
      </c>
      <c r="G317" s="599">
        <v>0</v>
      </c>
      <c r="H317" s="599">
        <v>0</v>
      </c>
      <c r="I317" s="599">
        <v>0</v>
      </c>
      <c r="J317" s="599">
        <v>0</v>
      </c>
      <c r="K317" s="599">
        <v>0</v>
      </c>
      <c r="L317" s="493">
        <v>0</v>
      </c>
      <c r="M317" s="490">
        <v>0</v>
      </c>
      <c r="N317" s="491">
        <v>0</v>
      </c>
      <c r="O317" s="867">
        <v>0</v>
      </c>
      <c r="Q317" s="1782" t="s">
        <v>319</v>
      </c>
      <c r="R317" s="1950"/>
      <c r="S317" s="1950"/>
    </row>
    <row r="318" spans="1:19" ht="15">
      <c r="A318" s="1207" t="s">
        <v>3</v>
      </c>
      <c r="B318" s="599">
        <v>0</v>
      </c>
      <c r="C318" s="599">
        <v>0</v>
      </c>
      <c r="D318" s="599">
        <v>0</v>
      </c>
      <c r="E318" s="599">
        <v>0</v>
      </c>
      <c r="F318" s="599">
        <v>0</v>
      </c>
      <c r="G318" s="599">
        <v>0</v>
      </c>
      <c r="H318" s="599">
        <v>0</v>
      </c>
      <c r="I318" s="599">
        <v>0</v>
      </c>
      <c r="J318" s="599">
        <v>0</v>
      </c>
      <c r="K318" s="599">
        <v>0</v>
      </c>
      <c r="L318" s="887">
        <v>0</v>
      </c>
      <c r="M318" s="868">
        <v>0</v>
      </c>
      <c r="N318" s="863">
        <v>0</v>
      </c>
      <c r="O318" s="869">
        <v>0</v>
      </c>
      <c r="Q318" s="339" t="s">
        <v>160</v>
      </c>
      <c r="R318" s="339"/>
      <c r="S318" s="339"/>
    </row>
    <row r="319" spans="1:19" ht="15">
      <c r="A319" s="1207" t="s">
        <v>5</v>
      </c>
      <c r="B319" s="599">
        <v>0</v>
      </c>
      <c r="C319" s="599">
        <v>0</v>
      </c>
      <c r="D319" s="599">
        <v>0</v>
      </c>
      <c r="E319" s="599">
        <v>0</v>
      </c>
      <c r="F319" s="599">
        <v>0</v>
      </c>
      <c r="G319" s="599">
        <v>0</v>
      </c>
      <c r="H319" s="599">
        <v>0</v>
      </c>
      <c r="I319" s="599">
        <v>0</v>
      </c>
      <c r="J319" s="599">
        <v>0</v>
      </c>
      <c r="K319" s="599">
        <v>0</v>
      </c>
      <c r="L319" s="866">
        <v>0</v>
      </c>
      <c r="M319" s="1197">
        <v>0</v>
      </c>
      <c r="N319" s="872">
        <v>0</v>
      </c>
      <c r="O319" s="972">
        <v>0</v>
      </c>
      <c r="Q319" s="339" t="s">
        <v>332</v>
      </c>
      <c r="R319" s="339"/>
      <c r="S319" s="339"/>
    </row>
    <row r="320" spans="1:19" ht="15.75" thickBot="1">
      <c r="A320" s="1208" t="s">
        <v>9</v>
      </c>
      <c r="B320" s="878">
        <v>0</v>
      </c>
      <c r="C320" s="602">
        <v>0</v>
      </c>
      <c r="D320" s="602">
        <v>0</v>
      </c>
      <c r="E320" s="602">
        <v>0</v>
      </c>
      <c r="F320" s="878">
        <v>0</v>
      </c>
      <c r="G320" s="878">
        <v>0</v>
      </c>
      <c r="H320" s="602">
        <v>0</v>
      </c>
      <c r="I320" s="599">
        <v>0</v>
      </c>
      <c r="J320" s="602">
        <v>0</v>
      </c>
      <c r="K320" s="602">
        <v>0</v>
      </c>
      <c r="L320" s="866">
        <v>0</v>
      </c>
      <c r="M320" s="875">
        <v>0</v>
      </c>
      <c r="N320" s="872">
        <v>0</v>
      </c>
      <c r="O320" s="972">
        <v>0</v>
      </c>
      <c r="Q320" s="339" t="s">
        <v>175</v>
      </c>
      <c r="R320" s="339"/>
      <c r="S320" s="339"/>
    </row>
    <row r="321" spans="1:19" ht="15.75" thickBot="1">
      <c r="A321" s="1209" t="s">
        <v>13</v>
      </c>
      <c r="B321" s="489">
        <f aca="true" t="shared" si="37" ref="B321:O321">SUM(B316:B320)</f>
        <v>0</v>
      </c>
      <c r="C321" s="823">
        <f t="shared" si="37"/>
        <v>0</v>
      </c>
      <c r="D321" s="823">
        <f t="shared" si="37"/>
        <v>0</v>
      </c>
      <c r="E321" s="823">
        <f t="shared" si="37"/>
        <v>0</v>
      </c>
      <c r="F321" s="1157">
        <f t="shared" si="37"/>
        <v>0</v>
      </c>
      <c r="G321" s="823">
        <f t="shared" si="37"/>
        <v>0</v>
      </c>
      <c r="H321" s="823">
        <f t="shared" si="37"/>
        <v>0</v>
      </c>
      <c r="I321" s="823">
        <f t="shared" si="37"/>
        <v>0</v>
      </c>
      <c r="J321" s="1157">
        <f t="shared" si="37"/>
        <v>0</v>
      </c>
      <c r="K321" s="489">
        <f t="shared" si="37"/>
        <v>0</v>
      </c>
      <c r="L321" s="495">
        <f t="shared" si="37"/>
        <v>0</v>
      </c>
      <c r="M321" s="489">
        <f t="shared" si="37"/>
        <v>0</v>
      </c>
      <c r="N321" s="823">
        <f t="shared" si="37"/>
        <v>0</v>
      </c>
      <c r="O321" s="1159">
        <f t="shared" si="37"/>
        <v>0</v>
      </c>
      <c r="P321" s="89"/>
      <c r="Q321" s="339" t="s">
        <v>336</v>
      </c>
      <c r="R321" s="339"/>
      <c r="S321" s="339"/>
    </row>
    <row r="322" spans="1:19" ht="15">
      <c r="A322" s="1958"/>
      <c r="B322" s="1958"/>
      <c r="C322" s="1958"/>
      <c r="D322" s="1133"/>
      <c r="E322" s="1134"/>
      <c r="F322" s="1134"/>
      <c r="G322" s="1134"/>
      <c r="H322" s="1135"/>
      <c r="I322" s="1136"/>
      <c r="J322" s="1137"/>
      <c r="K322" s="1137"/>
      <c r="L322" s="1137"/>
      <c r="M322" s="1137"/>
      <c r="N322" s="1137"/>
      <c r="O322" s="1137"/>
      <c r="Q322" s="339" t="s">
        <v>337</v>
      </c>
      <c r="R322" s="339"/>
      <c r="S322" s="339"/>
    </row>
    <row r="323" spans="1:19" ht="15">
      <c r="A323" s="1949" t="s">
        <v>306</v>
      </c>
      <c r="B323" s="1949"/>
      <c r="C323" s="1949"/>
      <c r="D323" s="1949"/>
      <c r="E323" s="1949"/>
      <c r="F323" s="1949"/>
      <c r="G323" s="1949"/>
      <c r="H323" s="1949"/>
      <c r="I323" s="1949"/>
      <c r="J323" s="1949"/>
      <c r="K323" s="1949"/>
      <c r="L323" s="8"/>
      <c r="M323" s="8"/>
      <c r="N323" s="8"/>
      <c r="O323" s="8"/>
      <c r="Q323" s="339" t="s">
        <v>338</v>
      </c>
      <c r="R323" s="339"/>
      <c r="S323" s="339"/>
    </row>
    <row r="324" spans="1:19" ht="19.5">
      <c r="A324" s="1721" t="s">
        <v>23</v>
      </c>
      <c r="B324" s="1723" t="s">
        <v>45</v>
      </c>
      <c r="C324" s="1723"/>
      <c r="D324" s="1723"/>
      <c r="E324" s="1723"/>
      <c r="F324" s="1713" t="s">
        <v>234</v>
      </c>
      <c r="G324" s="1715" t="s">
        <v>235</v>
      </c>
      <c r="H324" s="1717" t="s">
        <v>46</v>
      </c>
      <c r="I324" s="1717"/>
      <c r="J324" s="1717"/>
      <c r="K324" s="1717"/>
      <c r="L324" s="1718"/>
      <c r="M324" s="1719" t="s">
        <v>236</v>
      </c>
      <c r="N324" s="180" t="s">
        <v>1</v>
      </c>
      <c r="O324" s="724" t="s">
        <v>37</v>
      </c>
      <c r="Q324" s="339" t="s">
        <v>339</v>
      </c>
      <c r="R324" s="339"/>
      <c r="S324" s="339"/>
    </row>
    <row r="325" spans="1:19" ht="20.25" thickBot="1">
      <c r="A325" s="1722"/>
      <c r="B325" s="181" t="s">
        <v>27</v>
      </c>
      <c r="C325" s="182" t="s">
        <v>28</v>
      </c>
      <c r="D325" s="182" t="s">
        <v>233</v>
      </c>
      <c r="E325" s="182" t="s">
        <v>29</v>
      </c>
      <c r="F325" s="1714"/>
      <c r="G325" s="1716"/>
      <c r="H325" s="185" t="s">
        <v>21</v>
      </c>
      <c r="I325" s="185" t="s">
        <v>20</v>
      </c>
      <c r="J325" s="313" t="s">
        <v>30</v>
      </c>
      <c r="K325" s="314" t="s">
        <v>31</v>
      </c>
      <c r="L325" s="187" t="s">
        <v>32</v>
      </c>
      <c r="M325" s="1720"/>
      <c r="N325" s="182" t="s">
        <v>33</v>
      </c>
      <c r="O325" s="183" t="s">
        <v>33</v>
      </c>
      <c r="Q325" s="339" t="s">
        <v>345</v>
      </c>
      <c r="R325" s="339"/>
      <c r="S325" s="339"/>
    </row>
    <row r="326" spans="1:19" ht="13.5" thickBot="1">
      <c r="A326" s="189" t="s">
        <v>8</v>
      </c>
      <c r="B326" s="599">
        <v>0</v>
      </c>
      <c r="C326" s="491">
        <v>0</v>
      </c>
      <c r="D326" s="599">
        <v>0</v>
      </c>
      <c r="E326" s="599">
        <v>0</v>
      </c>
      <c r="F326" s="599">
        <v>0</v>
      </c>
      <c r="G326" s="599">
        <v>0</v>
      </c>
      <c r="H326" s="491">
        <v>0</v>
      </c>
      <c r="I326" s="491">
        <v>0</v>
      </c>
      <c r="J326" s="492">
        <v>0</v>
      </c>
      <c r="K326" s="490">
        <v>0</v>
      </c>
      <c r="L326" s="888">
        <v>0</v>
      </c>
      <c r="M326" s="871">
        <v>0</v>
      </c>
      <c r="N326" s="872">
        <v>0</v>
      </c>
      <c r="O326" s="972">
        <v>0</v>
      </c>
      <c r="Q326" s="280" t="s">
        <v>13</v>
      </c>
      <c r="R326" s="281"/>
      <c r="S326" s="269">
        <f>SUM(S318:S325)</f>
        <v>0</v>
      </c>
    </row>
    <row r="327" spans="1:19" ht="13.5" thickBot="1">
      <c r="A327" s="191" t="s">
        <v>13</v>
      </c>
      <c r="B327" s="489">
        <f aca="true" t="shared" si="38" ref="B327:O327">SUM(B326:B326)</f>
        <v>0</v>
      </c>
      <c r="C327" s="823">
        <f t="shared" si="38"/>
        <v>0</v>
      </c>
      <c r="D327" s="823">
        <f t="shared" si="38"/>
        <v>0</v>
      </c>
      <c r="E327" s="823">
        <f t="shared" si="38"/>
        <v>0</v>
      </c>
      <c r="F327" s="1157">
        <f t="shared" si="38"/>
        <v>0</v>
      </c>
      <c r="G327" s="823">
        <f t="shared" si="38"/>
        <v>0</v>
      </c>
      <c r="H327" s="823">
        <f t="shared" si="38"/>
        <v>0</v>
      </c>
      <c r="I327" s="823">
        <f t="shared" si="38"/>
        <v>0</v>
      </c>
      <c r="J327" s="1157">
        <f t="shared" si="38"/>
        <v>0</v>
      </c>
      <c r="K327" s="489">
        <f t="shared" si="38"/>
        <v>0</v>
      </c>
      <c r="L327" s="495">
        <f t="shared" si="38"/>
        <v>0</v>
      </c>
      <c r="M327" s="489">
        <f t="shared" si="38"/>
        <v>0</v>
      </c>
      <c r="N327" s="823">
        <f t="shared" si="38"/>
        <v>0</v>
      </c>
      <c r="O327" s="1159">
        <f t="shared" si="38"/>
        <v>0</v>
      </c>
      <c r="P327" s="89"/>
      <c r="Q327" s="1782" t="s">
        <v>322</v>
      </c>
      <c r="R327" s="1950"/>
      <c r="S327" s="1950"/>
    </row>
    <row r="328" spans="1:19" ht="12.75">
      <c r="A328" s="1957"/>
      <c r="B328" s="1957"/>
      <c r="C328" s="1957"/>
      <c r="D328" s="909"/>
      <c r="E328" s="909"/>
      <c r="F328" s="909"/>
      <c r="G328" s="904"/>
      <c r="H328" s="904"/>
      <c r="I328" s="904"/>
      <c r="J328" s="902"/>
      <c r="K328" s="8"/>
      <c r="L328" s="8"/>
      <c r="M328" s="8"/>
      <c r="N328" s="8"/>
      <c r="O328" s="8"/>
      <c r="Q328" s="90">
        <v>1</v>
      </c>
      <c r="R328" s="3"/>
      <c r="S328" s="268"/>
    </row>
    <row r="329" spans="1:19" ht="15.75" thickBot="1">
      <c r="A329" s="1959" t="s">
        <v>306</v>
      </c>
      <c r="B329" s="1949"/>
      <c r="C329" s="1949"/>
      <c r="D329" s="1949"/>
      <c r="E329" s="1949"/>
      <c r="F329" s="1949"/>
      <c r="G329" s="1949"/>
      <c r="H329" s="1949"/>
      <c r="I329" s="1949"/>
      <c r="J329" s="1949"/>
      <c r="K329" s="1949"/>
      <c r="L329" s="8"/>
      <c r="M329" s="8"/>
      <c r="N329" s="8"/>
      <c r="O329" s="8"/>
      <c r="Q329" s="1952" t="s">
        <v>13</v>
      </c>
      <c r="R329" s="1953"/>
      <c r="S329" s="340">
        <f>SUM(S328)</f>
        <v>0</v>
      </c>
    </row>
    <row r="330" spans="1:19" ht="19.5">
      <c r="A330" s="1721" t="s">
        <v>23</v>
      </c>
      <c r="B330" s="1723" t="s">
        <v>45</v>
      </c>
      <c r="C330" s="1723"/>
      <c r="D330" s="1723"/>
      <c r="E330" s="1723"/>
      <c r="F330" s="1713" t="s">
        <v>234</v>
      </c>
      <c r="G330" s="1715" t="s">
        <v>235</v>
      </c>
      <c r="H330" s="1717" t="s">
        <v>46</v>
      </c>
      <c r="I330" s="1717"/>
      <c r="J330" s="1717"/>
      <c r="K330" s="1717"/>
      <c r="L330" s="1718"/>
      <c r="M330" s="1719" t="s">
        <v>236</v>
      </c>
      <c r="N330" s="180" t="s">
        <v>1</v>
      </c>
      <c r="O330" s="724" t="s">
        <v>37</v>
      </c>
      <c r="Q330" s="1782" t="s">
        <v>322</v>
      </c>
      <c r="R330" s="1950"/>
      <c r="S330" s="1950"/>
    </row>
    <row r="331" spans="1:19" ht="20.25" thickBot="1">
      <c r="A331" s="1722"/>
      <c r="B331" s="181" t="s">
        <v>27</v>
      </c>
      <c r="C331" s="182" t="s">
        <v>28</v>
      </c>
      <c r="D331" s="182" t="s">
        <v>233</v>
      </c>
      <c r="E331" s="182" t="s">
        <v>29</v>
      </c>
      <c r="F331" s="1714"/>
      <c r="G331" s="1716"/>
      <c r="H331" s="185" t="s">
        <v>21</v>
      </c>
      <c r="I331" s="185" t="s">
        <v>20</v>
      </c>
      <c r="J331" s="313" t="s">
        <v>30</v>
      </c>
      <c r="K331" s="314" t="s">
        <v>31</v>
      </c>
      <c r="L331" s="187" t="s">
        <v>32</v>
      </c>
      <c r="M331" s="1720"/>
      <c r="N331" s="182" t="s">
        <v>33</v>
      </c>
      <c r="O331" s="183" t="s">
        <v>33</v>
      </c>
      <c r="Q331" s="339">
        <v>1</v>
      </c>
      <c r="R331" s="3"/>
      <c r="S331" s="268"/>
    </row>
    <row r="332" spans="1:19" ht="15">
      <c r="A332" s="848" t="s">
        <v>10</v>
      </c>
      <c r="B332" s="863">
        <v>0</v>
      </c>
      <c r="C332" s="862">
        <v>0</v>
      </c>
      <c r="D332" s="862">
        <v>0</v>
      </c>
      <c r="E332" s="862">
        <v>0</v>
      </c>
      <c r="F332" s="863">
        <v>0</v>
      </c>
      <c r="G332" s="863">
        <v>0</v>
      </c>
      <c r="H332" s="491">
        <v>0</v>
      </c>
      <c r="I332" s="491">
        <v>0</v>
      </c>
      <c r="J332" s="862">
        <v>0</v>
      </c>
      <c r="K332" s="862">
        <v>0</v>
      </c>
      <c r="L332" s="864">
        <v>0</v>
      </c>
      <c r="M332" s="490">
        <v>0</v>
      </c>
      <c r="N332" s="491">
        <v>0</v>
      </c>
      <c r="O332" s="867">
        <v>0</v>
      </c>
      <c r="Q332" s="1952" t="s">
        <v>13</v>
      </c>
      <c r="R332" s="1953"/>
      <c r="S332" s="340">
        <f>SUM(S331)</f>
        <v>0</v>
      </c>
    </row>
    <row r="333" spans="1:19" ht="15">
      <c r="A333" s="189" t="s">
        <v>8</v>
      </c>
      <c r="B333" s="599">
        <v>0</v>
      </c>
      <c r="C333" s="599">
        <v>0</v>
      </c>
      <c r="D333" s="599">
        <v>0</v>
      </c>
      <c r="E333" s="599">
        <v>0</v>
      </c>
      <c r="F333" s="599">
        <v>0</v>
      </c>
      <c r="G333" s="599">
        <v>0</v>
      </c>
      <c r="H333" s="599">
        <v>0</v>
      </c>
      <c r="I333" s="599">
        <v>0</v>
      </c>
      <c r="J333" s="599">
        <v>0</v>
      </c>
      <c r="K333" s="599">
        <v>0</v>
      </c>
      <c r="L333" s="493">
        <v>0</v>
      </c>
      <c r="M333" s="490">
        <v>0</v>
      </c>
      <c r="N333" s="491">
        <v>0</v>
      </c>
      <c r="O333" s="867">
        <v>0</v>
      </c>
      <c r="Q333" s="1943" t="s">
        <v>324</v>
      </c>
      <c r="R333" s="1944"/>
      <c r="S333" s="1945"/>
    </row>
    <row r="334" spans="1:19" ht="15.75" thickBot="1">
      <c r="A334" s="189" t="s">
        <v>3</v>
      </c>
      <c r="B334" s="599">
        <v>0</v>
      </c>
      <c r="C334" s="599">
        <v>0</v>
      </c>
      <c r="D334" s="599">
        <v>0</v>
      </c>
      <c r="E334" s="599">
        <v>0</v>
      </c>
      <c r="F334" s="599">
        <v>0</v>
      </c>
      <c r="G334" s="599">
        <v>0</v>
      </c>
      <c r="H334" s="599">
        <v>0</v>
      </c>
      <c r="I334" s="599">
        <v>0</v>
      </c>
      <c r="J334" s="599">
        <v>0</v>
      </c>
      <c r="K334" s="599">
        <v>0</v>
      </c>
      <c r="L334" s="887">
        <v>0</v>
      </c>
      <c r="M334" s="868">
        <v>0</v>
      </c>
      <c r="N334" s="863">
        <v>0</v>
      </c>
      <c r="O334" s="869">
        <v>0</v>
      </c>
      <c r="Q334" s="90">
        <v>1</v>
      </c>
      <c r="R334" s="267"/>
      <c r="S334" s="267"/>
    </row>
    <row r="335" spans="1:19" ht="13.5" thickBot="1">
      <c r="A335" s="189" t="s">
        <v>5</v>
      </c>
      <c r="B335" s="599">
        <v>0</v>
      </c>
      <c r="C335" s="599">
        <v>0</v>
      </c>
      <c r="D335" s="599">
        <v>0</v>
      </c>
      <c r="E335" s="599">
        <v>0</v>
      </c>
      <c r="F335" s="599">
        <v>0</v>
      </c>
      <c r="G335" s="599">
        <v>0</v>
      </c>
      <c r="H335" s="599">
        <v>0</v>
      </c>
      <c r="I335" s="599">
        <v>0</v>
      </c>
      <c r="J335" s="599">
        <v>0</v>
      </c>
      <c r="K335" s="599">
        <v>0</v>
      </c>
      <c r="L335" s="866">
        <v>0</v>
      </c>
      <c r="M335" s="1197">
        <v>0</v>
      </c>
      <c r="N335" s="872">
        <v>0</v>
      </c>
      <c r="O335" s="972">
        <v>0</v>
      </c>
      <c r="Q335" s="1960" t="s">
        <v>13</v>
      </c>
      <c r="R335" s="1961"/>
      <c r="S335" s="266">
        <f>SUM(S334)</f>
        <v>0</v>
      </c>
    </row>
    <row r="336" spans="1:19" ht="13.5" thickBot="1">
      <c r="A336" s="856" t="s">
        <v>9</v>
      </c>
      <c r="B336" s="878">
        <v>0</v>
      </c>
      <c r="C336" s="602">
        <v>0</v>
      </c>
      <c r="D336" s="602">
        <v>0</v>
      </c>
      <c r="E336" s="878">
        <v>0</v>
      </c>
      <c r="F336" s="878">
        <v>0</v>
      </c>
      <c r="G336" s="878">
        <v>0</v>
      </c>
      <c r="H336" s="878">
        <v>0</v>
      </c>
      <c r="I336" s="878">
        <v>0</v>
      </c>
      <c r="J336" s="602">
        <v>0</v>
      </c>
      <c r="K336" s="602">
        <v>0</v>
      </c>
      <c r="L336" s="866">
        <v>0</v>
      </c>
      <c r="M336" s="1197">
        <v>0</v>
      </c>
      <c r="N336" s="872">
        <v>0</v>
      </c>
      <c r="O336" s="972">
        <v>0</v>
      </c>
      <c r="Q336" s="1782" t="s">
        <v>322</v>
      </c>
      <c r="R336" s="1950"/>
      <c r="S336" s="1950"/>
    </row>
    <row r="337" spans="1:19" ht="13.5" thickBot="1">
      <c r="A337" s="191" t="s">
        <v>13</v>
      </c>
      <c r="B337" s="893">
        <f aca="true" t="shared" si="39" ref="B337:O337">SUM(B332:B336)</f>
        <v>0</v>
      </c>
      <c r="C337" s="897">
        <f t="shared" si="39"/>
        <v>0</v>
      </c>
      <c r="D337" s="897">
        <f t="shared" si="39"/>
        <v>0</v>
      </c>
      <c r="E337" s="897">
        <f t="shared" si="39"/>
        <v>0</v>
      </c>
      <c r="F337" s="892">
        <f t="shared" si="39"/>
        <v>0</v>
      </c>
      <c r="G337" s="897">
        <f t="shared" si="39"/>
        <v>0</v>
      </c>
      <c r="H337" s="897">
        <f t="shared" si="39"/>
        <v>0</v>
      </c>
      <c r="I337" s="897">
        <f t="shared" si="39"/>
        <v>0</v>
      </c>
      <c r="J337" s="892">
        <f t="shared" si="39"/>
        <v>0</v>
      </c>
      <c r="K337" s="893">
        <f t="shared" si="39"/>
        <v>0</v>
      </c>
      <c r="L337" s="894">
        <f t="shared" si="39"/>
        <v>0</v>
      </c>
      <c r="M337" s="893">
        <f t="shared" si="39"/>
        <v>0</v>
      </c>
      <c r="N337" s="897">
        <f t="shared" si="39"/>
        <v>0</v>
      </c>
      <c r="O337" s="898">
        <f t="shared" si="39"/>
        <v>0</v>
      </c>
      <c r="P337" s="89"/>
      <c r="Q337" s="90">
        <v>1</v>
      </c>
      <c r="R337" s="3"/>
      <c r="S337" s="268"/>
    </row>
    <row r="338" spans="1:19" ht="13.5" thickBot="1">
      <c r="A338" s="901"/>
      <c r="B338" s="902"/>
      <c r="C338" s="902"/>
      <c r="D338" s="902"/>
      <c r="E338" s="902"/>
      <c r="F338" s="902"/>
      <c r="G338" s="902"/>
      <c r="H338" s="903"/>
      <c r="I338" s="904"/>
      <c r="J338" s="8"/>
      <c r="K338" s="8"/>
      <c r="L338" s="8"/>
      <c r="M338" s="8"/>
      <c r="N338" s="8"/>
      <c r="O338" s="8"/>
      <c r="Q338" s="1960" t="s">
        <v>13</v>
      </c>
      <c r="R338" s="1961"/>
      <c r="S338" s="269">
        <f>SUM(S337)</f>
        <v>0</v>
      </c>
    </row>
    <row r="339" spans="1:19" ht="12.75">
      <c r="A339" s="1962" t="s">
        <v>306</v>
      </c>
      <c r="B339" s="1963"/>
      <c r="C339" s="1963"/>
      <c r="D339" s="1963"/>
      <c r="E339" s="1963"/>
      <c r="F339" s="1963"/>
      <c r="G339" s="1963"/>
      <c r="H339" s="1963"/>
      <c r="I339" s="1963"/>
      <c r="J339" s="1963"/>
      <c r="K339" s="1963"/>
      <c r="L339" s="8"/>
      <c r="M339" s="8"/>
      <c r="N339" s="8"/>
      <c r="O339" s="8"/>
      <c r="Q339" s="1782" t="s">
        <v>275</v>
      </c>
      <c r="R339" s="1950"/>
      <c r="S339" s="1950"/>
    </row>
    <row r="340" spans="1:19" ht="19.5">
      <c r="A340" s="1721" t="s">
        <v>23</v>
      </c>
      <c r="B340" s="1723" t="s">
        <v>45</v>
      </c>
      <c r="C340" s="1723"/>
      <c r="D340" s="1723"/>
      <c r="E340" s="1723"/>
      <c r="F340" s="1713" t="s">
        <v>234</v>
      </c>
      <c r="G340" s="1715" t="s">
        <v>235</v>
      </c>
      <c r="H340" s="1717" t="s">
        <v>46</v>
      </c>
      <c r="I340" s="1717"/>
      <c r="J340" s="1717"/>
      <c r="K340" s="1717"/>
      <c r="L340" s="1718"/>
      <c r="M340" s="1719" t="s">
        <v>236</v>
      </c>
      <c r="N340" s="180" t="s">
        <v>1</v>
      </c>
      <c r="O340" s="724" t="s">
        <v>37</v>
      </c>
      <c r="Q340" s="90">
        <v>1</v>
      </c>
      <c r="R340" s="3"/>
      <c r="S340" s="268"/>
    </row>
    <row r="341" spans="1:19" ht="20.25" thickBot="1">
      <c r="A341" s="1722"/>
      <c r="B341" s="181" t="s">
        <v>27</v>
      </c>
      <c r="C341" s="182" t="s">
        <v>28</v>
      </c>
      <c r="D341" s="182" t="s">
        <v>233</v>
      </c>
      <c r="E341" s="182" t="s">
        <v>29</v>
      </c>
      <c r="F341" s="1714"/>
      <c r="G341" s="1716"/>
      <c r="H341" s="185" t="s">
        <v>21</v>
      </c>
      <c r="I341" s="185" t="s">
        <v>20</v>
      </c>
      <c r="J341" s="313" t="s">
        <v>30</v>
      </c>
      <c r="K341" s="314" t="s">
        <v>31</v>
      </c>
      <c r="L341" s="187" t="s">
        <v>32</v>
      </c>
      <c r="M341" s="1720"/>
      <c r="N341" s="182" t="s">
        <v>33</v>
      </c>
      <c r="O341" s="183" t="s">
        <v>33</v>
      </c>
      <c r="Q341" s="90">
        <v>2</v>
      </c>
      <c r="R341" s="3"/>
      <c r="S341" s="268"/>
    </row>
    <row r="342" spans="1:19" ht="13.5" thickBot="1">
      <c r="A342" s="848" t="s">
        <v>10</v>
      </c>
      <c r="B342" s="863">
        <v>0</v>
      </c>
      <c r="C342" s="863">
        <v>0</v>
      </c>
      <c r="D342" s="863">
        <v>0</v>
      </c>
      <c r="E342" s="863">
        <v>0</v>
      </c>
      <c r="F342" s="863">
        <v>0</v>
      </c>
      <c r="G342" s="863">
        <v>0</v>
      </c>
      <c r="H342" s="491">
        <v>0</v>
      </c>
      <c r="I342" s="491">
        <v>0</v>
      </c>
      <c r="J342" s="491">
        <v>0</v>
      </c>
      <c r="K342" s="491">
        <v>0</v>
      </c>
      <c r="L342" s="864">
        <v>0</v>
      </c>
      <c r="M342" s="490">
        <v>0</v>
      </c>
      <c r="N342" s="491">
        <v>0</v>
      </c>
      <c r="O342" s="867">
        <v>0</v>
      </c>
      <c r="Q342" s="1960" t="s">
        <v>13</v>
      </c>
      <c r="R342" s="1961"/>
      <c r="S342" s="269">
        <f>SUM(S339:S341)</f>
        <v>0</v>
      </c>
    </row>
    <row r="343" spans="1:19" ht="12.75">
      <c r="A343" s="189" t="s">
        <v>8</v>
      </c>
      <c r="B343" s="599">
        <v>0</v>
      </c>
      <c r="C343" s="599">
        <v>0</v>
      </c>
      <c r="D343" s="599">
        <v>0</v>
      </c>
      <c r="E343" s="599">
        <v>0</v>
      </c>
      <c r="F343" s="599">
        <v>0</v>
      </c>
      <c r="G343" s="599">
        <v>0</v>
      </c>
      <c r="H343" s="599">
        <v>0</v>
      </c>
      <c r="I343" s="599">
        <v>0</v>
      </c>
      <c r="J343" s="599">
        <v>0</v>
      </c>
      <c r="K343" s="599">
        <v>0</v>
      </c>
      <c r="L343" s="493">
        <v>0</v>
      </c>
      <c r="M343" s="490">
        <v>0</v>
      </c>
      <c r="N343" s="491">
        <v>0</v>
      </c>
      <c r="O343" s="867">
        <v>0</v>
      </c>
      <c r="Q343" s="1782" t="s">
        <v>322</v>
      </c>
      <c r="R343" s="1950"/>
      <c r="S343" s="1950"/>
    </row>
    <row r="344" spans="1:19" ht="13.5" thickBot="1">
      <c r="A344" s="189" t="s">
        <v>3</v>
      </c>
      <c r="B344" s="599">
        <v>0</v>
      </c>
      <c r="C344" s="599">
        <v>0</v>
      </c>
      <c r="D344" s="599">
        <v>0</v>
      </c>
      <c r="E344" s="599">
        <v>0</v>
      </c>
      <c r="F344" s="599">
        <v>0</v>
      </c>
      <c r="G344" s="599">
        <v>0</v>
      </c>
      <c r="H344" s="599">
        <v>0</v>
      </c>
      <c r="I344" s="599">
        <v>0</v>
      </c>
      <c r="J344" s="599">
        <v>0</v>
      </c>
      <c r="K344" s="599">
        <v>0</v>
      </c>
      <c r="L344" s="887">
        <v>0</v>
      </c>
      <c r="M344" s="868">
        <v>0</v>
      </c>
      <c r="N344" s="863">
        <v>0</v>
      </c>
      <c r="O344" s="869">
        <v>0</v>
      </c>
      <c r="Q344" s="90">
        <v>1</v>
      </c>
      <c r="R344" s="3"/>
      <c r="S344" s="268"/>
    </row>
    <row r="345" spans="1:19" ht="13.5" thickBot="1">
      <c r="A345" s="189" t="s">
        <v>5</v>
      </c>
      <c r="B345" s="599">
        <v>0</v>
      </c>
      <c r="C345" s="599">
        <v>0</v>
      </c>
      <c r="D345" s="599">
        <v>0</v>
      </c>
      <c r="E345" s="599">
        <v>0</v>
      </c>
      <c r="F345" s="599">
        <v>0</v>
      </c>
      <c r="G345" s="599">
        <v>0</v>
      </c>
      <c r="H345" s="599">
        <v>0</v>
      </c>
      <c r="I345" s="599">
        <v>0</v>
      </c>
      <c r="J345" s="599">
        <v>0</v>
      </c>
      <c r="K345" s="599">
        <v>0</v>
      </c>
      <c r="L345" s="866">
        <v>0</v>
      </c>
      <c r="M345" s="1197">
        <v>0</v>
      </c>
      <c r="N345" s="872">
        <v>0</v>
      </c>
      <c r="O345" s="972">
        <v>0</v>
      </c>
      <c r="Q345" s="1960" t="s">
        <v>13</v>
      </c>
      <c r="R345" s="1961"/>
      <c r="S345" s="269">
        <f>SUM(S344)</f>
        <v>0</v>
      </c>
    </row>
    <row r="346" spans="1:19" ht="12.75">
      <c r="A346" s="189" t="s">
        <v>7</v>
      </c>
      <c r="B346" s="599">
        <v>0</v>
      </c>
      <c r="C346" s="599">
        <v>0</v>
      </c>
      <c r="D346" s="599">
        <v>0</v>
      </c>
      <c r="E346" s="878">
        <v>0</v>
      </c>
      <c r="F346" s="878">
        <v>0</v>
      </c>
      <c r="G346" s="878">
        <v>0</v>
      </c>
      <c r="H346" s="599">
        <v>0</v>
      </c>
      <c r="I346" s="599">
        <v>0</v>
      </c>
      <c r="J346" s="599">
        <v>0</v>
      </c>
      <c r="K346" s="599">
        <v>0</v>
      </c>
      <c r="L346" s="866">
        <v>0</v>
      </c>
      <c r="M346" s="1197">
        <v>0</v>
      </c>
      <c r="N346" s="872">
        <v>0</v>
      </c>
      <c r="O346" s="972">
        <v>0</v>
      </c>
      <c r="Q346" s="1782" t="s">
        <v>322</v>
      </c>
      <c r="R346" s="1950"/>
      <c r="S346" s="1950"/>
    </row>
    <row r="347" spans="1:19" ht="13.5" thickBot="1">
      <c r="A347" s="856" t="s">
        <v>9</v>
      </c>
      <c r="B347" s="878">
        <v>0</v>
      </c>
      <c r="C347" s="878">
        <v>0</v>
      </c>
      <c r="D347" s="878">
        <v>0</v>
      </c>
      <c r="E347" s="878">
        <v>0</v>
      </c>
      <c r="F347" s="878">
        <v>0</v>
      </c>
      <c r="G347" s="878">
        <v>0</v>
      </c>
      <c r="H347" s="602">
        <v>0</v>
      </c>
      <c r="I347" s="602">
        <v>0</v>
      </c>
      <c r="J347" s="602">
        <v>0</v>
      </c>
      <c r="K347" s="602">
        <v>0</v>
      </c>
      <c r="L347" s="874">
        <v>0</v>
      </c>
      <c r="M347" s="875">
        <v>0</v>
      </c>
      <c r="N347" s="602">
        <v>0</v>
      </c>
      <c r="O347" s="879">
        <v>0</v>
      </c>
      <c r="Q347" s="90">
        <v>1</v>
      </c>
      <c r="R347" s="3"/>
      <c r="S347" s="268"/>
    </row>
    <row r="348" spans="1:19" ht="13.5" thickBot="1">
      <c r="A348" s="191" t="s">
        <v>13</v>
      </c>
      <c r="B348" s="893">
        <f aca="true" t="shared" si="40" ref="B348:O348">SUM(B342:B347)</f>
        <v>0</v>
      </c>
      <c r="C348" s="897">
        <f t="shared" si="40"/>
        <v>0</v>
      </c>
      <c r="D348" s="897">
        <f t="shared" si="40"/>
        <v>0</v>
      </c>
      <c r="E348" s="897">
        <f t="shared" si="40"/>
        <v>0</v>
      </c>
      <c r="F348" s="892">
        <f t="shared" si="40"/>
        <v>0</v>
      </c>
      <c r="G348" s="897">
        <f t="shared" si="40"/>
        <v>0</v>
      </c>
      <c r="H348" s="897">
        <f t="shared" si="40"/>
        <v>0</v>
      </c>
      <c r="I348" s="897">
        <f t="shared" si="40"/>
        <v>0</v>
      </c>
      <c r="J348" s="892">
        <f t="shared" si="40"/>
        <v>0</v>
      </c>
      <c r="K348" s="893">
        <f t="shared" si="40"/>
        <v>0</v>
      </c>
      <c r="L348" s="894">
        <f t="shared" si="40"/>
        <v>0</v>
      </c>
      <c r="M348" s="893">
        <f t="shared" si="40"/>
        <v>0</v>
      </c>
      <c r="N348" s="897">
        <f t="shared" si="40"/>
        <v>0</v>
      </c>
      <c r="O348" s="898">
        <f t="shared" si="40"/>
        <v>0</v>
      </c>
      <c r="P348" s="89"/>
      <c r="Q348" s="90">
        <v>3</v>
      </c>
      <c r="R348" s="3"/>
      <c r="S348" s="268"/>
    </row>
    <row r="349" spans="1:19" ht="13.5" thickBo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Q349" s="90">
        <v>4</v>
      </c>
      <c r="R349" s="3"/>
      <c r="S349" s="268"/>
    </row>
    <row r="350" spans="1:19" ht="13.5" thickBot="1">
      <c r="A350" s="1959" t="s">
        <v>306</v>
      </c>
      <c r="B350" s="1949"/>
      <c r="C350" s="1949"/>
      <c r="D350" s="1949"/>
      <c r="E350" s="1949"/>
      <c r="F350" s="1949"/>
      <c r="G350" s="1949"/>
      <c r="H350" s="1949"/>
      <c r="I350" s="1949"/>
      <c r="J350" s="1949"/>
      <c r="K350" s="1949"/>
      <c r="L350" s="8"/>
      <c r="M350" s="8"/>
      <c r="N350" s="8"/>
      <c r="O350" s="8"/>
      <c r="Q350" s="1960" t="s">
        <v>13</v>
      </c>
      <c r="R350" s="1961"/>
      <c r="S350" s="269">
        <f>SUM(S346:S349)</f>
        <v>0</v>
      </c>
    </row>
    <row r="351" spans="1:19" ht="20.25" thickBot="1">
      <c r="A351" s="1721" t="s">
        <v>23</v>
      </c>
      <c r="B351" s="1723" t="s">
        <v>45</v>
      </c>
      <c r="C351" s="1723"/>
      <c r="D351" s="1723"/>
      <c r="E351" s="1723"/>
      <c r="F351" s="1713" t="s">
        <v>234</v>
      </c>
      <c r="G351" s="1715" t="s">
        <v>235</v>
      </c>
      <c r="H351" s="1717" t="s">
        <v>46</v>
      </c>
      <c r="I351" s="1717"/>
      <c r="J351" s="1717"/>
      <c r="K351" s="1717"/>
      <c r="L351" s="1718"/>
      <c r="M351" s="1719" t="s">
        <v>236</v>
      </c>
      <c r="N351" s="180" t="s">
        <v>1</v>
      </c>
      <c r="O351" s="724" t="s">
        <v>37</v>
      </c>
      <c r="Q351" s="1960" t="s">
        <v>328</v>
      </c>
      <c r="R351" s="1961"/>
      <c r="S351" s="269">
        <f>S350+S345+S342+S338+S335+S332+S329+S326+S316+S302</f>
        <v>0</v>
      </c>
    </row>
    <row r="352" spans="1:15" ht="20.25" thickBot="1">
      <c r="A352" s="1722"/>
      <c r="B352" s="181" t="s">
        <v>27</v>
      </c>
      <c r="C352" s="182" t="s">
        <v>28</v>
      </c>
      <c r="D352" s="182" t="s">
        <v>233</v>
      </c>
      <c r="E352" s="182" t="s">
        <v>29</v>
      </c>
      <c r="F352" s="1714"/>
      <c r="G352" s="1716"/>
      <c r="H352" s="185" t="s">
        <v>21</v>
      </c>
      <c r="I352" s="185" t="s">
        <v>20</v>
      </c>
      <c r="J352" s="313" t="s">
        <v>30</v>
      </c>
      <c r="K352" s="314" t="s">
        <v>31</v>
      </c>
      <c r="L352" s="187" t="s">
        <v>32</v>
      </c>
      <c r="M352" s="1720"/>
      <c r="N352" s="182" t="s">
        <v>33</v>
      </c>
      <c r="O352" s="183" t="s">
        <v>33</v>
      </c>
    </row>
    <row r="353" spans="1:19" ht="12.75">
      <c r="A353" s="848" t="s">
        <v>10</v>
      </c>
      <c r="B353" s="863">
        <v>0</v>
      </c>
      <c r="C353" s="862">
        <v>0</v>
      </c>
      <c r="D353" s="862">
        <v>0</v>
      </c>
      <c r="E353" s="863">
        <v>0</v>
      </c>
      <c r="F353" s="863">
        <v>0</v>
      </c>
      <c r="G353" s="863">
        <v>0</v>
      </c>
      <c r="H353" s="862">
        <v>0</v>
      </c>
      <c r="I353" s="862">
        <v>0</v>
      </c>
      <c r="J353" s="862">
        <v>0</v>
      </c>
      <c r="K353" s="862">
        <v>0</v>
      </c>
      <c r="L353" s="888">
        <v>0</v>
      </c>
      <c r="M353" s="490">
        <v>0</v>
      </c>
      <c r="N353" s="491">
        <v>0</v>
      </c>
      <c r="O353" s="867">
        <v>0</v>
      </c>
      <c r="Q353" s="1964" t="s">
        <v>55</v>
      </c>
      <c r="R353" s="1964"/>
      <c r="S353" s="1964"/>
    </row>
    <row r="354" spans="1:18" ht="12.75">
      <c r="A354" s="189" t="s">
        <v>8</v>
      </c>
      <c r="B354" s="599">
        <v>0</v>
      </c>
      <c r="C354" s="599">
        <v>0</v>
      </c>
      <c r="D354" s="599">
        <v>0</v>
      </c>
      <c r="E354" s="599">
        <v>0</v>
      </c>
      <c r="F354" s="599">
        <v>0</v>
      </c>
      <c r="G354" s="599">
        <v>0</v>
      </c>
      <c r="H354" s="599">
        <v>0</v>
      </c>
      <c r="I354" s="599">
        <v>0</v>
      </c>
      <c r="J354" s="599">
        <v>0</v>
      </c>
      <c r="K354" s="599">
        <v>0</v>
      </c>
      <c r="L354" s="866">
        <v>0</v>
      </c>
      <c r="M354" s="490">
        <v>0</v>
      </c>
      <c r="N354" s="491">
        <v>0</v>
      </c>
      <c r="O354" s="867">
        <v>0</v>
      </c>
      <c r="R354" s="6" t="s">
        <v>296</v>
      </c>
    </row>
    <row r="355" spans="1:19" ht="12.75">
      <c r="A355" s="189" t="s">
        <v>3</v>
      </c>
      <c r="B355" s="599">
        <v>0</v>
      </c>
      <c r="C355" s="599">
        <v>0</v>
      </c>
      <c r="D355" s="599">
        <v>0</v>
      </c>
      <c r="E355" s="599">
        <v>0</v>
      </c>
      <c r="F355" s="599">
        <v>0</v>
      </c>
      <c r="G355" s="599">
        <v>0</v>
      </c>
      <c r="H355" s="599">
        <v>0</v>
      </c>
      <c r="I355" s="599">
        <v>0</v>
      </c>
      <c r="J355" s="599">
        <v>0</v>
      </c>
      <c r="K355" s="599">
        <v>0</v>
      </c>
      <c r="L355" s="866">
        <v>0</v>
      </c>
      <c r="M355" s="868">
        <v>0</v>
      </c>
      <c r="N355" s="863">
        <v>0</v>
      </c>
      <c r="O355" s="869">
        <v>0</v>
      </c>
      <c r="Q355" s="1965" t="s">
        <v>54</v>
      </c>
      <c r="R355" s="1965"/>
      <c r="S355" s="1965"/>
    </row>
    <row r="356" spans="1:15" ht="12.75">
      <c r="A356" s="189" t="s">
        <v>5</v>
      </c>
      <c r="B356" s="878">
        <v>0</v>
      </c>
      <c r="C356" s="599">
        <v>0</v>
      </c>
      <c r="D356" s="599">
        <v>0</v>
      </c>
      <c r="E356" s="878">
        <v>0</v>
      </c>
      <c r="F356" s="878">
        <v>0</v>
      </c>
      <c r="G356" s="878">
        <v>0</v>
      </c>
      <c r="H356" s="599">
        <v>0</v>
      </c>
      <c r="I356" s="599">
        <v>0</v>
      </c>
      <c r="J356" s="599">
        <v>0</v>
      </c>
      <c r="K356" s="599">
        <v>0</v>
      </c>
      <c r="L356" s="866">
        <v>0</v>
      </c>
      <c r="M356" s="871">
        <v>0</v>
      </c>
      <c r="N356" s="872">
        <v>0</v>
      </c>
      <c r="O356" s="972">
        <v>0</v>
      </c>
    </row>
    <row r="357" spans="1:19" ht="30.75" thickBot="1">
      <c r="A357" s="189" t="s">
        <v>9</v>
      </c>
      <c r="B357" s="878">
        <v>0</v>
      </c>
      <c r="C357" s="602">
        <v>0</v>
      </c>
      <c r="D357" s="602">
        <v>0</v>
      </c>
      <c r="E357" s="878">
        <v>0</v>
      </c>
      <c r="F357" s="878">
        <v>0</v>
      </c>
      <c r="G357" s="878">
        <v>0</v>
      </c>
      <c r="H357" s="602">
        <v>0</v>
      </c>
      <c r="I357" s="602">
        <v>0</v>
      </c>
      <c r="J357" s="602">
        <v>0</v>
      </c>
      <c r="K357" s="602">
        <v>0</v>
      </c>
      <c r="L357" s="866">
        <v>0</v>
      </c>
      <c r="M357" s="602">
        <v>0</v>
      </c>
      <c r="N357" s="872">
        <v>0</v>
      </c>
      <c r="O357" s="972">
        <v>0</v>
      </c>
      <c r="Q357" s="1075" t="s">
        <v>297</v>
      </c>
      <c r="R357" s="1076" t="s">
        <v>298</v>
      </c>
      <c r="S357" s="1076" t="s">
        <v>299</v>
      </c>
    </row>
    <row r="358" spans="1:19" ht="13.5" thickBot="1">
      <c r="A358" s="191" t="s">
        <v>13</v>
      </c>
      <c r="B358" s="893">
        <f aca="true" t="shared" si="41" ref="B358:O358">SUM(B353:B357)</f>
        <v>0</v>
      </c>
      <c r="C358" s="897">
        <f t="shared" si="41"/>
        <v>0</v>
      </c>
      <c r="D358" s="897">
        <f t="shared" si="41"/>
        <v>0</v>
      </c>
      <c r="E358" s="897">
        <f t="shared" si="41"/>
        <v>0</v>
      </c>
      <c r="F358" s="892">
        <f t="shared" si="41"/>
        <v>0</v>
      </c>
      <c r="G358" s="897">
        <f t="shared" si="41"/>
        <v>0</v>
      </c>
      <c r="H358" s="897">
        <f t="shared" si="41"/>
        <v>0</v>
      </c>
      <c r="I358" s="897">
        <f t="shared" si="41"/>
        <v>0</v>
      </c>
      <c r="J358" s="892">
        <f t="shared" si="41"/>
        <v>0</v>
      </c>
      <c r="K358" s="893">
        <f t="shared" si="41"/>
        <v>0</v>
      </c>
      <c r="L358" s="894">
        <f t="shared" si="41"/>
        <v>0</v>
      </c>
      <c r="M358" s="893">
        <f t="shared" si="41"/>
        <v>0</v>
      </c>
      <c r="N358" s="897">
        <f t="shared" si="41"/>
        <v>0</v>
      </c>
      <c r="O358" s="898">
        <f t="shared" si="41"/>
        <v>0</v>
      </c>
      <c r="P358" s="89"/>
      <c r="Q358" s="1782" t="s">
        <v>319</v>
      </c>
      <c r="R358" s="1950"/>
      <c r="S358" s="1950"/>
    </row>
    <row r="359" spans="1:19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Q359" s="339" t="s">
        <v>160</v>
      </c>
      <c r="R359" s="339"/>
      <c r="S359" s="339"/>
    </row>
    <row r="360" spans="1:19" ht="15">
      <c r="A360" s="1966" t="s">
        <v>306</v>
      </c>
      <c r="B360" s="1967"/>
      <c r="C360" s="1967"/>
      <c r="D360" s="1967"/>
      <c r="E360" s="1967"/>
      <c r="F360" s="1967"/>
      <c r="G360" s="1967"/>
      <c r="H360" s="1967"/>
      <c r="I360" s="1967"/>
      <c r="J360" s="1967"/>
      <c r="K360" s="1967"/>
      <c r="L360" s="8"/>
      <c r="M360" s="8"/>
      <c r="N360" s="910"/>
      <c r="O360" s="8"/>
      <c r="Q360" s="339" t="s">
        <v>332</v>
      </c>
      <c r="R360" s="339"/>
      <c r="S360" s="339"/>
    </row>
    <row r="361" spans="1:19" ht="20.25" thickBot="1">
      <c r="A361" s="1721" t="s">
        <v>23</v>
      </c>
      <c r="B361" s="1723" t="s">
        <v>45</v>
      </c>
      <c r="C361" s="1723"/>
      <c r="D361" s="1723"/>
      <c r="E361" s="1723"/>
      <c r="F361" s="1713" t="s">
        <v>234</v>
      </c>
      <c r="G361" s="1715" t="s">
        <v>235</v>
      </c>
      <c r="H361" s="1717" t="s">
        <v>46</v>
      </c>
      <c r="I361" s="1717"/>
      <c r="J361" s="1717"/>
      <c r="K361" s="1717"/>
      <c r="L361" s="1718"/>
      <c r="M361" s="1719" t="s">
        <v>236</v>
      </c>
      <c r="N361" s="180" t="s">
        <v>1</v>
      </c>
      <c r="O361" s="724" t="s">
        <v>37</v>
      </c>
      <c r="Q361" s="339" t="s">
        <v>175</v>
      </c>
      <c r="R361" s="339"/>
      <c r="S361" s="339"/>
    </row>
    <row r="362" spans="1:19" ht="20.25" thickBot="1">
      <c r="A362" s="1722"/>
      <c r="B362" s="181" t="s">
        <v>27</v>
      </c>
      <c r="C362" s="182" t="s">
        <v>28</v>
      </c>
      <c r="D362" s="182" t="s">
        <v>233</v>
      </c>
      <c r="E362" s="182" t="s">
        <v>29</v>
      </c>
      <c r="F362" s="1714"/>
      <c r="G362" s="1716"/>
      <c r="H362" s="185" t="s">
        <v>21</v>
      </c>
      <c r="I362" s="185" t="s">
        <v>20</v>
      </c>
      <c r="J362" s="313" t="s">
        <v>30</v>
      </c>
      <c r="K362" s="314" t="s">
        <v>31</v>
      </c>
      <c r="L362" s="187" t="s">
        <v>32</v>
      </c>
      <c r="M362" s="1720"/>
      <c r="N362" s="182" t="s">
        <v>33</v>
      </c>
      <c r="O362" s="183" t="s">
        <v>33</v>
      </c>
      <c r="Q362" s="1960" t="s">
        <v>13</v>
      </c>
      <c r="R362" s="1961"/>
      <c r="S362" s="1077">
        <f>SUM(S359:S361)</f>
        <v>0</v>
      </c>
    </row>
    <row r="363" spans="1:19" ht="12.75">
      <c r="A363" s="848" t="s">
        <v>10</v>
      </c>
      <c r="B363" s="862">
        <v>0</v>
      </c>
      <c r="C363" s="862">
        <v>0</v>
      </c>
      <c r="D363" s="862">
        <v>0</v>
      </c>
      <c r="E363" s="862">
        <v>0</v>
      </c>
      <c r="F363" s="599">
        <v>0</v>
      </c>
      <c r="G363" s="599">
        <v>0</v>
      </c>
      <c r="H363" s="862">
        <v>0</v>
      </c>
      <c r="I363" s="862">
        <v>0</v>
      </c>
      <c r="J363" s="599">
        <v>0</v>
      </c>
      <c r="K363" s="862">
        <v>0</v>
      </c>
      <c r="L363" s="866">
        <v>0</v>
      </c>
      <c r="M363" s="865">
        <v>0</v>
      </c>
      <c r="N363" s="599">
        <v>0</v>
      </c>
      <c r="O363" s="911">
        <v>0</v>
      </c>
      <c r="Q363" s="1755" t="s">
        <v>319</v>
      </c>
      <c r="R363" s="1950"/>
      <c r="S363" s="1950"/>
    </row>
    <row r="364" spans="1:19" ht="15">
      <c r="A364" s="189" t="s">
        <v>8</v>
      </c>
      <c r="B364" s="599">
        <v>0</v>
      </c>
      <c r="C364" s="599">
        <v>0</v>
      </c>
      <c r="D364" s="599">
        <v>0</v>
      </c>
      <c r="E364" s="599">
        <v>0</v>
      </c>
      <c r="F364" s="599">
        <v>0</v>
      </c>
      <c r="G364" s="599">
        <v>0</v>
      </c>
      <c r="H364" s="599">
        <v>0</v>
      </c>
      <c r="I364" s="599">
        <v>0</v>
      </c>
      <c r="J364" s="599">
        <v>0</v>
      </c>
      <c r="K364" s="599">
        <v>0</v>
      </c>
      <c r="L364" s="866">
        <v>0</v>
      </c>
      <c r="M364" s="865">
        <v>0</v>
      </c>
      <c r="N364" s="599">
        <v>0</v>
      </c>
      <c r="O364" s="911">
        <v>0</v>
      </c>
      <c r="Q364" s="339" t="s">
        <v>160</v>
      </c>
      <c r="R364" s="339"/>
      <c r="S364" s="339"/>
    </row>
    <row r="365" spans="1:19" ht="15">
      <c r="A365" s="189" t="s">
        <v>3</v>
      </c>
      <c r="B365" s="599">
        <v>0</v>
      </c>
      <c r="C365" s="599">
        <v>0</v>
      </c>
      <c r="D365" s="599">
        <v>0</v>
      </c>
      <c r="E365" s="599">
        <v>0</v>
      </c>
      <c r="F365" s="599">
        <v>0</v>
      </c>
      <c r="G365" s="599">
        <v>0</v>
      </c>
      <c r="H365" s="599">
        <v>0</v>
      </c>
      <c r="I365" s="599">
        <v>0</v>
      </c>
      <c r="J365" s="599">
        <v>0</v>
      </c>
      <c r="K365" s="599">
        <v>0</v>
      </c>
      <c r="L365" s="866">
        <v>0</v>
      </c>
      <c r="M365" s="865">
        <v>0</v>
      </c>
      <c r="N365" s="599">
        <v>0</v>
      </c>
      <c r="O365" s="911">
        <v>0</v>
      </c>
      <c r="Q365" s="339" t="s">
        <v>332</v>
      </c>
      <c r="R365" s="339"/>
      <c r="S365" s="339"/>
    </row>
    <row r="366" spans="1:19" ht="15.75" thickBot="1">
      <c r="A366" s="189" t="s">
        <v>5</v>
      </c>
      <c r="B366" s="599">
        <v>0</v>
      </c>
      <c r="C366" s="599">
        <v>0</v>
      </c>
      <c r="D366" s="599">
        <v>0</v>
      </c>
      <c r="E366" s="599">
        <v>0</v>
      </c>
      <c r="F366" s="599">
        <v>0</v>
      </c>
      <c r="G366" s="599">
        <v>0</v>
      </c>
      <c r="H366" s="599">
        <v>0</v>
      </c>
      <c r="I366" s="599">
        <v>0</v>
      </c>
      <c r="J366" s="599">
        <v>0</v>
      </c>
      <c r="K366" s="599">
        <v>0</v>
      </c>
      <c r="L366" s="866">
        <v>0</v>
      </c>
      <c r="M366" s="865">
        <v>0</v>
      </c>
      <c r="N366" s="599">
        <v>0</v>
      </c>
      <c r="O366" s="911">
        <v>0</v>
      </c>
      <c r="Q366" s="339" t="s">
        <v>175</v>
      </c>
      <c r="R366" s="339"/>
      <c r="S366" s="339"/>
    </row>
    <row r="367" spans="1:19" ht="15.75" thickBot="1">
      <c r="A367" s="856" t="s">
        <v>9</v>
      </c>
      <c r="B367" s="602">
        <v>0</v>
      </c>
      <c r="C367" s="602">
        <v>0</v>
      </c>
      <c r="D367" s="602">
        <v>0</v>
      </c>
      <c r="E367" s="602">
        <v>0</v>
      </c>
      <c r="F367" s="602">
        <v>0</v>
      </c>
      <c r="G367" s="602">
        <v>0</v>
      </c>
      <c r="H367" s="602">
        <v>0</v>
      </c>
      <c r="I367" s="602">
        <v>0</v>
      </c>
      <c r="J367" s="602">
        <v>0</v>
      </c>
      <c r="K367" s="602">
        <v>0</v>
      </c>
      <c r="L367" s="874">
        <v>0</v>
      </c>
      <c r="M367" s="875">
        <v>0</v>
      </c>
      <c r="N367" s="602">
        <v>0</v>
      </c>
      <c r="O367" s="879">
        <v>0</v>
      </c>
      <c r="Q367" s="1960" t="s">
        <v>13</v>
      </c>
      <c r="R367" s="1961"/>
      <c r="S367" s="1077">
        <f>SUM(S364:S366)</f>
        <v>0</v>
      </c>
    </row>
    <row r="368" spans="1:19" ht="15.75" thickBot="1">
      <c r="A368" s="191" t="s">
        <v>13</v>
      </c>
      <c r="B368" s="893">
        <f aca="true" t="shared" si="42" ref="B368:O368">SUM(B363:B367)</f>
        <v>0</v>
      </c>
      <c r="C368" s="897">
        <f t="shared" si="42"/>
        <v>0</v>
      </c>
      <c r="D368" s="897">
        <f t="shared" si="42"/>
        <v>0</v>
      </c>
      <c r="E368" s="897">
        <f t="shared" si="42"/>
        <v>0</v>
      </c>
      <c r="F368" s="892">
        <f t="shared" si="42"/>
        <v>0</v>
      </c>
      <c r="G368" s="897">
        <f t="shared" si="42"/>
        <v>0</v>
      </c>
      <c r="H368" s="897">
        <f t="shared" si="42"/>
        <v>0</v>
      </c>
      <c r="I368" s="897">
        <f t="shared" si="42"/>
        <v>0</v>
      </c>
      <c r="J368" s="892">
        <f t="shared" si="42"/>
        <v>0</v>
      </c>
      <c r="K368" s="893">
        <f t="shared" si="42"/>
        <v>0</v>
      </c>
      <c r="L368" s="894">
        <f t="shared" si="42"/>
        <v>0</v>
      </c>
      <c r="M368" s="893">
        <f t="shared" si="42"/>
        <v>0</v>
      </c>
      <c r="N368" s="897">
        <f t="shared" si="42"/>
        <v>0</v>
      </c>
      <c r="O368" s="898">
        <f t="shared" si="42"/>
        <v>0</v>
      </c>
      <c r="P368" s="89"/>
      <c r="Q368" s="1943" t="s">
        <v>346</v>
      </c>
      <c r="R368" s="1944"/>
      <c r="S368" s="1945"/>
    </row>
    <row r="369" spans="1:19" ht="15.75" thickBot="1">
      <c r="A369" s="1966" t="s">
        <v>306</v>
      </c>
      <c r="B369" s="1967"/>
      <c r="C369" s="1967"/>
      <c r="D369" s="1967"/>
      <c r="E369" s="1967"/>
      <c r="F369" s="1967"/>
      <c r="G369" s="1967"/>
      <c r="H369" s="1967"/>
      <c r="I369" s="1967"/>
      <c r="J369" s="1967"/>
      <c r="K369" s="1967"/>
      <c r="L369" s="8"/>
      <c r="M369" s="8"/>
      <c r="N369" s="8"/>
      <c r="O369" s="8"/>
      <c r="P369" s="89"/>
      <c r="Q369" s="339" t="s">
        <v>160</v>
      </c>
      <c r="R369" s="339"/>
      <c r="S369" s="339"/>
    </row>
    <row r="370" spans="1:19" ht="20.25" thickBot="1">
      <c r="A370" s="1721" t="s">
        <v>23</v>
      </c>
      <c r="B370" s="1723" t="s">
        <v>45</v>
      </c>
      <c r="C370" s="1723"/>
      <c r="D370" s="1723"/>
      <c r="E370" s="1723"/>
      <c r="F370" s="1713" t="s">
        <v>234</v>
      </c>
      <c r="G370" s="1715" t="s">
        <v>235</v>
      </c>
      <c r="H370" s="1717" t="s">
        <v>46</v>
      </c>
      <c r="I370" s="1717"/>
      <c r="J370" s="1717"/>
      <c r="K370" s="1717"/>
      <c r="L370" s="1718"/>
      <c r="M370" s="1719" t="s">
        <v>236</v>
      </c>
      <c r="N370" s="180" t="s">
        <v>1</v>
      </c>
      <c r="O370" s="724" t="s">
        <v>37</v>
      </c>
      <c r="Q370" s="1960" t="s">
        <v>13</v>
      </c>
      <c r="R370" s="1961"/>
      <c r="S370" s="1077">
        <f>SUM(S369:S369)</f>
        <v>0</v>
      </c>
    </row>
    <row r="371" spans="1:19" ht="20.25" thickBot="1">
      <c r="A371" s="1722"/>
      <c r="B371" s="181" t="s">
        <v>27</v>
      </c>
      <c r="C371" s="182" t="s">
        <v>28</v>
      </c>
      <c r="D371" s="182" t="s">
        <v>233</v>
      </c>
      <c r="E371" s="182" t="s">
        <v>29</v>
      </c>
      <c r="F371" s="1714"/>
      <c r="G371" s="1716"/>
      <c r="H371" s="185" t="s">
        <v>21</v>
      </c>
      <c r="I371" s="185" t="s">
        <v>20</v>
      </c>
      <c r="J371" s="313" t="s">
        <v>30</v>
      </c>
      <c r="K371" s="314" t="s">
        <v>31</v>
      </c>
      <c r="L371" s="187" t="s">
        <v>32</v>
      </c>
      <c r="M371" s="1720"/>
      <c r="N371" s="182" t="s">
        <v>33</v>
      </c>
      <c r="O371" s="183" t="s">
        <v>33</v>
      </c>
      <c r="Q371" s="1968" t="s">
        <v>310</v>
      </c>
      <c r="R371" s="1969"/>
      <c r="S371" s="1970"/>
    </row>
    <row r="372" spans="1:19" ht="15.75" thickBot="1">
      <c r="A372" s="848" t="s">
        <v>10</v>
      </c>
      <c r="B372" s="862">
        <v>0</v>
      </c>
      <c r="C372" s="862">
        <v>0</v>
      </c>
      <c r="D372" s="862">
        <v>0</v>
      </c>
      <c r="E372" s="862">
        <v>0</v>
      </c>
      <c r="F372" s="862">
        <v>0</v>
      </c>
      <c r="G372" s="862">
        <v>0</v>
      </c>
      <c r="H372" s="862">
        <v>0</v>
      </c>
      <c r="I372" s="862">
        <v>0</v>
      </c>
      <c r="J372" s="862">
        <v>0</v>
      </c>
      <c r="K372" s="862">
        <v>0</v>
      </c>
      <c r="L372" s="888">
        <v>0</v>
      </c>
      <c r="M372" s="891">
        <v>0</v>
      </c>
      <c r="N372" s="862">
        <v>0</v>
      </c>
      <c r="O372" s="896">
        <v>0</v>
      </c>
      <c r="Q372" s="339" t="s">
        <v>160</v>
      </c>
      <c r="R372" s="339"/>
      <c r="S372" s="339"/>
    </row>
    <row r="373" spans="1:19" ht="15.75" thickBot="1">
      <c r="A373" s="189" t="s">
        <v>8</v>
      </c>
      <c r="B373" s="599">
        <v>0</v>
      </c>
      <c r="C373" s="599">
        <v>0</v>
      </c>
      <c r="D373" s="599">
        <v>0</v>
      </c>
      <c r="E373" s="599">
        <v>0</v>
      </c>
      <c r="F373" s="599">
        <v>0</v>
      </c>
      <c r="G373" s="599">
        <v>0</v>
      </c>
      <c r="H373" s="599">
        <v>0</v>
      </c>
      <c r="I373" s="599">
        <v>0</v>
      </c>
      <c r="J373" s="599">
        <v>0</v>
      </c>
      <c r="K373" s="599">
        <v>0</v>
      </c>
      <c r="L373" s="866">
        <v>0</v>
      </c>
      <c r="M373" s="865">
        <v>0</v>
      </c>
      <c r="N373" s="599">
        <v>0</v>
      </c>
      <c r="O373" s="911">
        <v>0</v>
      </c>
      <c r="Q373" s="278" t="s">
        <v>13</v>
      </c>
      <c r="R373" s="279"/>
      <c r="S373" s="1078">
        <f>S372</f>
        <v>0</v>
      </c>
    </row>
    <row r="374" spans="1:19" ht="13.5" thickBot="1">
      <c r="A374" s="189" t="s">
        <v>3</v>
      </c>
      <c r="B374" s="599">
        <v>0</v>
      </c>
      <c r="C374" s="599">
        <v>0</v>
      </c>
      <c r="D374" s="599">
        <v>0</v>
      </c>
      <c r="E374" s="599">
        <v>0</v>
      </c>
      <c r="F374" s="599">
        <v>0</v>
      </c>
      <c r="G374" s="599">
        <v>0</v>
      </c>
      <c r="H374" s="599">
        <v>0</v>
      </c>
      <c r="I374" s="599">
        <v>0</v>
      </c>
      <c r="J374" s="599">
        <v>0</v>
      </c>
      <c r="K374" s="599">
        <v>0</v>
      </c>
      <c r="L374" s="866">
        <v>0</v>
      </c>
      <c r="M374" s="868">
        <v>0</v>
      </c>
      <c r="N374" s="863">
        <v>0</v>
      </c>
      <c r="O374" s="869">
        <v>0</v>
      </c>
      <c r="Q374" s="1960" t="s">
        <v>328</v>
      </c>
      <c r="R374" s="1961"/>
      <c r="S374" s="269">
        <f>S362+S367+S370+S373+S376</f>
        <v>0</v>
      </c>
    </row>
    <row r="375" spans="1:15" ht="12.75">
      <c r="A375" s="189" t="s">
        <v>5</v>
      </c>
      <c r="B375" s="599">
        <v>0</v>
      </c>
      <c r="C375" s="599">
        <v>0</v>
      </c>
      <c r="D375" s="599">
        <v>0</v>
      </c>
      <c r="E375" s="599">
        <v>0</v>
      </c>
      <c r="F375" s="599">
        <v>0</v>
      </c>
      <c r="G375" s="599">
        <v>0</v>
      </c>
      <c r="H375" s="599">
        <v>0</v>
      </c>
      <c r="I375" s="599">
        <v>0</v>
      </c>
      <c r="J375" s="599">
        <v>0</v>
      </c>
      <c r="K375" s="599">
        <v>0</v>
      </c>
      <c r="L375" s="866">
        <v>0</v>
      </c>
      <c r="M375" s="871">
        <v>0</v>
      </c>
      <c r="N375" s="872">
        <v>0</v>
      </c>
      <c r="O375" s="972">
        <v>0</v>
      </c>
    </row>
    <row r="376" spans="1:15" ht="13.5" thickBot="1">
      <c r="A376" s="856" t="s">
        <v>9</v>
      </c>
      <c r="B376" s="602">
        <v>0</v>
      </c>
      <c r="C376" s="602">
        <v>0</v>
      </c>
      <c r="D376" s="602">
        <v>0</v>
      </c>
      <c r="E376" s="602">
        <v>0</v>
      </c>
      <c r="F376" s="602">
        <v>0</v>
      </c>
      <c r="G376" s="602">
        <v>0</v>
      </c>
      <c r="H376" s="602">
        <v>0</v>
      </c>
      <c r="I376" s="602">
        <v>0</v>
      </c>
      <c r="J376" s="602">
        <v>0</v>
      </c>
      <c r="K376" s="602">
        <v>0</v>
      </c>
      <c r="L376" s="874">
        <v>0</v>
      </c>
      <c r="M376" s="875">
        <v>0</v>
      </c>
      <c r="N376" s="602">
        <v>0</v>
      </c>
      <c r="O376" s="879">
        <v>0</v>
      </c>
    </row>
    <row r="377" spans="1:16" ht="13.5" thickBot="1">
      <c r="A377" s="191" t="s">
        <v>13</v>
      </c>
      <c r="B377" s="893">
        <f aca="true" t="shared" si="43" ref="B377:O377">SUM(B372:B376)</f>
        <v>0</v>
      </c>
      <c r="C377" s="897">
        <f t="shared" si="43"/>
        <v>0</v>
      </c>
      <c r="D377" s="897">
        <f t="shared" si="43"/>
        <v>0</v>
      </c>
      <c r="E377" s="897">
        <f t="shared" si="43"/>
        <v>0</v>
      </c>
      <c r="F377" s="892">
        <f t="shared" si="43"/>
        <v>0</v>
      </c>
      <c r="G377" s="897">
        <f t="shared" si="43"/>
        <v>0</v>
      </c>
      <c r="H377" s="897">
        <f t="shared" si="43"/>
        <v>0</v>
      </c>
      <c r="I377" s="897">
        <f t="shared" si="43"/>
        <v>0</v>
      </c>
      <c r="J377" s="892">
        <f t="shared" si="43"/>
        <v>0</v>
      </c>
      <c r="K377" s="893">
        <f t="shared" si="43"/>
        <v>0</v>
      </c>
      <c r="L377" s="894">
        <f t="shared" si="43"/>
        <v>0</v>
      </c>
      <c r="M377" s="893">
        <f t="shared" si="43"/>
        <v>0</v>
      </c>
      <c r="N377" s="897">
        <f t="shared" si="43"/>
        <v>0</v>
      </c>
      <c r="O377" s="898">
        <f t="shared" si="43"/>
        <v>0</v>
      </c>
      <c r="P377" s="89"/>
    </row>
    <row r="378" spans="1:15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1210"/>
      <c r="M378" s="8"/>
      <c r="N378" s="8"/>
      <c r="O378" s="8"/>
    </row>
    <row r="379" spans="1:16" ht="12.75">
      <c r="A379" s="1954" t="s">
        <v>306</v>
      </c>
      <c r="B379" s="1954"/>
      <c r="C379" s="1954"/>
      <c r="D379" s="1954"/>
      <c r="E379" s="1954"/>
      <c r="F379" s="1954"/>
      <c r="G379" s="1954"/>
      <c r="H379" s="1954"/>
      <c r="I379" s="1954"/>
      <c r="J379" s="1954"/>
      <c r="K379" s="1954"/>
      <c r="L379" s="8"/>
      <c r="M379" s="8"/>
      <c r="N379" s="8"/>
      <c r="O379" s="8"/>
      <c r="P379" s="89"/>
    </row>
    <row r="380" spans="1:15" ht="19.5">
      <c r="A380" s="1721" t="s">
        <v>23</v>
      </c>
      <c r="B380" s="1723" t="s">
        <v>45</v>
      </c>
      <c r="C380" s="1723"/>
      <c r="D380" s="1723"/>
      <c r="E380" s="1723"/>
      <c r="F380" s="1713" t="s">
        <v>234</v>
      </c>
      <c r="G380" s="1715" t="s">
        <v>235</v>
      </c>
      <c r="H380" s="1717" t="s">
        <v>46</v>
      </c>
      <c r="I380" s="1717"/>
      <c r="J380" s="1717"/>
      <c r="K380" s="1717"/>
      <c r="L380" s="1718"/>
      <c r="M380" s="1719" t="s">
        <v>236</v>
      </c>
      <c r="N380" s="180" t="s">
        <v>1</v>
      </c>
      <c r="O380" s="724" t="s">
        <v>37</v>
      </c>
    </row>
    <row r="381" spans="1:15" ht="20.25" thickBot="1">
      <c r="A381" s="1722"/>
      <c r="B381" s="181" t="s">
        <v>27</v>
      </c>
      <c r="C381" s="182" t="s">
        <v>28</v>
      </c>
      <c r="D381" s="182" t="s">
        <v>233</v>
      </c>
      <c r="E381" s="182" t="s">
        <v>29</v>
      </c>
      <c r="F381" s="1714"/>
      <c r="G381" s="1716"/>
      <c r="H381" s="185" t="s">
        <v>21</v>
      </c>
      <c r="I381" s="185" t="s">
        <v>20</v>
      </c>
      <c r="J381" s="313" t="s">
        <v>30</v>
      </c>
      <c r="K381" s="314" t="s">
        <v>31</v>
      </c>
      <c r="L381" s="187" t="s">
        <v>32</v>
      </c>
      <c r="M381" s="1720"/>
      <c r="N381" s="182" t="s">
        <v>33</v>
      </c>
      <c r="O381" s="183" t="s">
        <v>33</v>
      </c>
    </row>
    <row r="382" spans="1:15" ht="12.75">
      <c r="A382" s="848" t="s">
        <v>10</v>
      </c>
      <c r="B382" s="599">
        <v>0</v>
      </c>
      <c r="C382" s="599">
        <v>0</v>
      </c>
      <c r="D382" s="599">
        <v>0</v>
      </c>
      <c r="E382" s="599">
        <v>0</v>
      </c>
      <c r="F382" s="599">
        <v>0</v>
      </c>
      <c r="G382" s="599"/>
      <c r="H382" s="862">
        <v>0</v>
      </c>
      <c r="I382" s="862">
        <v>0</v>
      </c>
      <c r="J382" s="862">
        <v>0</v>
      </c>
      <c r="K382" s="862">
        <v>0</v>
      </c>
      <c r="L382" s="888">
        <v>0</v>
      </c>
      <c r="M382" s="891">
        <v>0</v>
      </c>
      <c r="N382" s="862">
        <v>0</v>
      </c>
      <c r="O382" s="896">
        <v>0</v>
      </c>
    </row>
    <row r="383" spans="1:15" ht="12.75">
      <c r="A383" s="189" t="s">
        <v>8</v>
      </c>
      <c r="B383" s="599">
        <v>0</v>
      </c>
      <c r="C383" s="599">
        <v>0</v>
      </c>
      <c r="D383" s="599">
        <v>0</v>
      </c>
      <c r="E383" s="599">
        <v>0</v>
      </c>
      <c r="F383" s="599">
        <v>0</v>
      </c>
      <c r="G383" s="599">
        <v>0</v>
      </c>
      <c r="H383" s="599">
        <v>0</v>
      </c>
      <c r="I383" s="599">
        <v>0</v>
      </c>
      <c r="J383" s="599">
        <v>0</v>
      </c>
      <c r="K383" s="599">
        <v>0</v>
      </c>
      <c r="L383" s="883">
        <v>0</v>
      </c>
      <c r="M383" s="490">
        <v>0</v>
      </c>
      <c r="N383" s="491">
        <v>0</v>
      </c>
      <c r="O383" s="867">
        <v>0</v>
      </c>
    </row>
    <row r="384" spans="1:15" ht="12.75">
      <c r="A384" s="189" t="s">
        <v>3</v>
      </c>
      <c r="B384" s="599">
        <v>0</v>
      </c>
      <c r="C384" s="599">
        <v>0</v>
      </c>
      <c r="D384" s="599">
        <v>0</v>
      </c>
      <c r="E384" s="599">
        <v>0</v>
      </c>
      <c r="F384" s="599">
        <v>0</v>
      </c>
      <c r="G384" s="599">
        <v>0</v>
      </c>
      <c r="H384" s="599">
        <v>0</v>
      </c>
      <c r="I384" s="599">
        <v>0</v>
      </c>
      <c r="J384" s="599">
        <v>0</v>
      </c>
      <c r="K384" s="599">
        <v>0</v>
      </c>
      <c r="L384" s="889">
        <v>0</v>
      </c>
      <c r="M384" s="868">
        <v>0</v>
      </c>
      <c r="N384" s="863">
        <v>0</v>
      </c>
      <c r="O384" s="869">
        <v>0</v>
      </c>
    </row>
    <row r="385" spans="1:15" ht="12.75">
      <c r="A385" s="189" t="s">
        <v>5</v>
      </c>
      <c r="B385" s="599">
        <v>0</v>
      </c>
      <c r="C385" s="599">
        <v>0</v>
      </c>
      <c r="D385" s="599">
        <v>0</v>
      </c>
      <c r="E385" s="599">
        <v>0</v>
      </c>
      <c r="F385" s="599">
        <v>0</v>
      </c>
      <c r="G385" s="599">
        <v>0</v>
      </c>
      <c r="H385" s="599">
        <v>0</v>
      </c>
      <c r="I385" s="599">
        <v>0</v>
      </c>
      <c r="J385" s="599">
        <v>0</v>
      </c>
      <c r="K385" s="599">
        <v>0</v>
      </c>
      <c r="L385" s="866">
        <v>0</v>
      </c>
      <c r="M385" s="871">
        <v>0</v>
      </c>
      <c r="N385" s="872">
        <v>0</v>
      </c>
      <c r="O385" s="972">
        <v>0</v>
      </c>
    </row>
    <row r="386" spans="1:15" ht="13.5" thickBot="1">
      <c r="A386" s="189" t="s">
        <v>7</v>
      </c>
      <c r="B386" s="599">
        <v>0</v>
      </c>
      <c r="C386" s="599">
        <v>0</v>
      </c>
      <c r="D386" s="599">
        <v>0</v>
      </c>
      <c r="E386" s="599">
        <v>0</v>
      </c>
      <c r="F386" s="599">
        <v>0</v>
      </c>
      <c r="G386" s="599">
        <v>0</v>
      </c>
      <c r="H386" s="602">
        <v>0</v>
      </c>
      <c r="I386" s="602">
        <v>0</v>
      </c>
      <c r="J386" s="602">
        <v>0</v>
      </c>
      <c r="K386" s="602">
        <v>0</v>
      </c>
      <c r="L386" s="866">
        <v>0</v>
      </c>
      <c r="M386" s="871">
        <v>0</v>
      </c>
      <c r="N386" s="872">
        <v>0</v>
      </c>
      <c r="O386" s="972">
        <v>0</v>
      </c>
    </row>
    <row r="387" spans="1:15" ht="13.5" thickBot="1">
      <c r="A387" s="856" t="s">
        <v>9</v>
      </c>
      <c r="B387" s="875">
        <v>0</v>
      </c>
      <c r="C387" s="602">
        <v>0</v>
      </c>
      <c r="D387" s="602">
        <v>0</v>
      </c>
      <c r="E387" s="602">
        <v>0</v>
      </c>
      <c r="F387" s="602">
        <v>0</v>
      </c>
      <c r="G387" s="602">
        <v>0</v>
      </c>
      <c r="H387" s="602">
        <v>0</v>
      </c>
      <c r="I387" s="602">
        <v>0</v>
      </c>
      <c r="J387" s="602">
        <v>0</v>
      </c>
      <c r="K387" s="602">
        <v>0</v>
      </c>
      <c r="L387" s="874">
        <v>0</v>
      </c>
      <c r="M387" s="875">
        <v>0</v>
      </c>
      <c r="N387" s="602">
        <v>0</v>
      </c>
      <c r="O387" s="879">
        <v>0</v>
      </c>
    </row>
    <row r="388" spans="1:16" ht="13.5" thickBot="1">
      <c r="A388" s="191" t="s">
        <v>13</v>
      </c>
      <c r="B388" s="893">
        <f aca="true" t="shared" si="44" ref="B388:O388">SUM(B382:B387)</f>
        <v>0</v>
      </c>
      <c r="C388" s="897">
        <f t="shared" si="44"/>
        <v>0</v>
      </c>
      <c r="D388" s="897">
        <f t="shared" si="44"/>
        <v>0</v>
      </c>
      <c r="E388" s="897">
        <f t="shared" si="44"/>
        <v>0</v>
      </c>
      <c r="F388" s="892">
        <f t="shared" si="44"/>
        <v>0</v>
      </c>
      <c r="G388" s="897">
        <f t="shared" si="44"/>
        <v>0</v>
      </c>
      <c r="H388" s="897">
        <f t="shared" si="44"/>
        <v>0</v>
      </c>
      <c r="I388" s="897">
        <f t="shared" si="44"/>
        <v>0</v>
      </c>
      <c r="J388" s="892">
        <f t="shared" si="44"/>
        <v>0</v>
      </c>
      <c r="K388" s="893">
        <f t="shared" si="44"/>
        <v>0</v>
      </c>
      <c r="L388" s="894">
        <f t="shared" si="44"/>
        <v>0</v>
      </c>
      <c r="M388" s="893">
        <f t="shared" si="44"/>
        <v>0</v>
      </c>
      <c r="N388" s="897">
        <f t="shared" si="44"/>
        <v>0</v>
      </c>
      <c r="O388" s="898">
        <f t="shared" si="44"/>
        <v>0</v>
      </c>
      <c r="P388" s="89"/>
    </row>
    <row r="389" spans="1:15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2.75">
      <c r="A390" s="1962" t="s">
        <v>306</v>
      </c>
      <c r="B390" s="1963"/>
      <c r="C390" s="1963"/>
      <c r="D390" s="1963"/>
      <c r="E390" s="1963"/>
      <c r="F390" s="1963"/>
      <c r="G390" s="1963"/>
      <c r="H390" s="1963"/>
      <c r="I390" s="1963"/>
      <c r="J390" s="1963"/>
      <c r="K390" s="1963"/>
      <c r="L390" s="8"/>
      <c r="M390" s="8"/>
      <c r="N390" s="8"/>
      <c r="O390" s="8"/>
    </row>
    <row r="391" spans="1:15" ht="19.5">
      <c r="A391" s="1721" t="s">
        <v>23</v>
      </c>
      <c r="B391" s="1723" t="s">
        <v>45</v>
      </c>
      <c r="C391" s="1723"/>
      <c r="D391" s="1723"/>
      <c r="E391" s="1723"/>
      <c r="F391" s="1713" t="s">
        <v>234</v>
      </c>
      <c r="G391" s="1715" t="s">
        <v>235</v>
      </c>
      <c r="H391" s="1717" t="s">
        <v>46</v>
      </c>
      <c r="I391" s="1717"/>
      <c r="J391" s="1717"/>
      <c r="K391" s="1717"/>
      <c r="L391" s="1718"/>
      <c r="M391" s="1719" t="s">
        <v>236</v>
      </c>
      <c r="N391" s="180" t="s">
        <v>1</v>
      </c>
      <c r="O391" s="724" t="s">
        <v>37</v>
      </c>
    </row>
    <row r="392" spans="1:15" ht="20.25" thickBot="1">
      <c r="A392" s="1722"/>
      <c r="B392" s="181" t="s">
        <v>27</v>
      </c>
      <c r="C392" s="182" t="s">
        <v>28</v>
      </c>
      <c r="D392" s="182" t="s">
        <v>233</v>
      </c>
      <c r="E392" s="182" t="s">
        <v>29</v>
      </c>
      <c r="F392" s="1714"/>
      <c r="G392" s="1716"/>
      <c r="H392" s="185" t="s">
        <v>21</v>
      </c>
      <c r="I392" s="185" t="s">
        <v>20</v>
      </c>
      <c r="J392" s="313" t="s">
        <v>30</v>
      </c>
      <c r="K392" s="314" t="s">
        <v>31</v>
      </c>
      <c r="L392" s="187" t="s">
        <v>32</v>
      </c>
      <c r="M392" s="1720"/>
      <c r="N392" s="182" t="s">
        <v>33</v>
      </c>
      <c r="O392" s="183" t="s">
        <v>33</v>
      </c>
    </row>
    <row r="393" spans="1:15" ht="13.5" thickBot="1">
      <c r="A393" s="189" t="s">
        <v>8</v>
      </c>
      <c r="B393" s="1184">
        <v>0</v>
      </c>
      <c r="C393" s="491">
        <v>0</v>
      </c>
      <c r="D393" s="599">
        <v>0</v>
      </c>
      <c r="E393" s="1185">
        <v>0</v>
      </c>
      <c r="F393" s="1185">
        <v>0</v>
      </c>
      <c r="G393" s="1185">
        <v>0</v>
      </c>
      <c r="H393" s="491">
        <v>0</v>
      </c>
      <c r="I393" s="491">
        <v>0</v>
      </c>
      <c r="J393" s="492">
        <v>0</v>
      </c>
      <c r="K393" s="490">
        <v>0</v>
      </c>
      <c r="L393" s="493">
        <v>0</v>
      </c>
      <c r="M393" s="1197">
        <v>0</v>
      </c>
      <c r="N393" s="872">
        <v>0</v>
      </c>
      <c r="O393" s="972">
        <v>0</v>
      </c>
    </row>
    <row r="394" spans="1:16" ht="13.5" thickBot="1">
      <c r="A394" s="191" t="s">
        <v>13</v>
      </c>
      <c r="B394" s="893">
        <f aca="true" t="shared" si="45" ref="B394:O394">SUM(B393:B393)</f>
        <v>0</v>
      </c>
      <c r="C394" s="897">
        <f t="shared" si="45"/>
        <v>0</v>
      </c>
      <c r="D394" s="897">
        <f t="shared" si="45"/>
        <v>0</v>
      </c>
      <c r="E394" s="897">
        <f t="shared" si="45"/>
        <v>0</v>
      </c>
      <c r="F394" s="892">
        <f t="shared" si="45"/>
        <v>0</v>
      </c>
      <c r="G394" s="897">
        <f t="shared" si="45"/>
        <v>0</v>
      </c>
      <c r="H394" s="897">
        <f t="shared" si="45"/>
        <v>0</v>
      </c>
      <c r="I394" s="897">
        <f t="shared" si="45"/>
        <v>0</v>
      </c>
      <c r="J394" s="892">
        <f t="shared" si="45"/>
        <v>0</v>
      </c>
      <c r="K394" s="893">
        <f t="shared" si="45"/>
        <v>0</v>
      </c>
      <c r="L394" s="894">
        <f t="shared" si="45"/>
        <v>0</v>
      </c>
      <c r="M394" s="893">
        <f t="shared" si="45"/>
        <v>0</v>
      </c>
      <c r="N394" s="897">
        <f t="shared" si="45"/>
        <v>0</v>
      </c>
      <c r="O394" s="898">
        <f t="shared" si="45"/>
        <v>0</v>
      </c>
      <c r="P394" s="89"/>
    </row>
    <row r="395" spans="1:15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2.75">
      <c r="A396" s="1963" t="s">
        <v>306</v>
      </c>
      <c r="B396" s="1963"/>
      <c r="C396" s="1963"/>
      <c r="D396" s="1963"/>
      <c r="E396" s="1963"/>
      <c r="F396" s="1963"/>
      <c r="G396" s="1963"/>
      <c r="H396" s="1963"/>
      <c r="I396" s="1963"/>
      <c r="J396" s="1963"/>
      <c r="K396" s="1963"/>
      <c r="L396" s="8"/>
      <c r="M396" s="8"/>
      <c r="N396" s="8"/>
      <c r="O396" s="8"/>
    </row>
    <row r="397" spans="1:15" ht="19.5">
      <c r="A397" s="1721" t="s">
        <v>23</v>
      </c>
      <c r="B397" s="1723" t="s">
        <v>45</v>
      </c>
      <c r="C397" s="1723"/>
      <c r="D397" s="1723"/>
      <c r="E397" s="1723"/>
      <c r="F397" s="1713" t="s">
        <v>234</v>
      </c>
      <c r="G397" s="1715" t="s">
        <v>235</v>
      </c>
      <c r="H397" s="1717" t="s">
        <v>46</v>
      </c>
      <c r="I397" s="1717"/>
      <c r="J397" s="1717"/>
      <c r="K397" s="1717"/>
      <c r="L397" s="1718"/>
      <c r="M397" s="1719" t="s">
        <v>236</v>
      </c>
      <c r="N397" s="180" t="s">
        <v>1</v>
      </c>
      <c r="O397" s="1140" t="s">
        <v>37</v>
      </c>
    </row>
    <row r="398" spans="1:15" ht="20.25" thickBot="1">
      <c r="A398" s="1722"/>
      <c r="B398" s="181" t="s">
        <v>27</v>
      </c>
      <c r="C398" s="182" t="s">
        <v>28</v>
      </c>
      <c r="D398" s="182" t="s">
        <v>233</v>
      </c>
      <c r="E398" s="182" t="s">
        <v>29</v>
      </c>
      <c r="F398" s="1714"/>
      <c r="G398" s="1716"/>
      <c r="H398" s="185" t="s">
        <v>21</v>
      </c>
      <c r="I398" s="185" t="s">
        <v>20</v>
      </c>
      <c r="J398" s="313" t="s">
        <v>30</v>
      </c>
      <c r="K398" s="314" t="s">
        <v>31</v>
      </c>
      <c r="L398" s="409" t="s">
        <v>32</v>
      </c>
      <c r="M398" s="1720"/>
      <c r="N398" s="182" t="s">
        <v>33</v>
      </c>
      <c r="O398" s="183" t="s">
        <v>33</v>
      </c>
    </row>
    <row r="399" spans="1:15" ht="13.5" thickBot="1">
      <c r="A399" s="189" t="s">
        <v>8</v>
      </c>
      <c r="B399" s="1211">
        <v>0</v>
      </c>
      <c r="C399" s="1212">
        <v>0</v>
      </c>
      <c r="D399" s="1212">
        <v>0</v>
      </c>
      <c r="E399" s="1212">
        <v>0</v>
      </c>
      <c r="F399" s="1212">
        <v>0</v>
      </c>
      <c r="G399" s="1212">
        <v>0</v>
      </c>
      <c r="H399" s="491">
        <v>0</v>
      </c>
      <c r="I399" s="491">
        <v>0</v>
      </c>
      <c r="J399" s="492">
        <v>0</v>
      </c>
      <c r="K399" s="490">
        <v>0</v>
      </c>
      <c r="L399" s="1168">
        <v>0</v>
      </c>
      <c r="M399" s="871">
        <v>0</v>
      </c>
      <c r="N399" s="872">
        <v>0</v>
      </c>
      <c r="O399" s="972">
        <v>0</v>
      </c>
    </row>
    <row r="400" spans="1:16" ht="13.5" thickBot="1">
      <c r="A400" s="191" t="s">
        <v>13</v>
      </c>
      <c r="B400" s="893">
        <f aca="true" t="shared" si="46" ref="B400:O400">SUM(B399:B399)</f>
        <v>0</v>
      </c>
      <c r="C400" s="897">
        <f t="shared" si="46"/>
        <v>0</v>
      </c>
      <c r="D400" s="897">
        <f t="shared" si="46"/>
        <v>0</v>
      </c>
      <c r="E400" s="897">
        <f t="shared" si="46"/>
        <v>0</v>
      </c>
      <c r="F400" s="892">
        <f t="shared" si="46"/>
        <v>0</v>
      </c>
      <c r="G400" s="897">
        <f t="shared" si="46"/>
        <v>0</v>
      </c>
      <c r="H400" s="897">
        <f t="shared" si="46"/>
        <v>0</v>
      </c>
      <c r="I400" s="897">
        <f t="shared" si="46"/>
        <v>0</v>
      </c>
      <c r="J400" s="892">
        <f t="shared" si="46"/>
        <v>0</v>
      </c>
      <c r="K400" s="893">
        <f t="shared" si="46"/>
        <v>0</v>
      </c>
      <c r="L400" s="1193">
        <f>SUM(L399:L399)</f>
        <v>0</v>
      </c>
      <c r="M400" s="893">
        <f t="shared" si="46"/>
        <v>0</v>
      </c>
      <c r="N400" s="897">
        <f t="shared" si="46"/>
        <v>0</v>
      </c>
      <c r="O400" s="898">
        <f t="shared" si="46"/>
        <v>0</v>
      </c>
      <c r="P400" s="89"/>
    </row>
    <row r="401" spans="1:15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2.75">
      <c r="A402" s="1962" t="s">
        <v>306</v>
      </c>
      <c r="B402" s="1963"/>
      <c r="C402" s="1963"/>
      <c r="D402" s="1963"/>
      <c r="E402" s="1963"/>
      <c r="F402" s="1963"/>
      <c r="G402" s="1963"/>
      <c r="H402" s="1963"/>
      <c r="I402" s="1963"/>
      <c r="J402" s="1963"/>
      <c r="K402" s="1963"/>
      <c r="L402" s="8"/>
      <c r="M402" s="8"/>
      <c r="N402" s="8"/>
      <c r="O402" s="8"/>
    </row>
    <row r="403" spans="1:19" ht="19.5">
      <c r="A403" s="1721" t="s">
        <v>23</v>
      </c>
      <c r="B403" s="1723" t="s">
        <v>45</v>
      </c>
      <c r="C403" s="1723"/>
      <c r="D403" s="1723"/>
      <c r="E403" s="1723"/>
      <c r="F403" s="1713" t="s">
        <v>234</v>
      </c>
      <c r="G403" s="1715" t="s">
        <v>235</v>
      </c>
      <c r="H403" s="1717" t="s">
        <v>46</v>
      </c>
      <c r="I403" s="1717"/>
      <c r="J403" s="1717"/>
      <c r="K403" s="1717"/>
      <c r="L403" s="1718"/>
      <c r="M403" s="1719" t="s">
        <v>236</v>
      </c>
      <c r="N403" s="180" t="s">
        <v>1</v>
      </c>
      <c r="O403" s="1140" t="s">
        <v>37</v>
      </c>
      <c r="S403" s="1378"/>
    </row>
    <row r="404" spans="1:15" ht="20.25" thickBot="1">
      <c r="A404" s="1722"/>
      <c r="B404" s="181" t="s">
        <v>27</v>
      </c>
      <c r="C404" s="182" t="s">
        <v>28</v>
      </c>
      <c r="D404" s="182" t="s">
        <v>233</v>
      </c>
      <c r="E404" s="182" t="s">
        <v>29</v>
      </c>
      <c r="F404" s="1714"/>
      <c r="G404" s="1716"/>
      <c r="H404" s="185" t="s">
        <v>21</v>
      </c>
      <c r="I404" s="185" t="s">
        <v>20</v>
      </c>
      <c r="J404" s="313" t="s">
        <v>30</v>
      </c>
      <c r="K404" s="314" t="s">
        <v>31</v>
      </c>
      <c r="L404" s="187" t="s">
        <v>32</v>
      </c>
      <c r="M404" s="1720"/>
      <c r="N404" s="182" t="s">
        <v>33</v>
      </c>
      <c r="O404" s="183" t="s">
        <v>33</v>
      </c>
    </row>
    <row r="405" spans="1:15" ht="12.75">
      <c r="A405" s="189" t="s">
        <v>8</v>
      </c>
      <c r="B405" s="1213">
        <v>0</v>
      </c>
      <c r="C405" s="1213">
        <v>0</v>
      </c>
      <c r="D405" s="1213">
        <v>0</v>
      </c>
      <c r="E405" s="1213">
        <v>0</v>
      </c>
      <c r="F405" s="1213">
        <v>0</v>
      </c>
      <c r="G405" s="1213">
        <v>0</v>
      </c>
      <c r="H405" s="378">
        <v>0</v>
      </c>
      <c r="I405" s="378">
        <v>0</v>
      </c>
      <c r="J405" s="381">
        <v>0</v>
      </c>
      <c r="K405" s="377">
        <v>0</v>
      </c>
      <c r="L405" s="1214">
        <v>0</v>
      </c>
      <c r="M405" s="377">
        <v>0</v>
      </c>
      <c r="N405" s="378">
        <v>0</v>
      </c>
      <c r="O405" s="1215">
        <v>0</v>
      </c>
    </row>
    <row r="406" spans="1:15" ht="13.5" thickBot="1">
      <c r="A406" s="189" t="s">
        <v>5</v>
      </c>
      <c r="B406" s="1216">
        <v>0</v>
      </c>
      <c r="C406" s="1216">
        <v>0</v>
      </c>
      <c r="D406" s="1216">
        <v>0</v>
      </c>
      <c r="E406" s="1216">
        <v>0</v>
      </c>
      <c r="F406" s="1216">
        <v>0</v>
      </c>
      <c r="G406" s="1216">
        <v>0</v>
      </c>
      <c r="H406" s="1216">
        <v>0</v>
      </c>
      <c r="I406" s="1216">
        <v>0</v>
      </c>
      <c r="J406" s="253">
        <v>0</v>
      </c>
      <c r="K406" s="1217">
        <v>0</v>
      </c>
      <c r="L406" s="1218">
        <v>0</v>
      </c>
      <c r="M406" s="1217">
        <v>0</v>
      </c>
      <c r="N406" s="912">
        <v>0</v>
      </c>
      <c r="O406" s="1219">
        <v>0</v>
      </c>
    </row>
    <row r="407" spans="1:16" ht="13.5" thickBot="1">
      <c r="A407" s="191" t="s">
        <v>13</v>
      </c>
      <c r="B407" s="1220">
        <f>SUM(B405:B406)</f>
        <v>0</v>
      </c>
      <c r="C407" s="1220">
        <f aca="true" t="shared" si="47" ref="C407:O407">SUM(C405:C406)</f>
        <v>0</v>
      </c>
      <c r="D407" s="1220">
        <f t="shared" si="47"/>
        <v>0</v>
      </c>
      <c r="E407" s="1220">
        <f t="shared" si="47"/>
        <v>0</v>
      </c>
      <c r="F407" s="1220">
        <f t="shared" si="47"/>
        <v>0</v>
      </c>
      <c r="G407" s="1220">
        <f t="shared" si="47"/>
        <v>0</v>
      </c>
      <c r="H407" s="1220">
        <f t="shared" si="47"/>
        <v>0</v>
      </c>
      <c r="I407" s="1220">
        <f t="shared" si="47"/>
        <v>0</v>
      </c>
      <c r="J407" s="1220">
        <f t="shared" si="47"/>
        <v>0</v>
      </c>
      <c r="K407" s="1220">
        <f t="shared" si="47"/>
        <v>0</v>
      </c>
      <c r="L407" s="1221">
        <f t="shared" si="47"/>
        <v>0</v>
      </c>
      <c r="M407" s="1220">
        <f t="shared" si="47"/>
        <v>0</v>
      </c>
      <c r="N407" s="1220">
        <f t="shared" si="47"/>
        <v>0</v>
      </c>
      <c r="O407" s="1222">
        <f t="shared" si="47"/>
        <v>0</v>
      </c>
      <c r="P407" s="89"/>
    </row>
    <row r="408" spans="1:15" ht="12.75">
      <c r="A408" s="8"/>
      <c r="B408" s="1223"/>
      <c r="C408" s="1223"/>
      <c r="D408" s="1223"/>
      <c r="E408" s="1223"/>
      <c r="F408" s="1223"/>
      <c r="G408" s="1223"/>
      <c r="H408" s="1223"/>
      <c r="I408" s="1223"/>
      <c r="J408" s="1223"/>
      <c r="K408" s="1223"/>
      <c r="L408" s="1223"/>
      <c r="M408" s="1223"/>
      <c r="N408" s="1223"/>
      <c r="O408" s="1223"/>
    </row>
    <row r="409" spans="1:15" ht="12.75">
      <c r="A409" s="1971" t="s">
        <v>306</v>
      </c>
      <c r="B409" s="1971"/>
      <c r="C409" s="1971"/>
      <c r="D409" s="1971"/>
      <c r="E409" s="1971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9.5">
      <c r="A410" s="1721" t="s">
        <v>23</v>
      </c>
      <c r="B410" s="1723" t="s">
        <v>45</v>
      </c>
      <c r="C410" s="1723"/>
      <c r="D410" s="1723"/>
      <c r="E410" s="1723"/>
      <c r="F410" s="1713" t="s">
        <v>234</v>
      </c>
      <c r="G410" s="1715" t="s">
        <v>235</v>
      </c>
      <c r="H410" s="1717" t="s">
        <v>46</v>
      </c>
      <c r="I410" s="1717"/>
      <c r="J410" s="1717"/>
      <c r="K410" s="1717"/>
      <c r="L410" s="1718"/>
      <c r="M410" s="1719" t="s">
        <v>236</v>
      </c>
      <c r="N410" s="180" t="s">
        <v>1</v>
      </c>
      <c r="O410" s="1140" t="s">
        <v>37</v>
      </c>
    </row>
    <row r="411" spans="1:15" ht="20.25" thickBot="1">
      <c r="A411" s="1722"/>
      <c r="B411" s="181" t="s">
        <v>27</v>
      </c>
      <c r="C411" s="182" t="s">
        <v>28</v>
      </c>
      <c r="D411" s="182" t="s">
        <v>233</v>
      </c>
      <c r="E411" s="182" t="s">
        <v>29</v>
      </c>
      <c r="F411" s="1714"/>
      <c r="G411" s="1716"/>
      <c r="H411" s="185" t="s">
        <v>21</v>
      </c>
      <c r="I411" s="185" t="s">
        <v>20</v>
      </c>
      <c r="J411" s="313" t="s">
        <v>30</v>
      </c>
      <c r="K411" s="314" t="s">
        <v>31</v>
      </c>
      <c r="L411" s="187" t="s">
        <v>32</v>
      </c>
      <c r="M411" s="1720"/>
      <c r="N411" s="182" t="s">
        <v>33</v>
      </c>
      <c r="O411" s="183" t="s">
        <v>33</v>
      </c>
    </row>
    <row r="412" spans="1:15" ht="12.75">
      <c r="A412" s="189" t="s">
        <v>8</v>
      </c>
      <c r="B412" s="1213">
        <v>0</v>
      </c>
      <c r="C412" s="1213">
        <v>0</v>
      </c>
      <c r="D412" s="1213">
        <v>0</v>
      </c>
      <c r="E412" s="1213">
        <v>0</v>
      </c>
      <c r="F412" s="1213">
        <v>0</v>
      </c>
      <c r="G412" s="1224">
        <v>0</v>
      </c>
      <c r="H412" s="378">
        <v>0</v>
      </c>
      <c r="I412" s="378">
        <v>0</v>
      </c>
      <c r="J412" s="378">
        <v>0</v>
      </c>
      <c r="K412" s="378">
        <v>0</v>
      </c>
      <c r="L412" s="1214">
        <v>0</v>
      </c>
      <c r="M412" s="377">
        <v>0</v>
      </c>
      <c r="N412" s="378">
        <v>0</v>
      </c>
      <c r="O412" s="1215">
        <v>0</v>
      </c>
    </row>
    <row r="413" spans="1:15" ht="13.5" thickBot="1">
      <c r="A413" s="189" t="s">
        <v>5</v>
      </c>
      <c r="B413" s="1216">
        <v>0</v>
      </c>
      <c r="C413" s="1225">
        <v>0</v>
      </c>
      <c r="D413" s="1225">
        <v>0</v>
      </c>
      <c r="E413" s="1216">
        <v>0</v>
      </c>
      <c r="F413" s="1225">
        <v>0</v>
      </c>
      <c r="G413" s="1226">
        <v>0</v>
      </c>
      <c r="H413" s="1216">
        <v>0</v>
      </c>
      <c r="I413" s="1216">
        <v>0</v>
      </c>
      <c r="J413" s="1216">
        <v>0</v>
      </c>
      <c r="K413" s="1216">
        <v>0</v>
      </c>
      <c r="L413" s="408">
        <v>0</v>
      </c>
      <c r="M413" s="1227">
        <v>0</v>
      </c>
      <c r="N413" s="912">
        <v>0</v>
      </c>
      <c r="O413" s="1219">
        <v>0</v>
      </c>
    </row>
    <row r="414" spans="1:16" ht="13.5" thickBot="1">
      <c r="A414" s="191" t="s">
        <v>13</v>
      </c>
      <c r="B414" s="1220">
        <f aca="true" t="shared" si="48" ref="B414:O414">SUM(B412:B413)</f>
        <v>0</v>
      </c>
      <c r="C414" s="1220">
        <f t="shared" si="48"/>
        <v>0</v>
      </c>
      <c r="D414" s="1220">
        <f t="shared" si="48"/>
        <v>0</v>
      </c>
      <c r="E414" s="1220">
        <f t="shared" si="48"/>
        <v>0</v>
      </c>
      <c r="F414" s="1220">
        <f t="shared" si="48"/>
        <v>0</v>
      </c>
      <c r="G414" s="1220">
        <f t="shared" si="48"/>
        <v>0</v>
      </c>
      <c r="H414" s="1220">
        <f t="shared" si="48"/>
        <v>0</v>
      </c>
      <c r="I414" s="1220">
        <f t="shared" si="48"/>
        <v>0</v>
      </c>
      <c r="J414" s="1220">
        <f t="shared" si="48"/>
        <v>0</v>
      </c>
      <c r="K414" s="1220">
        <f t="shared" si="48"/>
        <v>0</v>
      </c>
      <c r="L414" s="1221">
        <f t="shared" si="48"/>
        <v>0</v>
      </c>
      <c r="M414" s="1220">
        <f t="shared" si="48"/>
        <v>0</v>
      </c>
      <c r="N414" s="1220">
        <f t="shared" si="48"/>
        <v>0</v>
      </c>
      <c r="O414" s="1222">
        <f t="shared" si="48"/>
        <v>0</v>
      </c>
      <c r="P414" s="89"/>
    </row>
    <row r="415" spans="1:16" ht="12.75">
      <c r="A415" s="226"/>
      <c r="B415" s="1228"/>
      <c r="C415" s="1228"/>
      <c r="D415" s="1228"/>
      <c r="E415" s="1228"/>
      <c r="F415" s="1228"/>
      <c r="G415" s="1228"/>
      <c r="H415" s="1228"/>
      <c r="I415" s="1228"/>
      <c r="J415" s="1228"/>
      <c r="K415" s="1228"/>
      <c r="L415" s="1228"/>
      <c r="M415" s="1228"/>
      <c r="N415" s="1228"/>
      <c r="O415" s="1228"/>
      <c r="P415" s="89"/>
    </row>
    <row r="416" spans="1:15" ht="12.75">
      <c r="A416" s="1949" t="s">
        <v>306</v>
      </c>
      <c r="B416" s="1949"/>
      <c r="C416" s="1949"/>
      <c r="D416" s="1949"/>
      <c r="E416" s="1949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9.5">
      <c r="A417" s="1721" t="s">
        <v>23</v>
      </c>
      <c r="B417" s="1723" t="s">
        <v>45</v>
      </c>
      <c r="C417" s="1723"/>
      <c r="D417" s="1723"/>
      <c r="E417" s="1723"/>
      <c r="F417" s="1713" t="s">
        <v>234</v>
      </c>
      <c r="G417" s="1715" t="s">
        <v>235</v>
      </c>
      <c r="H417" s="1717" t="s">
        <v>46</v>
      </c>
      <c r="I417" s="1717"/>
      <c r="J417" s="1717"/>
      <c r="K417" s="1717"/>
      <c r="L417" s="1718"/>
      <c r="M417" s="1719" t="s">
        <v>236</v>
      </c>
      <c r="N417" s="180" t="s">
        <v>1</v>
      </c>
      <c r="O417" s="1140" t="s">
        <v>37</v>
      </c>
    </row>
    <row r="418" spans="1:15" ht="20.25" thickBot="1">
      <c r="A418" s="1722"/>
      <c r="B418" s="181" t="s">
        <v>27</v>
      </c>
      <c r="C418" s="182" t="s">
        <v>28</v>
      </c>
      <c r="D418" s="182" t="s">
        <v>233</v>
      </c>
      <c r="E418" s="182" t="s">
        <v>29</v>
      </c>
      <c r="F418" s="1714"/>
      <c r="G418" s="1716"/>
      <c r="H418" s="185" t="s">
        <v>21</v>
      </c>
      <c r="I418" s="185" t="s">
        <v>20</v>
      </c>
      <c r="J418" s="313" t="s">
        <v>30</v>
      </c>
      <c r="K418" s="314" t="s">
        <v>31</v>
      </c>
      <c r="L418" s="187" t="s">
        <v>32</v>
      </c>
      <c r="M418" s="1720"/>
      <c r="N418" s="182" t="s">
        <v>33</v>
      </c>
      <c r="O418" s="183" t="s">
        <v>33</v>
      </c>
    </row>
    <row r="419" spans="1:15" ht="13.5" thickBot="1">
      <c r="A419" s="189" t="s">
        <v>8</v>
      </c>
      <c r="B419" s="1213">
        <v>0</v>
      </c>
      <c r="C419" s="1229">
        <v>0</v>
      </c>
      <c r="D419" s="1213">
        <v>0</v>
      </c>
      <c r="E419" s="253">
        <v>0</v>
      </c>
      <c r="F419" s="1230">
        <v>0</v>
      </c>
      <c r="G419" s="1224">
        <v>0</v>
      </c>
      <c r="H419" s="1231">
        <v>0</v>
      </c>
      <c r="I419" s="1232">
        <v>0</v>
      </c>
      <c r="J419" s="1231">
        <v>0</v>
      </c>
      <c r="K419" s="1232">
        <v>0</v>
      </c>
      <c r="L419" s="1214">
        <v>0</v>
      </c>
      <c r="M419" s="377">
        <v>0</v>
      </c>
      <c r="N419" s="1229">
        <v>0</v>
      </c>
      <c r="O419" s="1233">
        <v>0</v>
      </c>
    </row>
    <row r="420" spans="1:16" ht="13.5" thickBot="1">
      <c r="A420" s="191" t="s">
        <v>13</v>
      </c>
      <c r="B420" s="1220">
        <f aca="true" t="shared" si="49" ref="B420:O420">SUM(B419:B419)</f>
        <v>0</v>
      </c>
      <c r="C420" s="1234">
        <f t="shared" si="49"/>
        <v>0</v>
      </c>
      <c r="D420" s="1234">
        <f t="shared" si="49"/>
        <v>0</v>
      </c>
      <c r="E420" s="1234">
        <f t="shared" si="49"/>
        <v>0</v>
      </c>
      <c r="F420" s="1235">
        <f t="shared" si="49"/>
        <v>0</v>
      </c>
      <c r="G420" s="1234">
        <f t="shared" si="49"/>
        <v>0</v>
      </c>
      <c r="H420" s="1234">
        <f t="shared" si="49"/>
        <v>0</v>
      </c>
      <c r="I420" s="1234">
        <f t="shared" si="49"/>
        <v>0</v>
      </c>
      <c r="J420" s="1235">
        <f t="shared" si="49"/>
        <v>0</v>
      </c>
      <c r="K420" s="1220">
        <f t="shared" si="49"/>
        <v>0</v>
      </c>
      <c r="L420" s="1236">
        <f t="shared" si="49"/>
        <v>0</v>
      </c>
      <c r="M420" s="1220">
        <f t="shared" si="49"/>
        <v>0</v>
      </c>
      <c r="N420" s="1234">
        <f t="shared" si="49"/>
        <v>0</v>
      </c>
      <c r="O420" s="1237">
        <f t="shared" si="49"/>
        <v>0</v>
      </c>
      <c r="P420" s="1238"/>
    </row>
    <row r="421" spans="1:16" ht="12.75">
      <c r="A421" s="226"/>
      <c r="B421" s="861"/>
      <c r="C421" s="861"/>
      <c r="D421" s="861"/>
      <c r="E421" s="861"/>
      <c r="F421" s="861"/>
      <c r="G421" s="861"/>
      <c r="H421" s="861"/>
      <c r="I421" s="861"/>
      <c r="J421" s="861"/>
      <c r="K421" s="861"/>
      <c r="L421" s="861"/>
      <c r="M421" s="861"/>
      <c r="N421" s="861"/>
      <c r="O421" s="861"/>
      <c r="P421" s="89"/>
    </row>
    <row r="422" spans="1:15" ht="12.75">
      <c r="A422" s="1949" t="s">
        <v>306</v>
      </c>
      <c r="B422" s="1949"/>
      <c r="C422" s="1949"/>
      <c r="D422" s="1949"/>
      <c r="E422" s="1949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9.5">
      <c r="A423" s="1721" t="s">
        <v>23</v>
      </c>
      <c r="B423" s="1723" t="s">
        <v>45</v>
      </c>
      <c r="C423" s="1723"/>
      <c r="D423" s="1723"/>
      <c r="E423" s="1723"/>
      <c r="F423" s="1713" t="s">
        <v>234</v>
      </c>
      <c r="G423" s="1715" t="s">
        <v>235</v>
      </c>
      <c r="H423" s="1717" t="s">
        <v>46</v>
      </c>
      <c r="I423" s="1717"/>
      <c r="J423" s="1717"/>
      <c r="K423" s="1717"/>
      <c r="L423" s="1718"/>
      <c r="M423" s="1719" t="s">
        <v>236</v>
      </c>
      <c r="N423" s="180" t="s">
        <v>1</v>
      </c>
      <c r="O423" s="1140" t="s">
        <v>37</v>
      </c>
    </row>
    <row r="424" spans="1:15" ht="20.25" thickBot="1">
      <c r="A424" s="1722"/>
      <c r="B424" s="181" t="s">
        <v>27</v>
      </c>
      <c r="C424" s="182" t="s">
        <v>28</v>
      </c>
      <c r="D424" s="182" t="s">
        <v>233</v>
      </c>
      <c r="E424" s="182" t="s">
        <v>29</v>
      </c>
      <c r="F424" s="1714"/>
      <c r="G424" s="1716"/>
      <c r="H424" s="185" t="s">
        <v>21</v>
      </c>
      <c r="I424" s="185" t="s">
        <v>20</v>
      </c>
      <c r="J424" s="313" t="s">
        <v>30</v>
      </c>
      <c r="K424" s="314" t="s">
        <v>31</v>
      </c>
      <c r="L424" s="187" t="s">
        <v>32</v>
      </c>
      <c r="M424" s="1720"/>
      <c r="N424" s="182" t="s">
        <v>33</v>
      </c>
      <c r="O424" s="183" t="s">
        <v>33</v>
      </c>
    </row>
    <row r="425" spans="1:15" ht="13.5" thickBot="1">
      <c r="A425" s="189" t="s">
        <v>8</v>
      </c>
      <c r="B425" s="912">
        <v>0</v>
      </c>
      <c r="C425" s="1229">
        <v>0</v>
      </c>
      <c r="D425" s="253">
        <v>0</v>
      </c>
      <c r="E425" s="253">
        <v>0</v>
      </c>
      <c r="F425" s="1230">
        <v>0</v>
      </c>
      <c r="G425" s="912">
        <v>0</v>
      </c>
      <c r="H425" s="1231">
        <v>0</v>
      </c>
      <c r="I425" s="1232">
        <v>0</v>
      </c>
      <c r="J425" s="1231">
        <v>0</v>
      </c>
      <c r="K425" s="1232">
        <v>0</v>
      </c>
      <c r="L425" s="1214">
        <v>0</v>
      </c>
      <c r="M425" s="377">
        <v>0</v>
      </c>
      <c r="N425" s="1074">
        <v>0</v>
      </c>
      <c r="O425" s="1239">
        <v>0</v>
      </c>
    </row>
    <row r="426" spans="1:16" ht="13.5" thickBot="1">
      <c r="A426" s="191" t="s">
        <v>13</v>
      </c>
      <c r="B426" s="1220">
        <f aca="true" t="shared" si="50" ref="B426:O426">SUM(B425:B425)</f>
        <v>0</v>
      </c>
      <c r="C426" s="1234">
        <f t="shared" si="50"/>
        <v>0</v>
      </c>
      <c r="D426" s="1234">
        <f t="shared" si="50"/>
        <v>0</v>
      </c>
      <c r="E426" s="1234">
        <f t="shared" si="50"/>
        <v>0</v>
      </c>
      <c r="F426" s="1235">
        <f t="shared" si="50"/>
        <v>0</v>
      </c>
      <c r="G426" s="1234">
        <f t="shared" si="50"/>
        <v>0</v>
      </c>
      <c r="H426" s="1234">
        <f t="shared" si="50"/>
        <v>0</v>
      </c>
      <c r="I426" s="1234">
        <f t="shared" si="50"/>
        <v>0</v>
      </c>
      <c r="J426" s="1235">
        <f t="shared" si="50"/>
        <v>0</v>
      </c>
      <c r="K426" s="1220">
        <f t="shared" si="50"/>
        <v>0</v>
      </c>
      <c r="L426" s="1236">
        <f t="shared" si="50"/>
        <v>0</v>
      </c>
      <c r="M426" s="1220">
        <f t="shared" si="50"/>
        <v>0</v>
      </c>
      <c r="N426" s="1234">
        <f t="shared" si="50"/>
        <v>0</v>
      </c>
      <c r="O426" s="1237">
        <f t="shared" si="50"/>
        <v>0</v>
      </c>
      <c r="P426" s="89"/>
    </row>
    <row r="427" spans="1:15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2.75">
      <c r="A428" s="1949" t="s">
        <v>306</v>
      </c>
      <c r="B428" s="1949"/>
      <c r="C428" s="1949"/>
      <c r="D428" s="1949"/>
      <c r="E428" s="1949"/>
      <c r="F428" s="337"/>
      <c r="G428" s="337"/>
      <c r="H428" s="8"/>
      <c r="I428" s="8"/>
      <c r="J428" s="8"/>
      <c r="K428" s="8"/>
      <c r="L428" s="8"/>
      <c r="M428" s="8"/>
      <c r="N428" s="8"/>
      <c r="O428" s="8"/>
    </row>
    <row r="429" spans="1:15" ht="19.5">
      <c r="A429" s="1721" t="s">
        <v>23</v>
      </c>
      <c r="B429" s="1723" t="s">
        <v>45</v>
      </c>
      <c r="C429" s="1723"/>
      <c r="D429" s="1723"/>
      <c r="E429" s="1723"/>
      <c r="F429" s="1713" t="s">
        <v>234</v>
      </c>
      <c r="G429" s="1715" t="s">
        <v>235</v>
      </c>
      <c r="H429" s="1717" t="s">
        <v>46</v>
      </c>
      <c r="I429" s="1717"/>
      <c r="J429" s="1717"/>
      <c r="K429" s="1717"/>
      <c r="L429" s="1718"/>
      <c r="M429" s="1719" t="s">
        <v>236</v>
      </c>
      <c r="N429" s="180" t="s">
        <v>1</v>
      </c>
      <c r="O429" s="1140" t="s">
        <v>37</v>
      </c>
    </row>
    <row r="430" spans="1:15" ht="20.25" thickBot="1">
      <c r="A430" s="1722"/>
      <c r="B430" s="181" t="s">
        <v>27</v>
      </c>
      <c r="C430" s="182" t="s">
        <v>28</v>
      </c>
      <c r="D430" s="182" t="s">
        <v>233</v>
      </c>
      <c r="E430" s="182" t="s">
        <v>29</v>
      </c>
      <c r="F430" s="1714"/>
      <c r="G430" s="1716"/>
      <c r="H430" s="185" t="s">
        <v>21</v>
      </c>
      <c r="I430" s="185" t="s">
        <v>20</v>
      </c>
      <c r="J430" s="313" t="s">
        <v>30</v>
      </c>
      <c r="K430" s="314" t="s">
        <v>31</v>
      </c>
      <c r="L430" s="187" t="s">
        <v>32</v>
      </c>
      <c r="M430" s="1720"/>
      <c r="N430" s="182" t="s">
        <v>33</v>
      </c>
      <c r="O430" s="183" t="s">
        <v>33</v>
      </c>
    </row>
    <row r="431" spans="1:15" ht="13.5" thickBot="1">
      <c r="A431" s="189" t="s">
        <v>8</v>
      </c>
      <c r="B431" s="913">
        <v>0</v>
      </c>
      <c r="C431" s="1229">
        <v>0</v>
      </c>
      <c r="D431" s="253">
        <v>0</v>
      </c>
      <c r="E431" s="912">
        <v>0</v>
      </c>
      <c r="F431" s="1230">
        <v>0</v>
      </c>
      <c r="G431" s="912">
        <v>0</v>
      </c>
      <c r="H431" s="1231">
        <v>0</v>
      </c>
      <c r="I431" s="1232">
        <v>0</v>
      </c>
      <c r="J431" s="1231">
        <v>0</v>
      </c>
      <c r="K431" s="1232">
        <v>0</v>
      </c>
      <c r="L431" s="1214">
        <v>0</v>
      </c>
      <c r="M431" s="377">
        <v>0</v>
      </c>
      <c r="N431" s="1074">
        <v>0</v>
      </c>
      <c r="O431" s="1215">
        <v>0</v>
      </c>
    </row>
    <row r="432" spans="1:16" ht="13.5" thickBot="1">
      <c r="A432" s="191" t="s">
        <v>13</v>
      </c>
      <c r="B432" s="1220">
        <f aca="true" t="shared" si="51" ref="B432:O432">SUM(B431:B431)</f>
        <v>0</v>
      </c>
      <c r="C432" s="1234">
        <f t="shared" si="51"/>
        <v>0</v>
      </c>
      <c r="D432" s="1234">
        <f t="shared" si="51"/>
        <v>0</v>
      </c>
      <c r="E432" s="1234">
        <f t="shared" si="51"/>
        <v>0</v>
      </c>
      <c r="F432" s="1235">
        <f t="shared" si="51"/>
        <v>0</v>
      </c>
      <c r="G432" s="1234">
        <f t="shared" si="51"/>
        <v>0</v>
      </c>
      <c r="H432" s="1234">
        <f t="shared" si="51"/>
        <v>0</v>
      </c>
      <c r="I432" s="1234">
        <f t="shared" si="51"/>
        <v>0</v>
      </c>
      <c r="J432" s="1235">
        <f t="shared" si="51"/>
        <v>0</v>
      </c>
      <c r="K432" s="1220">
        <f t="shared" si="51"/>
        <v>0</v>
      </c>
      <c r="L432" s="1236">
        <f t="shared" si="51"/>
        <v>0</v>
      </c>
      <c r="M432" s="1220">
        <f t="shared" si="51"/>
        <v>0</v>
      </c>
      <c r="N432" s="1234">
        <f t="shared" si="51"/>
        <v>0</v>
      </c>
      <c r="O432" s="1237">
        <f t="shared" si="51"/>
        <v>0</v>
      </c>
      <c r="P432" s="89"/>
    </row>
    <row r="433" spans="1:15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2.75">
      <c r="A434" s="1949" t="s">
        <v>305</v>
      </c>
      <c r="B434" s="1949"/>
      <c r="C434" s="1949"/>
      <c r="D434" s="1949"/>
      <c r="E434" s="1949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9.5">
      <c r="A435" s="1721" t="s">
        <v>23</v>
      </c>
      <c r="B435" s="1723" t="s">
        <v>45</v>
      </c>
      <c r="C435" s="1723"/>
      <c r="D435" s="1723"/>
      <c r="E435" s="1723"/>
      <c r="F435" s="1713" t="s">
        <v>234</v>
      </c>
      <c r="G435" s="1715" t="s">
        <v>235</v>
      </c>
      <c r="H435" s="1717" t="s">
        <v>46</v>
      </c>
      <c r="I435" s="1717"/>
      <c r="J435" s="1717"/>
      <c r="K435" s="1717"/>
      <c r="L435" s="1718"/>
      <c r="M435" s="1719" t="s">
        <v>236</v>
      </c>
      <c r="N435" s="180" t="s">
        <v>1</v>
      </c>
      <c r="O435" s="1140" t="s">
        <v>37</v>
      </c>
    </row>
    <row r="436" spans="1:18" ht="20.25" thickBot="1">
      <c r="A436" s="1722"/>
      <c r="B436" s="181" t="s">
        <v>27</v>
      </c>
      <c r="C436" s="182" t="s">
        <v>28</v>
      </c>
      <c r="D436" s="182" t="s">
        <v>233</v>
      </c>
      <c r="E436" s="182" t="s">
        <v>29</v>
      </c>
      <c r="F436" s="1714"/>
      <c r="G436" s="1716"/>
      <c r="H436" s="185" t="s">
        <v>21</v>
      </c>
      <c r="I436" s="185" t="s">
        <v>20</v>
      </c>
      <c r="J436" s="313" t="s">
        <v>30</v>
      </c>
      <c r="K436" s="314" t="s">
        <v>31</v>
      </c>
      <c r="L436" s="187" t="s">
        <v>32</v>
      </c>
      <c r="M436" s="1720"/>
      <c r="N436" s="182" t="s">
        <v>33</v>
      </c>
      <c r="O436" s="183" t="s">
        <v>33</v>
      </c>
      <c r="R436" s="1379"/>
    </row>
    <row r="437" spans="1:15" ht="13.5" thickBot="1">
      <c r="A437" s="189" t="s">
        <v>8</v>
      </c>
      <c r="B437" s="913">
        <v>0</v>
      </c>
      <c r="C437" s="1229">
        <v>0</v>
      </c>
      <c r="D437" s="1240"/>
      <c r="E437" s="1230"/>
      <c r="F437" s="1230">
        <v>0</v>
      </c>
      <c r="G437" s="1230">
        <v>0</v>
      </c>
      <c r="H437" s="1231">
        <v>0</v>
      </c>
      <c r="I437" s="1232">
        <v>0</v>
      </c>
      <c r="J437" s="1231">
        <v>0</v>
      </c>
      <c r="K437" s="1232">
        <v>0</v>
      </c>
      <c r="L437" s="1214">
        <v>0</v>
      </c>
      <c r="M437" s="377">
        <v>0</v>
      </c>
      <c r="N437" s="1239">
        <v>0</v>
      </c>
      <c r="O437" s="1239">
        <v>0</v>
      </c>
    </row>
    <row r="438" spans="1:16" ht="13.5" thickBot="1">
      <c r="A438" s="191" t="s">
        <v>13</v>
      </c>
      <c r="B438" s="1220">
        <f aca="true" t="shared" si="52" ref="B438:O438">SUM(B437:B437)</f>
        <v>0</v>
      </c>
      <c r="C438" s="1234">
        <f t="shared" si="52"/>
        <v>0</v>
      </c>
      <c r="D438" s="1234">
        <f t="shared" si="52"/>
        <v>0</v>
      </c>
      <c r="E438" s="1234">
        <f t="shared" si="52"/>
        <v>0</v>
      </c>
      <c r="F438" s="1235">
        <f t="shared" si="52"/>
        <v>0</v>
      </c>
      <c r="G438" s="1234">
        <f t="shared" si="52"/>
        <v>0</v>
      </c>
      <c r="H438" s="1234">
        <f t="shared" si="52"/>
        <v>0</v>
      </c>
      <c r="I438" s="1234">
        <f t="shared" si="52"/>
        <v>0</v>
      </c>
      <c r="J438" s="1235">
        <f t="shared" si="52"/>
        <v>0</v>
      </c>
      <c r="K438" s="1220">
        <f t="shared" si="52"/>
        <v>0</v>
      </c>
      <c r="L438" s="1236">
        <f t="shared" si="52"/>
        <v>0</v>
      </c>
      <c r="M438" s="1220">
        <f t="shared" si="52"/>
        <v>0</v>
      </c>
      <c r="N438" s="1234">
        <f t="shared" si="52"/>
        <v>0</v>
      </c>
      <c r="O438" s="1237">
        <f t="shared" si="52"/>
        <v>0</v>
      </c>
      <c r="P438" s="89"/>
    </row>
    <row r="440" spans="1:10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5.75">
      <c r="A441" s="1972" t="s">
        <v>93</v>
      </c>
      <c r="B441" s="1972"/>
      <c r="C441" s="1972"/>
      <c r="D441" s="1972"/>
      <c r="E441" s="1972"/>
      <c r="F441" s="1972"/>
      <c r="G441" s="1972"/>
      <c r="H441" s="1972"/>
      <c r="I441" s="1972"/>
      <c r="J441" s="1972"/>
    </row>
    <row r="442" spans="6:11" ht="12.75">
      <c r="F442" s="32"/>
      <c r="G442" s="31"/>
      <c r="H442" s="31"/>
      <c r="I442" s="31"/>
      <c r="J442" s="31"/>
      <c r="K442" s="31"/>
    </row>
    <row r="443" spans="1:15" ht="19.5">
      <c r="A443" s="1651" t="s">
        <v>23</v>
      </c>
      <c r="B443" s="1653" t="s">
        <v>34</v>
      </c>
      <c r="C443" s="1653"/>
      <c r="D443" s="1653"/>
      <c r="E443" s="1653"/>
      <c r="F443" s="1631" t="s">
        <v>234</v>
      </c>
      <c r="G443" s="1634" t="s">
        <v>235</v>
      </c>
      <c r="H443" s="1654" t="s">
        <v>35</v>
      </c>
      <c r="I443" s="1654"/>
      <c r="J443" s="1654"/>
      <c r="K443" s="1654"/>
      <c r="L443" s="1655"/>
      <c r="M443" s="1607" t="s">
        <v>238</v>
      </c>
      <c r="N443" s="77" t="s">
        <v>1</v>
      </c>
      <c r="O443" s="975" t="s">
        <v>37</v>
      </c>
    </row>
    <row r="444" spans="1:15" ht="20.25" thickBot="1">
      <c r="A444" s="1652"/>
      <c r="B444" s="61" t="s">
        <v>27</v>
      </c>
      <c r="C444" s="62" t="s">
        <v>28</v>
      </c>
      <c r="D444" s="428" t="s">
        <v>233</v>
      </c>
      <c r="E444" s="62" t="s">
        <v>29</v>
      </c>
      <c r="F444" s="1628"/>
      <c r="G444" s="1630"/>
      <c r="H444" s="63" t="s">
        <v>21</v>
      </c>
      <c r="I444" s="63" t="s">
        <v>20</v>
      </c>
      <c r="J444" s="63" t="s">
        <v>30</v>
      </c>
      <c r="K444" s="63" t="s">
        <v>31</v>
      </c>
      <c r="L444" s="64" t="s">
        <v>32</v>
      </c>
      <c r="M444" s="1614"/>
      <c r="N444" s="62" t="s">
        <v>33</v>
      </c>
      <c r="O444" s="65" t="s">
        <v>33</v>
      </c>
    </row>
    <row r="445" spans="1:15" ht="13.5" thickBot="1">
      <c r="A445" s="1194" t="s">
        <v>13</v>
      </c>
      <c r="B445" s="71">
        <f>B262+B272+B282+B292+B303+B321+B311+B327+B337+B348+B358+B368+B377+B388+B394+B400+B407+B414+B426+B432+B438+B420</f>
        <v>0</v>
      </c>
      <c r="C445" s="71">
        <f aca="true" t="shared" si="53" ref="C445:O445">C262+C272+C282+C292+C303+C321+C311+C327+C337+C348+C358+C368+C377+C388+C394+C400+C407+C414+C426+C432+C438+C420</f>
        <v>0</v>
      </c>
      <c r="D445" s="71">
        <f t="shared" si="53"/>
        <v>0</v>
      </c>
      <c r="E445" s="71">
        <f t="shared" si="53"/>
        <v>0</v>
      </c>
      <c r="F445" s="71">
        <f t="shared" si="53"/>
        <v>0</v>
      </c>
      <c r="G445" s="71">
        <f t="shared" si="53"/>
        <v>0</v>
      </c>
      <c r="H445" s="71">
        <f t="shared" si="53"/>
        <v>0</v>
      </c>
      <c r="I445" s="71">
        <f t="shared" si="53"/>
        <v>0</v>
      </c>
      <c r="J445" s="71">
        <f t="shared" si="53"/>
        <v>0</v>
      </c>
      <c r="K445" s="71">
        <f t="shared" si="53"/>
        <v>0</v>
      </c>
      <c r="L445" s="1241">
        <f t="shared" si="53"/>
        <v>0</v>
      </c>
      <c r="M445" s="71">
        <f t="shared" si="53"/>
        <v>0</v>
      </c>
      <c r="N445" s="71">
        <f t="shared" si="53"/>
        <v>0</v>
      </c>
      <c r="O445" s="976">
        <f t="shared" si="53"/>
        <v>0</v>
      </c>
    </row>
    <row r="446" spans="1:16" ht="13.5" thickBot="1">
      <c r="A446" s="57" t="s">
        <v>13</v>
      </c>
      <c r="B446" s="51">
        <f aca="true" t="shared" si="54" ref="B446:O446">SUM(B445:B445)</f>
        <v>0</v>
      </c>
      <c r="C446" s="51">
        <f t="shared" si="54"/>
        <v>0</v>
      </c>
      <c r="D446" s="51">
        <f t="shared" si="54"/>
        <v>0</v>
      </c>
      <c r="E446" s="51">
        <f t="shared" si="54"/>
        <v>0</v>
      </c>
      <c r="F446" s="51">
        <f t="shared" si="54"/>
        <v>0</v>
      </c>
      <c r="G446" s="51">
        <f t="shared" si="54"/>
        <v>0</v>
      </c>
      <c r="H446" s="51">
        <f t="shared" si="54"/>
        <v>0</v>
      </c>
      <c r="I446" s="51">
        <f t="shared" si="54"/>
        <v>0</v>
      </c>
      <c r="J446" s="51">
        <f t="shared" si="54"/>
        <v>0</v>
      </c>
      <c r="K446" s="51">
        <f t="shared" si="54"/>
        <v>0</v>
      </c>
      <c r="L446" s="320">
        <f t="shared" si="54"/>
        <v>0</v>
      </c>
      <c r="M446" s="51">
        <f t="shared" si="54"/>
        <v>0</v>
      </c>
      <c r="N446" s="51">
        <f t="shared" si="54"/>
        <v>0</v>
      </c>
      <c r="O446" s="977">
        <f t="shared" si="54"/>
        <v>0</v>
      </c>
      <c r="P446" s="89"/>
    </row>
    <row r="447" spans="1:12" ht="12.75">
      <c r="A447" s="34"/>
      <c r="B447" s="293"/>
      <c r="C447" s="293"/>
      <c r="D447" s="293"/>
      <c r="E447" s="293"/>
      <c r="F447" s="21"/>
      <c r="G447" s="21"/>
      <c r="H447" s="21"/>
      <c r="I447" s="21"/>
      <c r="J447" s="21"/>
      <c r="L447" s="21"/>
    </row>
    <row r="448" ht="12.75">
      <c r="A448" s="410"/>
    </row>
    <row r="449" spans="2:5" ht="15.75">
      <c r="B449" s="1242" t="s">
        <v>309</v>
      </c>
      <c r="C449" s="1243"/>
      <c r="D449" s="1243"/>
      <c r="E449" s="1243"/>
    </row>
    <row r="451" spans="1:11" ht="12.75">
      <c r="A451" s="1973" t="s">
        <v>307</v>
      </c>
      <c r="B451" s="1973"/>
      <c r="C451" s="1973"/>
      <c r="D451" s="1973"/>
      <c r="E451" s="1973"/>
      <c r="F451" s="1973"/>
      <c r="G451" s="1973"/>
      <c r="H451" s="1973"/>
      <c r="I451" s="1973"/>
      <c r="J451" s="1139"/>
      <c r="K451" s="48"/>
    </row>
    <row r="452" spans="1:15" ht="19.5">
      <c r="A452" s="1721" t="s">
        <v>23</v>
      </c>
      <c r="B452" s="1723" t="s">
        <v>45</v>
      </c>
      <c r="C452" s="1723"/>
      <c r="D452" s="1723"/>
      <c r="E452" s="1723"/>
      <c r="F452" s="1713" t="s">
        <v>234</v>
      </c>
      <c r="G452" s="1715" t="s">
        <v>235</v>
      </c>
      <c r="H452" s="1717" t="s">
        <v>46</v>
      </c>
      <c r="I452" s="1717"/>
      <c r="J452" s="1717"/>
      <c r="K452" s="1717"/>
      <c r="L452" s="1718"/>
      <c r="M452" s="1719" t="s">
        <v>236</v>
      </c>
      <c r="N452" s="180" t="s">
        <v>1</v>
      </c>
      <c r="O452" s="1140" t="s">
        <v>37</v>
      </c>
    </row>
    <row r="453" spans="1:15" ht="20.25" thickBot="1">
      <c r="A453" s="1722"/>
      <c r="B453" s="181" t="s">
        <v>27</v>
      </c>
      <c r="C453" s="182" t="s">
        <v>28</v>
      </c>
      <c r="D453" s="182" t="s">
        <v>233</v>
      </c>
      <c r="E453" s="182" t="s">
        <v>29</v>
      </c>
      <c r="F453" s="1714"/>
      <c r="G453" s="1716"/>
      <c r="H453" s="185" t="s">
        <v>21</v>
      </c>
      <c r="I453" s="185" t="s">
        <v>20</v>
      </c>
      <c r="J453" s="313" t="s">
        <v>30</v>
      </c>
      <c r="K453" s="314" t="s">
        <v>31</v>
      </c>
      <c r="L453" s="187" t="s">
        <v>32</v>
      </c>
      <c r="M453" s="1720"/>
      <c r="N453" s="182" t="s">
        <v>33</v>
      </c>
      <c r="O453" s="183" t="s">
        <v>33</v>
      </c>
    </row>
    <row r="454" spans="1:15" ht="12.75">
      <c r="A454" s="848" t="s">
        <v>10</v>
      </c>
      <c r="B454" s="490">
        <v>0</v>
      </c>
      <c r="C454" s="491">
        <v>0</v>
      </c>
      <c r="D454" s="862">
        <v>0</v>
      </c>
      <c r="E454" s="863">
        <v>0</v>
      </c>
      <c r="F454" s="863">
        <v>0</v>
      </c>
      <c r="G454" s="863">
        <v>0</v>
      </c>
      <c r="H454" s="863">
        <v>0</v>
      </c>
      <c r="I454" s="863">
        <v>0</v>
      </c>
      <c r="J454" s="862">
        <v>0</v>
      </c>
      <c r="K454" s="862">
        <v>0</v>
      </c>
      <c r="L454" s="888">
        <v>0</v>
      </c>
      <c r="M454" s="862">
        <v>0</v>
      </c>
      <c r="N454" s="862">
        <v>0</v>
      </c>
      <c r="O454" s="896">
        <v>0</v>
      </c>
    </row>
    <row r="455" spans="1:15" ht="12.75">
      <c r="A455" s="189" t="s">
        <v>8</v>
      </c>
      <c r="B455" s="599">
        <v>0</v>
      </c>
      <c r="C455" s="599">
        <v>0</v>
      </c>
      <c r="D455" s="599">
        <v>0</v>
      </c>
      <c r="E455" s="599">
        <v>0</v>
      </c>
      <c r="F455" s="599">
        <v>0</v>
      </c>
      <c r="G455" s="599">
        <v>0</v>
      </c>
      <c r="H455" s="599">
        <v>0</v>
      </c>
      <c r="I455" s="599">
        <v>0</v>
      </c>
      <c r="J455" s="599">
        <v>0</v>
      </c>
      <c r="K455" s="599">
        <v>0</v>
      </c>
      <c r="L455" s="866">
        <v>0</v>
      </c>
      <c r="M455" s="490">
        <v>0</v>
      </c>
      <c r="N455" s="491">
        <v>0</v>
      </c>
      <c r="O455" s="867">
        <v>0</v>
      </c>
    </row>
    <row r="456" spans="1:15" ht="12.75">
      <c r="A456" s="189" t="s">
        <v>3</v>
      </c>
      <c r="B456" s="599">
        <v>0</v>
      </c>
      <c r="C456" s="599">
        <v>0</v>
      </c>
      <c r="D456" s="599">
        <v>0</v>
      </c>
      <c r="E456" s="599">
        <v>0</v>
      </c>
      <c r="F456" s="599">
        <v>0</v>
      </c>
      <c r="G456" s="599">
        <v>0</v>
      </c>
      <c r="H456" s="599">
        <v>0</v>
      </c>
      <c r="I456" s="599">
        <v>0</v>
      </c>
      <c r="J456" s="599">
        <v>0</v>
      </c>
      <c r="K456" s="599">
        <v>0</v>
      </c>
      <c r="L456" s="866">
        <v>0</v>
      </c>
      <c r="M456" s="868">
        <v>0</v>
      </c>
      <c r="N456" s="863">
        <v>0</v>
      </c>
      <c r="O456" s="869">
        <v>0</v>
      </c>
    </row>
    <row r="457" spans="1:15" ht="12.75">
      <c r="A457" s="189" t="s">
        <v>5</v>
      </c>
      <c r="B457" s="599">
        <v>0</v>
      </c>
      <c r="C457" s="599">
        <v>0</v>
      </c>
      <c r="D457" s="599">
        <v>0</v>
      </c>
      <c r="E457" s="599">
        <v>0</v>
      </c>
      <c r="F457" s="599">
        <v>0</v>
      </c>
      <c r="G457" s="599">
        <v>0</v>
      </c>
      <c r="H457" s="599">
        <v>0</v>
      </c>
      <c r="I457" s="599">
        <v>0</v>
      </c>
      <c r="J457" s="599">
        <v>0</v>
      </c>
      <c r="K457" s="599">
        <v>0</v>
      </c>
      <c r="L457" s="866">
        <v>0</v>
      </c>
      <c r="M457" s="1197">
        <v>0</v>
      </c>
      <c r="N457" s="872">
        <v>0</v>
      </c>
      <c r="O457" s="972">
        <v>0</v>
      </c>
    </row>
    <row r="458" spans="1:15" ht="13.5" thickBot="1">
      <c r="A458" s="856" t="s">
        <v>9</v>
      </c>
      <c r="B458" s="875">
        <v>0</v>
      </c>
      <c r="C458" s="875">
        <v>0</v>
      </c>
      <c r="D458" s="602">
        <v>0</v>
      </c>
      <c r="E458" s="878">
        <v>0</v>
      </c>
      <c r="F458" s="878">
        <v>0</v>
      </c>
      <c r="G458" s="878">
        <v>0</v>
      </c>
      <c r="H458" s="878">
        <v>0</v>
      </c>
      <c r="I458" s="878">
        <v>0</v>
      </c>
      <c r="J458" s="602">
        <v>0</v>
      </c>
      <c r="K458" s="602">
        <v>0</v>
      </c>
      <c r="L458" s="874">
        <v>0</v>
      </c>
      <c r="M458" s="875">
        <v>0</v>
      </c>
      <c r="N458" s="602">
        <v>0</v>
      </c>
      <c r="O458" s="879">
        <v>0</v>
      </c>
    </row>
    <row r="459" spans="1:16" ht="13.5" thickBot="1">
      <c r="A459" s="191" t="s">
        <v>13</v>
      </c>
      <c r="B459" s="893">
        <f aca="true" t="shared" si="55" ref="B459:O459">SUM(B454:B458)</f>
        <v>0</v>
      </c>
      <c r="C459" s="897">
        <f t="shared" si="55"/>
        <v>0</v>
      </c>
      <c r="D459" s="897">
        <f t="shared" si="55"/>
        <v>0</v>
      </c>
      <c r="E459" s="897">
        <f t="shared" si="55"/>
        <v>0</v>
      </c>
      <c r="F459" s="892">
        <f t="shared" si="55"/>
        <v>0</v>
      </c>
      <c r="G459" s="897">
        <f t="shared" si="55"/>
        <v>0</v>
      </c>
      <c r="H459" s="897">
        <f t="shared" si="55"/>
        <v>0</v>
      </c>
      <c r="I459" s="897">
        <f t="shared" si="55"/>
        <v>0</v>
      </c>
      <c r="J459" s="892">
        <f t="shared" si="55"/>
        <v>0</v>
      </c>
      <c r="K459" s="893">
        <f t="shared" si="55"/>
        <v>0</v>
      </c>
      <c r="L459" s="894">
        <f t="shared" si="55"/>
        <v>0</v>
      </c>
      <c r="M459" s="893">
        <f t="shared" si="55"/>
        <v>0</v>
      </c>
      <c r="N459" s="897">
        <f t="shared" si="55"/>
        <v>0</v>
      </c>
      <c r="O459" s="898">
        <f t="shared" si="55"/>
        <v>0</v>
      </c>
      <c r="P459" s="89"/>
    </row>
    <row r="460" spans="1:19" ht="12.75">
      <c r="A460" s="901"/>
      <c r="B460" s="1134"/>
      <c r="C460" s="1134"/>
      <c r="D460" s="1134"/>
      <c r="E460" s="1134"/>
      <c r="F460" s="1134"/>
      <c r="G460" s="1134"/>
      <c r="H460" s="1133"/>
      <c r="I460" s="1142"/>
      <c r="J460" s="496"/>
      <c r="K460" s="496"/>
      <c r="L460" s="496"/>
      <c r="M460" s="496"/>
      <c r="N460" s="496"/>
      <c r="O460" s="496"/>
      <c r="S460" s="1378"/>
    </row>
    <row r="461" spans="1:15" ht="12.75">
      <c r="A461" s="1949" t="s">
        <v>308</v>
      </c>
      <c r="B461" s="1949"/>
      <c r="C461" s="1949"/>
      <c r="D461" s="1949"/>
      <c r="E461" s="1949"/>
      <c r="F461" s="1949"/>
      <c r="G461" s="1949"/>
      <c r="H461" s="1949"/>
      <c r="I461" s="1949"/>
      <c r="J461" s="1949"/>
      <c r="K461" s="1086"/>
      <c r="L461" s="8"/>
      <c r="M461" s="8"/>
      <c r="N461" s="8"/>
      <c r="O461" s="8"/>
    </row>
    <row r="462" spans="1:15" ht="19.5">
      <c r="A462" s="1721" t="s">
        <v>23</v>
      </c>
      <c r="B462" s="1723" t="s">
        <v>45</v>
      </c>
      <c r="C462" s="1723"/>
      <c r="D462" s="1723"/>
      <c r="E462" s="1723"/>
      <c r="F462" s="1713" t="s">
        <v>234</v>
      </c>
      <c r="G462" s="1715" t="s">
        <v>235</v>
      </c>
      <c r="H462" s="1717" t="s">
        <v>46</v>
      </c>
      <c r="I462" s="1717"/>
      <c r="J462" s="1717"/>
      <c r="K462" s="1717"/>
      <c r="L462" s="1718"/>
      <c r="M462" s="1719" t="s">
        <v>236</v>
      </c>
      <c r="N462" s="180" t="s">
        <v>1</v>
      </c>
      <c r="O462" s="1140" t="s">
        <v>37</v>
      </c>
    </row>
    <row r="463" spans="1:15" ht="20.25" thickBot="1">
      <c r="A463" s="1722"/>
      <c r="B463" s="181" t="s">
        <v>27</v>
      </c>
      <c r="C463" s="182" t="s">
        <v>28</v>
      </c>
      <c r="D463" s="182" t="s">
        <v>233</v>
      </c>
      <c r="E463" s="182" t="s">
        <v>29</v>
      </c>
      <c r="F463" s="1714"/>
      <c r="G463" s="1716"/>
      <c r="H463" s="185" t="s">
        <v>21</v>
      </c>
      <c r="I463" s="185" t="s">
        <v>20</v>
      </c>
      <c r="J463" s="313" t="s">
        <v>30</v>
      </c>
      <c r="K463" s="314" t="s">
        <v>31</v>
      </c>
      <c r="L463" s="187" t="s">
        <v>32</v>
      </c>
      <c r="M463" s="1720"/>
      <c r="N463" s="182" t="s">
        <v>33</v>
      </c>
      <c r="O463" s="183" t="s">
        <v>33</v>
      </c>
    </row>
    <row r="464" spans="1:15" ht="12.75">
      <c r="A464" s="848" t="s">
        <v>10</v>
      </c>
      <c r="B464" s="863">
        <v>0</v>
      </c>
      <c r="C464" s="863">
        <v>0</v>
      </c>
      <c r="D464" s="863">
        <v>0</v>
      </c>
      <c r="E464" s="863">
        <v>0</v>
      </c>
      <c r="F464" s="863">
        <v>0</v>
      </c>
      <c r="G464" s="863">
        <v>0</v>
      </c>
      <c r="H464" s="863">
        <v>0</v>
      </c>
      <c r="I464" s="863">
        <v>0</v>
      </c>
      <c r="J464" s="862">
        <v>0</v>
      </c>
      <c r="K464" s="862">
        <v>0</v>
      </c>
      <c r="L464" s="888">
        <v>0</v>
      </c>
      <c r="M464" s="490">
        <v>0</v>
      </c>
      <c r="N464" s="491">
        <v>0</v>
      </c>
      <c r="O464" s="867">
        <v>0</v>
      </c>
    </row>
    <row r="465" spans="1:15" ht="12.75">
      <c r="A465" s="189" t="s">
        <v>8</v>
      </c>
      <c r="B465" s="599">
        <v>0</v>
      </c>
      <c r="C465" s="599">
        <v>0</v>
      </c>
      <c r="D465" s="863">
        <v>0</v>
      </c>
      <c r="E465" s="863">
        <v>0</v>
      </c>
      <c r="F465" s="599">
        <v>0</v>
      </c>
      <c r="G465" s="599">
        <v>0</v>
      </c>
      <c r="H465" s="599">
        <v>0</v>
      </c>
      <c r="I465" s="599">
        <v>0</v>
      </c>
      <c r="J465" s="599">
        <v>0</v>
      </c>
      <c r="K465" s="599">
        <v>0</v>
      </c>
      <c r="L465" s="866">
        <v>0</v>
      </c>
      <c r="M465" s="490">
        <v>0</v>
      </c>
      <c r="N465" s="491">
        <v>0</v>
      </c>
      <c r="O465" s="867">
        <v>0</v>
      </c>
    </row>
    <row r="466" spans="1:15" ht="12.75">
      <c r="A466" s="189" t="s">
        <v>3</v>
      </c>
      <c r="B466" s="599">
        <v>0</v>
      </c>
      <c r="C466" s="599">
        <v>0</v>
      </c>
      <c r="D466" s="863">
        <v>0</v>
      </c>
      <c r="E466" s="863">
        <v>0</v>
      </c>
      <c r="F466" s="599">
        <v>0</v>
      </c>
      <c r="G466" s="599">
        <v>0</v>
      </c>
      <c r="H466" s="599">
        <v>0</v>
      </c>
      <c r="I466" s="599">
        <v>0</v>
      </c>
      <c r="J466" s="599">
        <v>0</v>
      </c>
      <c r="K466" s="599">
        <v>0</v>
      </c>
      <c r="L466" s="866">
        <v>0</v>
      </c>
      <c r="M466" s="868">
        <v>0</v>
      </c>
      <c r="N466" s="863">
        <v>0</v>
      </c>
      <c r="O466" s="869">
        <v>0</v>
      </c>
    </row>
    <row r="467" spans="1:15" ht="12.75">
      <c r="A467" s="189" t="s">
        <v>5</v>
      </c>
      <c r="B467" s="1974" t="s">
        <v>313</v>
      </c>
      <c r="C467" s="1975"/>
      <c r="D467" s="1975"/>
      <c r="E467" s="1975"/>
      <c r="F467" s="1975"/>
      <c r="G467" s="1975"/>
      <c r="H467" s="1244">
        <v>0</v>
      </c>
      <c r="I467" s="1244">
        <v>0</v>
      </c>
      <c r="J467" s="599">
        <v>0</v>
      </c>
      <c r="K467" s="599">
        <v>0</v>
      </c>
      <c r="L467" s="866">
        <v>0</v>
      </c>
      <c r="M467" s="873">
        <v>0</v>
      </c>
      <c r="N467" s="872">
        <v>0</v>
      </c>
      <c r="O467" s="972">
        <v>0</v>
      </c>
    </row>
    <row r="468" spans="1:15" ht="13.5" thickBot="1">
      <c r="A468" s="856" t="s">
        <v>9</v>
      </c>
      <c r="B468" s="875">
        <v>0</v>
      </c>
      <c r="C468" s="875">
        <v>0</v>
      </c>
      <c r="D468" s="875">
        <v>0</v>
      </c>
      <c r="E468" s="875">
        <v>0</v>
      </c>
      <c r="F468" s="875">
        <v>0</v>
      </c>
      <c r="G468" s="875">
        <v>0</v>
      </c>
      <c r="H468" s="875">
        <v>0</v>
      </c>
      <c r="I468" s="875">
        <v>0</v>
      </c>
      <c r="J468" s="602">
        <v>0</v>
      </c>
      <c r="K468" s="602">
        <v>0</v>
      </c>
      <c r="L468" s="874">
        <v>0</v>
      </c>
      <c r="M468" s="1245">
        <v>0</v>
      </c>
      <c r="N468" s="602">
        <v>0</v>
      </c>
      <c r="O468" s="879">
        <v>0</v>
      </c>
    </row>
    <row r="469" spans="1:16" ht="13.5" thickBot="1">
      <c r="A469" s="191" t="s">
        <v>13</v>
      </c>
      <c r="B469" s="893">
        <f aca="true" t="shared" si="56" ref="B469:O469">SUM(B464:B468)</f>
        <v>0</v>
      </c>
      <c r="C469" s="897">
        <f t="shared" si="56"/>
        <v>0</v>
      </c>
      <c r="D469" s="897">
        <f t="shared" si="56"/>
        <v>0</v>
      </c>
      <c r="E469" s="897">
        <f t="shared" si="56"/>
        <v>0</v>
      </c>
      <c r="F469" s="892">
        <f t="shared" si="56"/>
        <v>0</v>
      </c>
      <c r="G469" s="897">
        <f t="shared" si="56"/>
        <v>0</v>
      </c>
      <c r="H469" s="897">
        <f t="shared" si="56"/>
        <v>0</v>
      </c>
      <c r="I469" s="897">
        <f t="shared" si="56"/>
        <v>0</v>
      </c>
      <c r="J469" s="892">
        <f t="shared" si="56"/>
        <v>0</v>
      </c>
      <c r="K469" s="893">
        <f t="shared" si="56"/>
        <v>0</v>
      </c>
      <c r="L469" s="894">
        <f t="shared" si="56"/>
        <v>0</v>
      </c>
      <c r="M469" s="893">
        <f t="shared" si="56"/>
        <v>0</v>
      </c>
      <c r="N469" s="897">
        <f t="shared" si="56"/>
        <v>0</v>
      </c>
      <c r="O469" s="898">
        <f t="shared" si="56"/>
        <v>0</v>
      </c>
      <c r="P469" s="89"/>
    </row>
    <row r="470" spans="1:15" ht="12.75">
      <c r="A470" s="1143"/>
      <c r="B470" s="1144"/>
      <c r="C470" s="1144"/>
      <c r="D470" s="1144"/>
      <c r="E470" s="1144"/>
      <c r="F470" s="1144"/>
      <c r="G470" s="1144"/>
      <c r="H470" s="1144"/>
      <c r="I470" s="1144"/>
      <c r="J470" s="1144"/>
      <c r="K470" s="8"/>
      <c r="L470" s="8"/>
      <c r="M470" s="8"/>
      <c r="N470" s="8"/>
      <c r="O470" s="8"/>
    </row>
    <row r="471" spans="1:15" ht="12.75">
      <c r="A471" s="1949" t="s">
        <v>307</v>
      </c>
      <c r="B471" s="1949"/>
      <c r="C471" s="1949"/>
      <c r="D471" s="1949"/>
      <c r="E471" s="1949"/>
      <c r="F471" s="1949"/>
      <c r="G471" s="1949"/>
      <c r="H471" s="1949"/>
      <c r="I471" s="1949"/>
      <c r="J471" s="1949"/>
      <c r="K471" s="1145"/>
      <c r="L471" s="8"/>
      <c r="M471" s="8"/>
      <c r="N471" s="8"/>
      <c r="O471" s="8"/>
    </row>
    <row r="472" spans="1:15" ht="19.5">
      <c r="A472" s="1721" t="s">
        <v>23</v>
      </c>
      <c r="B472" s="1723" t="s">
        <v>45</v>
      </c>
      <c r="C472" s="1723"/>
      <c r="D472" s="1723"/>
      <c r="E472" s="1723"/>
      <c r="F472" s="1713" t="s">
        <v>234</v>
      </c>
      <c r="G472" s="1715" t="s">
        <v>235</v>
      </c>
      <c r="H472" s="1717" t="s">
        <v>46</v>
      </c>
      <c r="I472" s="1717"/>
      <c r="J472" s="1717"/>
      <c r="K472" s="1717"/>
      <c r="L472" s="1718"/>
      <c r="M472" s="1719" t="s">
        <v>236</v>
      </c>
      <c r="N472" s="180" t="s">
        <v>1</v>
      </c>
      <c r="O472" s="724" t="s">
        <v>37</v>
      </c>
    </row>
    <row r="473" spans="1:15" ht="20.25" thickBot="1">
      <c r="A473" s="1722"/>
      <c r="B473" s="181" t="s">
        <v>27</v>
      </c>
      <c r="C473" s="182" t="s">
        <v>28</v>
      </c>
      <c r="D473" s="182" t="s">
        <v>233</v>
      </c>
      <c r="E473" s="182" t="s">
        <v>29</v>
      </c>
      <c r="F473" s="1714"/>
      <c r="G473" s="1716"/>
      <c r="H473" s="185" t="s">
        <v>21</v>
      </c>
      <c r="I473" s="185" t="s">
        <v>20</v>
      </c>
      <c r="J473" s="313" t="s">
        <v>30</v>
      </c>
      <c r="K473" s="314" t="s">
        <v>31</v>
      </c>
      <c r="L473" s="187" t="s">
        <v>32</v>
      </c>
      <c r="M473" s="1720"/>
      <c r="N473" s="182" t="s">
        <v>33</v>
      </c>
      <c r="O473" s="183" t="s">
        <v>33</v>
      </c>
    </row>
    <row r="474" spans="1:15" ht="12.75">
      <c r="A474" s="848" t="s">
        <v>10</v>
      </c>
      <c r="B474" s="863">
        <v>0</v>
      </c>
      <c r="C474" s="863">
        <v>0</v>
      </c>
      <c r="D474" s="863">
        <v>0</v>
      </c>
      <c r="E474" s="863">
        <v>0</v>
      </c>
      <c r="F474" s="863">
        <v>0</v>
      </c>
      <c r="G474" s="863">
        <v>0</v>
      </c>
      <c r="H474" s="862">
        <v>0</v>
      </c>
      <c r="I474" s="862">
        <v>0</v>
      </c>
      <c r="J474" s="862">
        <v>0</v>
      </c>
      <c r="K474" s="862">
        <v>0</v>
      </c>
      <c r="L474" s="864">
        <v>0</v>
      </c>
      <c r="M474" s="490">
        <v>0</v>
      </c>
      <c r="N474" s="491">
        <v>0</v>
      </c>
      <c r="O474" s="867">
        <v>0</v>
      </c>
    </row>
    <row r="475" spans="1:15" ht="12.75">
      <c r="A475" s="189" t="s">
        <v>8</v>
      </c>
      <c r="B475" s="599">
        <v>0</v>
      </c>
      <c r="C475" s="599">
        <v>0</v>
      </c>
      <c r="D475" s="599">
        <v>0</v>
      </c>
      <c r="E475" s="599">
        <v>0</v>
      </c>
      <c r="F475" s="599">
        <v>0</v>
      </c>
      <c r="G475" s="599">
        <v>0</v>
      </c>
      <c r="H475" s="599">
        <v>0</v>
      </c>
      <c r="I475" s="599">
        <v>0</v>
      </c>
      <c r="J475" s="599">
        <v>0</v>
      </c>
      <c r="K475" s="599">
        <v>0</v>
      </c>
      <c r="L475" s="493">
        <v>0</v>
      </c>
      <c r="M475" s="490">
        <v>0</v>
      </c>
      <c r="N475" s="491">
        <v>0</v>
      </c>
      <c r="O475" s="867">
        <v>0</v>
      </c>
    </row>
    <row r="476" spans="1:15" ht="12.75">
      <c r="A476" s="189" t="s">
        <v>3</v>
      </c>
      <c r="B476" s="1976">
        <v>0</v>
      </c>
      <c r="C476" s="1977"/>
      <c r="D476" s="1977"/>
      <c r="E476" s="1978"/>
      <c r="F476" s="599">
        <v>0</v>
      </c>
      <c r="G476" s="599">
        <v>0</v>
      </c>
      <c r="H476" s="599">
        <v>0</v>
      </c>
      <c r="I476" s="599">
        <v>0</v>
      </c>
      <c r="J476" s="599">
        <v>0</v>
      </c>
      <c r="K476" s="599">
        <v>0</v>
      </c>
      <c r="L476" s="887">
        <v>0</v>
      </c>
      <c r="M476" s="868">
        <v>0</v>
      </c>
      <c r="N476" s="863">
        <v>0</v>
      </c>
      <c r="O476" s="869">
        <v>0</v>
      </c>
    </row>
    <row r="477" spans="1:15" ht="12.75">
      <c r="A477" s="189" t="s">
        <v>5</v>
      </c>
      <c r="B477" s="599">
        <v>0</v>
      </c>
      <c r="C477" s="599">
        <v>0</v>
      </c>
      <c r="D477" s="599">
        <v>0</v>
      </c>
      <c r="E477" s="599">
        <v>0</v>
      </c>
      <c r="F477" s="599">
        <v>0</v>
      </c>
      <c r="G477" s="599">
        <v>0</v>
      </c>
      <c r="H477" s="599">
        <v>0</v>
      </c>
      <c r="I477" s="599">
        <v>0</v>
      </c>
      <c r="J477" s="599">
        <v>0</v>
      </c>
      <c r="K477" s="599">
        <v>0</v>
      </c>
      <c r="L477" s="866">
        <v>0</v>
      </c>
      <c r="M477" s="1197">
        <v>0</v>
      </c>
      <c r="N477" s="872">
        <v>0</v>
      </c>
      <c r="O477" s="972">
        <v>0</v>
      </c>
    </row>
    <row r="478" spans="1:15" ht="13.5" thickBot="1">
      <c r="A478" s="856" t="s">
        <v>9</v>
      </c>
      <c r="B478" s="1246">
        <v>0</v>
      </c>
      <c r="C478" s="1247">
        <v>0</v>
      </c>
      <c r="D478" s="1247">
        <v>0</v>
      </c>
      <c r="E478" s="1247">
        <v>0</v>
      </c>
      <c r="F478" s="1247">
        <v>0</v>
      </c>
      <c r="G478" s="1247">
        <v>0</v>
      </c>
      <c r="H478" s="602">
        <v>0</v>
      </c>
      <c r="I478" s="602">
        <v>0</v>
      </c>
      <c r="J478" s="602">
        <v>0</v>
      </c>
      <c r="K478" s="602">
        <v>0</v>
      </c>
      <c r="L478" s="874">
        <v>0</v>
      </c>
      <c r="M478" s="875">
        <v>0</v>
      </c>
      <c r="N478" s="602">
        <v>0</v>
      </c>
      <c r="O478" s="879">
        <v>0</v>
      </c>
    </row>
    <row r="479" spans="1:16" ht="13.5" thickBot="1">
      <c r="A479" s="191" t="s">
        <v>13</v>
      </c>
      <c r="B479" s="893">
        <f aca="true" t="shared" si="57" ref="B479:O479">SUM(B474:B478)</f>
        <v>0</v>
      </c>
      <c r="C479" s="897">
        <f t="shared" si="57"/>
        <v>0</v>
      </c>
      <c r="D479" s="897">
        <f t="shared" si="57"/>
        <v>0</v>
      </c>
      <c r="E479" s="897">
        <f t="shared" si="57"/>
        <v>0</v>
      </c>
      <c r="F479" s="892">
        <f t="shared" si="57"/>
        <v>0</v>
      </c>
      <c r="G479" s="897">
        <f t="shared" si="57"/>
        <v>0</v>
      </c>
      <c r="H479" s="897">
        <f t="shared" si="57"/>
        <v>0</v>
      </c>
      <c r="I479" s="897">
        <f t="shared" si="57"/>
        <v>0</v>
      </c>
      <c r="J479" s="892">
        <f t="shared" si="57"/>
        <v>0</v>
      </c>
      <c r="K479" s="893">
        <f t="shared" si="57"/>
        <v>0</v>
      </c>
      <c r="L479" s="894">
        <f t="shared" si="57"/>
        <v>0</v>
      </c>
      <c r="M479" s="893">
        <f t="shared" si="57"/>
        <v>0</v>
      </c>
      <c r="N479" s="897">
        <f t="shared" si="57"/>
        <v>0</v>
      </c>
      <c r="O479" s="898">
        <f t="shared" si="57"/>
        <v>0</v>
      </c>
      <c r="P479" s="89"/>
    </row>
    <row r="480" spans="1:15" ht="12.75">
      <c r="A480" s="901"/>
      <c r="B480" s="1134"/>
      <c r="C480" s="1134"/>
      <c r="D480" s="1134"/>
      <c r="E480" s="1134"/>
      <c r="F480" s="1134"/>
      <c r="G480" s="1134"/>
      <c r="H480" s="1133"/>
      <c r="I480" s="1142"/>
      <c r="J480" s="496"/>
      <c r="K480" s="496"/>
      <c r="L480" s="496"/>
      <c r="M480" s="496"/>
      <c r="N480" s="496"/>
      <c r="O480" s="496"/>
    </row>
    <row r="481" spans="1:15" ht="12.75">
      <c r="A481" s="1963" t="s">
        <v>307</v>
      </c>
      <c r="B481" s="1963"/>
      <c r="C481" s="1963"/>
      <c r="D481" s="1963"/>
      <c r="E481" s="1963"/>
      <c r="F481" s="1963"/>
      <c r="G481" s="1963"/>
      <c r="H481" s="1963"/>
      <c r="I481" s="1963"/>
      <c r="J481" s="1963"/>
      <c r="K481" s="1086"/>
      <c r="L481" s="8"/>
      <c r="M481" s="8"/>
      <c r="N481" s="8"/>
      <c r="O481" s="8"/>
    </row>
    <row r="482" spans="1:15" ht="19.5">
      <c r="A482" s="1721" t="s">
        <v>23</v>
      </c>
      <c r="B482" s="1723" t="s">
        <v>45</v>
      </c>
      <c r="C482" s="1723"/>
      <c r="D482" s="1723"/>
      <c r="E482" s="1723"/>
      <c r="F482" s="1713" t="s">
        <v>234</v>
      </c>
      <c r="G482" s="1715" t="s">
        <v>235</v>
      </c>
      <c r="H482" s="1717" t="s">
        <v>46</v>
      </c>
      <c r="I482" s="1717"/>
      <c r="J482" s="1717"/>
      <c r="K482" s="1717"/>
      <c r="L482" s="1718"/>
      <c r="M482" s="1719" t="s">
        <v>236</v>
      </c>
      <c r="N482" s="180" t="s">
        <v>1</v>
      </c>
      <c r="O482" s="724" t="s">
        <v>37</v>
      </c>
    </row>
    <row r="483" spans="1:15" ht="20.25" thickBot="1">
      <c r="A483" s="1722"/>
      <c r="B483" s="181" t="s">
        <v>27</v>
      </c>
      <c r="C483" s="182" t="s">
        <v>28</v>
      </c>
      <c r="D483" s="182" t="s">
        <v>233</v>
      </c>
      <c r="E483" s="182" t="s">
        <v>29</v>
      </c>
      <c r="F483" s="1714"/>
      <c r="G483" s="1716"/>
      <c r="H483" s="185" t="s">
        <v>21</v>
      </c>
      <c r="I483" s="185" t="s">
        <v>20</v>
      </c>
      <c r="J483" s="313" t="s">
        <v>30</v>
      </c>
      <c r="K483" s="314" t="s">
        <v>31</v>
      </c>
      <c r="L483" s="187" t="s">
        <v>32</v>
      </c>
      <c r="M483" s="1720"/>
      <c r="N483" s="182" t="s">
        <v>33</v>
      </c>
      <c r="O483" s="183" t="s">
        <v>33</v>
      </c>
    </row>
    <row r="484" spans="1:15" ht="12.75">
      <c r="A484" s="848" t="s">
        <v>10</v>
      </c>
      <c r="B484" s="1248">
        <v>0</v>
      </c>
      <c r="C484" s="1248">
        <v>0</v>
      </c>
      <c r="D484" s="862">
        <v>0</v>
      </c>
      <c r="E484" s="1248">
        <v>0</v>
      </c>
      <c r="F484" s="1248">
        <v>0</v>
      </c>
      <c r="G484" s="1248">
        <v>0</v>
      </c>
      <c r="H484" s="1248">
        <v>0</v>
      </c>
      <c r="I484" s="1248">
        <v>0</v>
      </c>
      <c r="J484" s="862">
        <v>0</v>
      </c>
      <c r="K484" s="862">
        <v>0</v>
      </c>
      <c r="L484" s="864">
        <v>0</v>
      </c>
      <c r="M484" s="490">
        <v>0</v>
      </c>
      <c r="N484" s="491">
        <v>0</v>
      </c>
      <c r="O484" s="867">
        <v>0</v>
      </c>
    </row>
    <row r="485" spans="1:15" ht="12.75">
      <c r="A485" s="189" t="s">
        <v>8</v>
      </c>
      <c r="B485" s="599">
        <v>0</v>
      </c>
      <c r="C485" s="599">
        <v>0</v>
      </c>
      <c r="D485" s="599">
        <v>0</v>
      </c>
      <c r="E485" s="599">
        <v>0</v>
      </c>
      <c r="F485" s="599">
        <v>0</v>
      </c>
      <c r="G485" s="599">
        <v>0</v>
      </c>
      <c r="H485" s="599">
        <v>0</v>
      </c>
      <c r="I485" s="599">
        <v>0</v>
      </c>
      <c r="J485" s="599">
        <v>0</v>
      </c>
      <c r="K485" s="599">
        <v>0</v>
      </c>
      <c r="L485" s="493">
        <v>0</v>
      </c>
      <c r="M485" s="490">
        <v>0</v>
      </c>
      <c r="N485" s="491">
        <v>0</v>
      </c>
      <c r="O485" s="867">
        <v>0</v>
      </c>
    </row>
    <row r="486" spans="1:15" ht="12.75">
      <c r="A486" s="189" t="s">
        <v>3</v>
      </c>
      <c r="B486" s="599">
        <v>0</v>
      </c>
      <c r="C486" s="599">
        <v>0</v>
      </c>
      <c r="D486" s="599">
        <v>0</v>
      </c>
      <c r="E486" s="599">
        <v>0</v>
      </c>
      <c r="F486" s="599">
        <v>0</v>
      </c>
      <c r="G486" s="599">
        <v>0</v>
      </c>
      <c r="H486" s="599">
        <v>0</v>
      </c>
      <c r="I486" s="599">
        <v>0</v>
      </c>
      <c r="J486" s="599">
        <v>0</v>
      </c>
      <c r="K486" s="599">
        <v>0</v>
      </c>
      <c r="L486" s="887">
        <v>0</v>
      </c>
      <c r="M486" s="868">
        <v>0</v>
      </c>
      <c r="N486" s="863">
        <v>0</v>
      </c>
      <c r="O486" s="869">
        <v>0</v>
      </c>
    </row>
    <row r="487" spans="1:15" ht="12.75">
      <c r="A487" s="189" t="s">
        <v>5</v>
      </c>
      <c r="B487" s="599">
        <v>0</v>
      </c>
      <c r="C487" s="599">
        <v>0</v>
      </c>
      <c r="D487" s="599">
        <v>0</v>
      </c>
      <c r="E487" s="599">
        <v>0</v>
      </c>
      <c r="F487" s="599">
        <v>0</v>
      </c>
      <c r="G487" s="599">
        <v>0</v>
      </c>
      <c r="H487" s="599">
        <v>0</v>
      </c>
      <c r="I487" s="599">
        <v>0</v>
      </c>
      <c r="J487" s="599">
        <v>0</v>
      </c>
      <c r="K487" s="599">
        <v>0</v>
      </c>
      <c r="L487" s="866">
        <v>0</v>
      </c>
      <c r="M487" s="1197">
        <v>0</v>
      </c>
      <c r="N487" s="872">
        <v>0</v>
      </c>
      <c r="O487" s="972">
        <v>0</v>
      </c>
    </row>
    <row r="488" spans="1:15" ht="13.5" thickBot="1">
      <c r="A488" s="856" t="s">
        <v>9</v>
      </c>
      <c r="B488" s="872">
        <v>0</v>
      </c>
      <c r="C488" s="872">
        <v>0</v>
      </c>
      <c r="D488" s="602">
        <v>0</v>
      </c>
      <c r="E488" s="602">
        <v>0</v>
      </c>
      <c r="F488" s="602">
        <v>0</v>
      </c>
      <c r="G488" s="602">
        <v>0</v>
      </c>
      <c r="H488" s="602">
        <v>0</v>
      </c>
      <c r="I488" s="602">
        <v>0</v>
      </c>
      <c r="J488" s="602">
        <v>0</v>
      </c>
      <c r="K488" s="602">
        <v>0</v>
      </c>
      <c r="L488" s="874">
        <v>0</v>
      </c>
      <c r="M488" s="875">
        <v>0</v>
      </c>
      <c r="N488" s="602">
        <v>0</v>
      </c>
      <c r="O488" s="879">
        <v>0</v>
      </c>
    </row>
    <row r="489" spans="1:16" ht="13.5" thickBot="1">
      <c r="A489" s="191" t="s">
        <v>13</v>
      </c>
      <c r="B489" s="893">
        <f aca="true" t="shared" si="58" ref="B489:O489">SUM(B484:B488)</f>
        <v>0</v>
      </c>
      <c r="C489" s="897">
        <f t="shared" si="58"/>
        <v>0</v>
      </c>
      <c r="D489" s="897">
        <f t="shared" si="58"/>
        <v>0</v>
      </c>
      <c r="E489" s="897">
        <f t="shared" si="58"/>
        <v>0</v>
      </c>
      <c r="F489" s="892">
        <f t="shared" si="58"/>
        <v>0</v>
      </c>
      <c r="G489" s="897">
        <f t="shared" si="58"/>
        <v>0</v>
      </c>
      <c r="H489" s="897">
        <f t="shared" si="58"/>
        <v>0</v>
      </c>
      <c r="I489" s="897">
        <f t="shared" si="58"/>
        <v>0</v>
      </c>
      <c r="J489" s="892">
        <f t="shared" si="58"/>
        <v>0</v>
      </c>
      <c r="K489" s="893">
        <f t="shared" si="58"/>
        <v>0</v>
      </c>
      <c r="L489" s="894">
        <f t="shared" si="58"/>
        <v>0</v>
      </c>
      <c r="M489" s="893">
        <f t="shared" si="58"/>
        <v>0</v>
      </c>
      <c r="N489" s="897">
        <f t="shared" si="58"/>
        <v>0</v>
      </c>
      <c r="O489" s="898">
        <f t="shared" si="58"/>
        <v>0</v>
      </c>
      <c r="P489" s="89"/>
    </row>
    <row r="490" spans="1:15" ht="12.75">
      <c r="A490" s="901"/>
      <c r="B490" s="902"/>
      <c r="C490" s="902"/>
      <c r="D490" s="902"/>
      <c r="E490" s="902"/>
      <c r="F490" s="902"/>
      <c r="G490" s="902"/>
      <c r="H490" s="903"/>
      <c r="I490" s="904"/>
      <c r="J490" s="8"/>
      <c r="K490" s="8"/>
      <c r="L490" s="8"/>
      <c r="M490" s="8"/>
      <c r="N490" s="8"/>
      <c r="O490" s="8"/>
    </row>
    <row r="491" spans="1:15" ht="12.75">
      <c r="A491" s="1954" t="s">
        <v>311</v>
      </c>
      <c r="B491" s="1954"/>
      <c r="C491" s="1954"/>
      <c r="D491" s="1954"/>
      <c r="E491" s="1954"/>
      <c r="F491" s="1954"/>
      <c r="G491" s="1954"/>
      <c r="H491" s="1954"/>
      <c r="I491" s="1954"/>
      <c r="J491" s="1954"/>
      <c r="K491" s="1145"/>
      <c r="L491" s="8"/>
      <c r="M491" s="8"/>
      <c r="N491" s="8"/>
      <c r="O491" s="8"/>
    </row>
    <row r="492" spans="1:15" ht="19.5">
      <c r="A492" s="1721" t="s">
        <v>23</v>
      </c>
      <c r="B492" s="1723" t="s">
        <v>45</v>
      </c>
      <c r="C492" s="1723"/>
      <c r="D492" s="1723"/>
      <c r="E492" s="1723"/>
      <c r="F492" s="1713" t="s">
        <v>234</v>
      </c>
      <c r="G492" s="1715" t="s">
        <v>235</v>
      </c>
      <c r="H492" s="1717" t="s">
        <v>46</v>
      </c>
      <c r="I492" s="1717"/>
      <c r="J492" s="1717"/>
      <c r="K492" s="1717"/>
      <c r="L492" s="1718"/>
      <c r="M492" s="1719" t="s">
        <v>236</v>
      </c>
      <c r="N492" s="180" t="s">
        <v>1</v>
      </c>
      <c r="O492" s="724" t="s">
        <v>37</v>
      </c>
    </row>
    <row r="493" spans="1:15" ht="20.25" thickBot="1">
      <c r="A493" s="1722"/>
      <c r="B493" s="181" t="s">
        <v>27</v>
      </c>
      <c r="C493" s="182" t="s">
        <v>28</v>
      </c>
      <c r="D493" s="182" t="s">
        <v>233</v>
      </c>
      <c r="E493" s="182" t="s">
        <v>29</v>
      </c>
      <c r="F493" s="1714"/>
      <c r="G493" s="1716"/>
      <c r="H493" s="185" t="s">
        <v>21</v>
      </c>
      <c r="I493" s="185" t="s">
        <v>20</v>
      </c>
      <c r="J493" s="313" t="s">
        <v>30</v>
      </c>
      <c r="K493" s="314" t="s">
        <v>31</v>
      </c>
      <c r="L493" s="187" t="s">
        <v>32</v>
      </c>
      <c r="M493" s="1720"/>
      <c r="N493" s="182" t="s">
        <v>33</v>
      </c>
      <c r="O493" s="183" t="s">
        <v>33</v>
      </c>
    </row>
    <row r="494" spans="1:15" ht="12.75">
      <c r="A494" s="848" t="s">
        <v>10</v>
      </c>
      <c r="B494" s="863">
        <v>0</v>
      </c>
      <c r="C494" s="863">
        <v>0</v>
      </c>
      <c r="D494" s="862">
        <v>0</v>
      </c>
      <c r="E494" s="863">
        <v>0</v>
      </c>
      <c r="F494" s="863">
        <v>0</v>
      </c>
      <c r="G494" s="863"/>
      <c r="H494" s="862">
        <v>0</v>
      </c>
      <c r="I494" s="862">
        <v>0</v>
      </c>
      <c r="J494" s="862">
        <v>0</v>
      </c>
      <c r="K494" s="862">
        <v>0</v>
      </c>
      <c r="L494" s="888">
        <v>0</v>
      </c>
      <c r="M494" s="891">
        <v>0</v>
      </c>
      <c r="N494" s="862">
        <v>0</v>
      </c>
      <c r="O494" s="896">
        <v>0</v>
      </c>
    </row>
    <row r="495" spans="1:15" ht="12.75">
      <c r="A495" s="189" t="s">
        <v>8</v>
      </c>
      <c r="B495" s="599">
        <v>0</v>
      </c>
      <c r="C495" s="599">
        <v>0</v>
      </c>
      <c r="D495" s="599">
        <v>0</v>
      </c>
      <c r="E495" s="599">
        <v>0</v>
      </c>
      <c r="F495" s="599">
        <v>0</v>
      </c>
      <c r="G495" s="599">
        <v>0</v>
      </c>
      <c r="H495" s="599">
        <v>0</v>
      </c>
      <c r="I495" s="599">
        <v>0</v>
      </c>
      <c r="J495" s="599">
        <v>0</v>
      </c>
      <c r="K495" s="599">
        <v>0</v>
      </c>
      <c r="L495" s="866">
        <v>0</v>
      </c>
      <c r="M495" s="490">
        <v>0</v>
      </c>
      <c r="N495" s="491">
        <v>0</v>
      </c>
      <c r="O495" s="867">
        <v>0</v>
      </c>
    </row>
    <row r="496" spans="1:15" ht="12.75">
      <c r="A496" s="189" t="s">
        <v>3</v>
      </c>
      <c r="B496" s="599">
        <v>0</v>
      </c>
      <c r="C496" s="599">
        <v>0</v>
      </c>
      <c r="D496" s="599">
        <v>0</v>
      </c>
      <c r="E496" s="599">
        <v>0</v>
      </c>
      <c r="F496" s="599">
        <v>0</v>
      </c>
      <c r="G496" s="599">
        <v>0</v>
      </c>
      <c r="H496" s="599">
        <v>0</v>
      </c>
      <c r="I496" s="599">
        <v>0</v>
      </c>
      <c r="J496" s="599">
        <v>0</v>
      </c>
      <c r="K496" s="599">
        <v>0</v>
      </c>
      <c r="L496" s="866">
        <v>0</v>
      </c>
      <c r="M496" s="868">
        <v>0</v>
      </c>
      <c r="N496" s="863">
        <v>0</v>
      </c>
      <c r="O496" s="869">
        <v>0</v>
      </c>
    </row>
    <row r="497" spans="1:15" ht="12.75">
      <c r="A497" s="189" t="s">
        <v>5</v>
      </c>
      <c r="B497" s="599">
        <v>0</v>
      </c>
      <c r="C497" s="599">
        <v>0</v>
      </c>
      <c r="D497" s="599">
        <v>0</v>
      </c>
      <c r="E497" s="599">
        <v>0</v>
      </c>
      <c r="F497" s="599">
        <v>0</v>
      </c>
      <c r="G497" s="599">
        <v>0</v>
      </c>
      <c r="H497" s="599">
        <v>0</v>
      </c>
      <c r="I497" s="599">
        <v>0</v>
      </c>
      <c r="J497" s="599">
        <v>0</v>
      </c>
      <c r="K497" s="599">
        <v>0</v>
      </c>
      <c r="L497" s="866">
        <v>0</v>
      </c>
      <c r="M497" s="871">
        <v>0</v>
      </c>
      <c r="N497" s="872">
        <v>0</v>
      </c>
      <c r="O497" s="972">
        <v>0</v>
      </c>
    </row>
    <row r="498" spans="1:15" ht="13.5" thickBot="1">
      <c r="A498" s="856" t="s">
        <v>9</v>
      </c>
      <c r="B498" s="878">
        <v>0</v>
      </c>
      <c r="C498" s="878">
        <v>0</v>
      </c>
      <c r="D498" s="602">
        <v>0</v>
      </c>
      <c r="E498" s="878">
        <v>0</v>
      </c>
      <c r="F498" s="878">
        <v>0</v>
      </c>
      <c r="G498" s="878">
        <v>0</v>
      </c>
      <c r="H498" s="602">
        <v>0</v>
      </c>
      <c r="I498" s="602">
        <v>0</v>
      </c>
      <c r="J498" s="602">
        <v>0</v>
      </c>
      <c r="K498" s="602">
        <v>0</v>
      </c>
      <c r="L498" s="874">
        <v>0</v>
      </c>
      <c r="M498" s="875">
        <v>0</v>
      </c>
      <c r="N498" s="602">
        <v>0</v>
      </c>
      <c r="O498" s="879">
        <v>0</v>
      </c>
    </row>
    <row r="499" spans="1:16" ht="13.5" thickBot="1">
      <c r="A499" s="191" t="s">
        <v>13</v>
      </c>
      <c r="B499" s="893">
        <f aca="true" t="shared" si="59" ref="B499:O499">SUM(B494:B498)</f>
        <v>0</v>
      </c>
      <c r="C499" s="897">
        <f t="shared" si="59"/>
        <v>0</v>
      </c>
      <c r="D499" s="897">
        <f t="shared" si="59"/>
        <v>0</v>
      </c>
      <c r="E499" s="897">
        <f t="shared" si="59"/>
        <v>0</v>
      </c>
      <c r="F499" s="892">
        <f t="shared" si="59"/>
        <v>0</v>
      </c>
      <c r="G499" s="897">
        <f t="shared" si="59"/>
        <v>0</v>
      </c>
      <c r="H499" s="897">
        <f t="shared" si="59"/>
        <v>0</v>
      </c>
      <c r="I499" s="897">
        <f t="shared" si="59"/>
        <v>0</v>
      </c>
      <c r="J499" s="892">
        <f t="shared" si="59"/>
        <v>0</v>
      </c>
      <c r="K499" s="893">
        <f t="shared" si="59"/>
        <v>0</v>
      </c>
      <c r="L499" s="894">
        <f t="shared" si="59"/>
        <v>0</v>
      </c>
      <c r="M499" s="893">
        <f t="shared" si="59"/>
        <v>0</v>
      </c>
      <c r="N499" s="897">
        <f t="shared" si="59"/>
        <v>0</v>
      </c>
      <c r="O499" s="898">
        <f t="shared" si="59"/>
        <v>0</v>
      </c>
      <c r="P499" s="89"/>
    </row>
    <row r="500" spans="1:15" ht="12.75">
      <c r="A500" s="901"/>
      <c r="B500" s="902"/>
      <c r="C500" s="902"/>
      <c r="D500" s="902"/>
      <c r="E500" s="902"/>
      <c r="F500" s="902"/>
      <c r="G500" s="902"/>
      <c r="H500" s="903"/>
      <c r="I500" s="904"/>
      <c r="J500" s="8"/>
      <c r="K500" s="8"/>
      <c r="L500" s="895"/>
      <c r="M500" s="8"/>
      <c r="N500" s="8"/>
      <c r="O500" s="8"/>
    </row>
    <row r="501" spans="1:15" ht="12.75">
      <c r="A501" s="1979" t="s">
        <v>307</v>
      </c>
      <c r="B501" s="1979"/>
      <c r="C501" s="1979"/>
      <c r="D501" s="1979"/>
      <c r="E501" s="1979"/>
      <c r="F501" s="1979"/>
      <c r="G501" s="1979"/>
      <c r="H501" s="1979"/>
      <c r="I501" s="1979"/>
      <c r="J501" s="1979"/>
      <c r="K501" s="1145"/>
      <c r="L501" s="8"/>
      <c r="M501" s="8"/>
      <c r="N501" s="8"/>
      <c r="O501" s="8"/>
    </row>
    <row r="502" spans="1:15" ht="19.5">
      <c r="A502" s="1721" t="s">
        <v>23</v>
      </c>
      <c r="B502" s="1723" t="s">
        <v>45</v>
      </c>
      <c r="C502" s="1723"/>
      <c r="D502" s="1723"/>
      <c r="E502" s="1723"/>
      <c r="F502" s="1713" t="s">
        <v>234</v>
      </c>
      <c r="G502" s="1715" t="s">
        <v>235</v>
      </c>
      <c r="H502" s="1717" t="s">
        <v>46</v>
      </c>
      <c r="I502" s="1717"/>
      <c r="J502" s="1717"/>
      <c r="K502" s="1717"/>
      <c r="L502" s="1718"/>
      <c r="M502" s="1719" t="s">
        <v>236</v>
      </c>
      <c r="N502" s="180" t="s">
        <v>1</v>
      </c>
      <c r="O502" s="724" t="s">
        <v>37</v>
      </c>
    </row>
    <row r="503" spans="1:15" ht="20.25" thickBot="1">
      <c r="A503" s="1722"/>
      <c r="B503" s="181" t="s">
        <v>27</v>
      </c>
      <c r="C503" s="182" t="s">
        <v>28</v>
      </c>
      <c r="D503" s="182" t="s">
        <v>233</v>
      </c>
      <c r="E503" s="182" t="s">
        <v>29</v>
      </c>
      <c r="F503" s="1714"/>
      <c r="G503" s="1716"/>
      <c r="H503" s="185" t="s">
        <v>21</v>
      </c>
      <c r="I503" s="185" t="s">
        <v>20</v>
      </c>
      <c r="J503" s="313" t="s">
        <v>30</v>
      </c>
      <c r="K503" s="314" t="s">
        <v>31</v>
      </c>
      <c r="L503" s="187" t="s">
        <v>32</v>
      </c>
      <c r="M503" s="1720"/>
      <c r="N503" s="182" t="s">
        <v>33</v>
      </c>
      <c r="O503" s="183" t="s">
        <v>33</v>
      </c>
    </row>
    <row r="504" spans="1:15" ht="12.75">
      <c r="A504" s="848" t="s">
        <v>10</v>
      </c>
      <c r="B504" s="1249">
        <v>0</v>
      </c>
      <c r="C504" s="1249">
        <v>0</v>
      </c>
      <c r="D504" s="1249">
        <v>0</v>
      </c>
      <c r="E504" s="1249">
        <v>0</v>
      </c>
      <c r="F504" s="1249">
        <v>0</v>
      </c>
      <c r="G504" s="1249">
        <v>0</v>
      </c>
      <c r="H504" s="1249">
        <v>0</v>
      </c>
      <c r="I504" s="1249">
        <v>0</v>
      </c>
      <c r="J504" s="1249">
        <v>0</v>
      </c>
      <c r="K504" s="1249">
        <v>0</v>
      </c>
      <c r="L504" s="1250">
        <v>0</v>
      </c>
      <c r="M504" s="1251">
        <v>0</v>
      </c>
      <c r="N504" s="1252">
        <v>0</v>
      </c>
      <c r="O504" s="1253">
        <v>0</v>
      </c>
    </row>
    <row r="505" spans="1:15" ht="12.75">
      <c r="A505" s="189" t="s">
        <v>8</v>
      </c>
      <c r="B505" s="1254">
        <v>0</v>
      </c>
      <c r="C505" s="1254">
        <v>0</v>
      </c>
      <c r="D505" s="1254">
        <v>0</v>
      </c>
      <c r="E505" s="1254">
        <v>0</v>
      </c>
      <c r="F505" s="1254">
        <v>0</v>
      </c>
      <c r="G505" s="1254">
        <v>0</v>
      </c>
      <c r="H505" s="1254">
        <v>0</v>
      </c>
      <c r="I505" s="1254">
        <v>0</v>
      </c>
      <c r="J505" s="1254">
        <v>0</v>
      </c>
      <c r="K505" s="1254">
        <v>0</v>
      </c>
      <c r="L505" s="1255">
        <v>0</v>
      </c>
      <c r="M505" s="1251">
        <v>0</v>
      </c>
      <c r="N505" s="1252">
        <v>0</v>
      </c>
      <c r="O505" s="1253">
        <v>0</v>
      </c>
    </row>
    <row r="506" spans="1:15" ht="12.75">
      <c r="A506" s="189" t="s">
        <v>3</v>
      </c>
      <c r="B506" s="1254">
        <v>0</v>
      </c>
      <c r="C506" s="1254">
        <v>0</v>
      </c>
      <c r="D506" s="1254">
        <v>0</v>
      </c>
      <c r="E506" s="1254">
        <v>0</v>
      </c>
      <c r="F506" s="1254">
        <v>0</v>
      </c>
      <c r="G506" s="1254">
        <v>0</v>
      </c>
      <c r="H506" s="1254">
        <v>0</v>
      </c>
      <c r="I506" s="1254">
        <v>0</v>
      </c>
      <c r="J506" s="1254">
        <v>0</v>
      </c>
      <c r="K506" s="1254">
        <v>0</v>
      </c>
      <c r="L506" s="1256">
        <v>0</v>
      </c>
      <c r="M506" s="1257">
        <v>0</v>
      </c>
      <c r="N506" s="1249">
        <v>0</v>
      </c>
      <c r="O506" s="1258">
        <v>0</v>
      </c>
    </row>
    <row r="507" spans="1:15" ht="13.5" thickBot="1">
      <c r="A507" s="856" t="s">
        <v>9</v>
      </c>
      <c r="B507" s="1259">
        <v>0</v>
      </c>
      <c r="C507" s="1259">
        <v>0</v>
      </c>
      <c r="D507" s="1260">
        <v>0</v>
      </c>
      <c r="E507" s="1260">
        <v>0</v>
      </c>
      <c r="F507" s="1260">
        <v>0</v>
      </c>
      <c r="G507" s="1260">
        <v>0</v>
      </c>
      <c r="H507" s="1260">
        <v>0</v>
      </c>
      <c r="I507" s="1260">
        <v>0</v>
      </c>
      <c r="J507" s="1259">
        <v>0</v>
      </c>
      <c r="K507" s="1259">
        <v>0</v>
      </c>
      <c r="L507" s="1261">
        <v>0</v>
      </c>
      <c r="M507" s="1259">
        <v>0</v>
      </c>
      <c r="N507" s="1262">
        <v>0</v>
      </c>
      <c r="O507" s="1263">
        <v>0</v>
      </c>
    </row>
    <row r="508" spans="1:16" ht="13.5" thickBot="1">
      <c r="A508" s="191" t="s">
        <v>13</v>
      </c>
      <c r="B508" s="1264">
        <f aca="true" t="shared" si="60" ref="B508:O508">SUM(B504:B507)</f>
        <v>0</v>
      </c>
      <c r="C508" s="1265">
        <f t="shared" si="60"/>
        <v>0</v>
      </c>
      <c r="D508" s="1265">
        <f t="shared" si="60"/>
        <v>0</v>
      </c>
      <c r="E508" s="1265">
        <f t="shared" si="60"/>
        <v>0</v>
      </c>
      <c r="F508" s="1266">
        <f t="shared" si="60"/>
        <v>0</v>
      </c>
      <c r="G508" s="1265">
        <f t="shared" si="60"/>
        <v>0</v>
      </c>
      <c r="H508" s="1265">
        <f t="shared" si="60"/>
        <v>0</v>
      </c>
      <c r="I508" s="1265">
        <f t="shared" si="60"/>
        <v>0</v>
      </c>
      <c r="J508" s="1266">
        <f t="shared" si="60"/>
        <v>0</v>
      </c>
      <c r="K508" s="1264">
        <f t="shared" si="60"/>
        <v>0</v>
      </c>
      <c r="L508" s="1267">
        <f t="shared" si="60"/>
        <v>0</v>
      </c>
      <c r="M508" s="1264">
        <f t="shared" si="60"/>
        <v>0</v>
      </c>
      <c r="N508" s="1265">
        <f t="shared" si="60"/>
        <v>0</v>
      </c>
      <c r="O508" s="1268">
        <f t="shared" si="60"/>
        <v>0</v>
      </c>
      <c r="P508" s="89"/>
    </row>
    <row r="509" spans="1:15" ht="12.75">
      <c r="A509" s="901"/>
      <c r="B509" s="902"/>
      <c r="C509" s="902"/>
      <c r="D509" s="902"/>
      <c r="E509" s="902"/>
      <c r="F509" s="902"/>
      <c r="G509" s="902"/>
      <c r="H509" s="903"/>
      <c r="I509" s="904"/>
      <c r="J509" s="8"/>
      <c r="K509" s="8"/>
      <c r="L509" s="8"/>
      <c r="M509" s="8"/>
      <c r="N509" s="8"/>
      <c r="O509" s="8"/>
    </row>
    <row r="510" spans="1:15" ht="12.75">
      <c r="A510" s="1954" t="s">
        <v>307</v>
      </c>
      <c r="B510" s="1954"/>
      <c r="C510" s="1954"/>
      <c r="D510" s="1954"/>
      <c r="E510" s="1954"/>
      <c r="F510" s="1954"/>
      <c r="G510" s="1954"/>
      <c r="H510" s="1954"/>
      <c r="I510" s="1954"/>
      <c r="J510" s="1954"/>
      <c r="K510" s="1145"/>
      <c r="L510" s="8"/>
      <c r="M510" s="8"/>
      <c r="N510" s="8"/>
      <c r="O510" s="8"/>
    </row>
    <row r="511" spans="1:15" ht="19.5">
      <c r="A511" s="1721" t="s">
        <v>23</v>
      </c>
      <c r="B511" s="1723" t="s">
        <v>45</v>
      </c>
      <c r="C511" s="1723"/>
      <c r="D511" s="1723"/>
      <c r="E511" s="1723"/>
      <c r="F511" s="1713" t="s">
        <v>234</v>
      </c>
      <c r="G511" s="1715" t="s">
        <v>235</v>
      </c>
      <c r="H511" s="1717" t="s">
        <v>46</v>
      </c>
      <c r="I511" s="1717"/>
      <c r="J511" s="1717"/>
      <c r="K511" s="1717"/>
      <c r="L511" s="1718"/>
      <c r="M511" s="1719" t="s">
        <v>236</v>
      </c>
      <c r="N511" s="180" t="s">
        <v>1</v>
      </c>
      <c r="O511" s="724" t="s">
        <v>37</v>
      </c>
    </row>
    <row r="512" spans="1:15" ht="20.25" thickBot="1">
      <c r="A512" s="1722"/>
      <c r="B512" s="181" t="s">
        <v>27</v>
      </c>
      <c r="C512" s="182" t="s">
        <v>28</v>
      </c>
      <c r="D512" s="182" t="s">
        <v>233</v>
      </c>
      <c r="E512" s="182" t="s">
        <v>29</v>
      </c>
      <c r="F512" s="1714"/>
      <c r="G512" s="1716"/>
      <c r="H512" s="185" t="s">
        <v>21</v>
      </c>
      <c r="I512" s="185" t="s">
        <v>20</v>
      </c>
      <c r="J512" s="313" t="s">
        <v>30</v>
      </c>
      <c r="K512" s="314" t="s">
        <v>31</v>
      </c>
      <c r="L512" s="187" t="s">
        <v>32</v>
      </c>
      <c r="M512" s="1720"/>
      <c r="N512" s="182" t="s">
        <v>33</v>
      </c>
      <c r="O512" s="183" t="s">
        <v>33</v>
      </c>
    </row>
    <row r="513" spans="1:15" ht="12.75">
      <c r="A513" s="848" t="s">
        <v>10</v>
      </c>
      <c r="B513" s="1269">
        <v>0</v>
      </c>
      <c r="C513" s="1269">
        <v>0</v>
      </c>
      <c r="D513" s="1269">
        <v>0</v>
      </c>
      <c r="E513" s="1269">
        <v>0</v>
      </c>
      <c r="F513" s="1269">
        <v>0</v>
      </c>
      <c r="G513" s="1269">
        <v>0</v>
      </c>
      <c r="H513" s="1269">
        <v>0</v>
      </c>
      <c r="I513" s="1269">
        <v>0</v>
      </c>
      <c r="J513" s="1269">
        <v>0</v>
      </c>
      <c r="K513" s="1269">
        <v>0</v>
      </c>
      <c r="L513" s="1250">
        <v>0</v>
      </c>
      <c r="M513" s="1251">
        <v>0</v>
      </c>
      <c r="N513" s="1252">
        <v>0</v>
      </c>
      <c r="O513" s="1253">
        <v>0</v>
      </c>
    </row>
    <row r="514" spans="1:15" ht="12.75">
      <c r="A514" s="189" t="s">
        <v>8</v>
      </c>
      <c r="B514" s="1254">
        <v>0</v>
      </c>
      <c r="C514" s="1254">
        <v>0</v>
      </c>
      <c r="D514" s="1254">
        <v>0</v>
      </c>
      <c r="E514" s="1254">
        <v>0</v>
      </c>
      <c r="F514" s="1254">
        <v>0</v>
      </c>
      <c r="G514" s="1254">
        <v>0</v>
      </c>
      <c r="H514" s="1254">
        <v>0</v>
      </c>
      <c r="I514" s="1254">
        <v>0</v>
      </c>
      <c r="J514" s="1254">
        <v>0</v>
      </c>
      <c r="K514" s="1254">
        <v>0</v>
      </c>
      <c r="L514" s="1255">
        <v>0</v>
      </c>
      <c r="M514" s="1251">
        <v>0</v>
      </c>
      <c r="N514" s="1252">
        <v>0</v>
      </c>
      <c r="O514" s="1253">
        <v>0</v>
      </c>
    </row>
    <row r="515" spans="1:15" ht="12.75">
      <c r="A515" s="189" t="s">
        <v>3</v>
      </c>
      <c r="B515" s="1254">
        <v>0</v>
      </c>
      <c r="C515" s="1254">
        <v>0</v>
      </c>
      <c r="D515" s="1254">
        <v>0</v>
      </c>
      <c r="E515" s="1254">
        <v>0</v>
      </c>
      <c r="F515" s="1254">
        <v>0</v>
      </c>
      <c r="G515" s="1254">
        <v>0</v>
      </c>
      <c r="H515" s="1254">
        <v>0</v>
      </c>
      <c r="I515" s="1254">
        <v>0</v>
      </c>
      <c r="J515" s="1254">
        <v>0</v>
      </c>
      <c r="K515" s="1254">
        <v>0</v>
      </c>
      <c r="L515" s="1256">
        <v>0</v>
      </c>
      <c r="M515" s="1257">
        <v>0</v>
      </c>
      <c r="N515" s="1249">
        <v>0</v>
      </c>
      <c r="O515" s="1258">
        <v>0</v>
      </c>
    </row>
    <row r="516" spans="1:15" ht="12.75">
      <c r="A516" s="189" t="s">
        <v>5</v>
      </c>
      <c r="B516" s="1254">
        <v>0</v>
      </c>
      <c r="C516" s="1254">
        <v>0</v>
      </c>
      <c r="D516" s="1254">
        <v>0</v>
      </c>
      <c r="E516" s="1254">
        <v>0</v>
      </c>
      <c r="F516" s="1254">
        <v>0</v>
      </c>
      <c r="G516" s="1254">
        <v>0</v>
      </c>
      <c r="H516" s="1254">
        <v>0</v>
      </c>
      <c r="I516" s="1254">
        <v>0</v>
      </c>
      <c r="J516" s="1254">
        <v>0</v>
      </c>
      <c r="K516" s="1254">
        <v>0</v>
      </c>
      <c r="L516" s="1270">
        <v>0</v>
      </c>
      <c r="M516" s="1271">
        <v>0</v>
      </c>
      <c r="N516" s="1272">
        <v>0</v>
      </c>
      <c r="O516" s="1273">
        <v>0</v>
      </c>
    </row>
    <row r="517" spans="1:15" ht="13.5" thickBot="1">
      <c r="A517" s="856" t="s">
        <v>9</v>
      </c>
      <c r="B517" s="1259">
        <v>0</v>
      </c>
      <c r="C517" s="1274">
        <v>0</v>
      </c>
      <c r="D517" s="1260">
        <v>0</v>
      </c>
      <c r="E517" s="1260">
        <v>0</v>
      </c>
      <c r="F517" s="1260">
        <v>0</v>
      </c>
      <c r="G517" s="1260">
        <v>0</v>
      </c>
      <c r="H517" s="1274">
        <v>0</v>
      </c>
      <c r="I517" s="1274">
        <v>0</v>
      </c>
      <c r="J517" s="1260">
        <v>0</v>
      </c>
      <c r="K517" s="1260">
        <v>0</v>
      </c>
      <c r="L517" s="1261">
        <v>0</v>
      </c>
      <c r="M517" s="1259">
        <v>0</v>
      </c>
      <c r="N517" s="1274">
        <v>0</v>
      </c>
      <c r="O517" s="1275">
        <v>0</v>
      </c>
    </row>
    <row r="518" spans="1:16" ht="13.5" thickBot="1">
      <c r="A518" s="191" t="s">
        <v>13</v>
      </c>
      <c r="B518" s="1264">
        <f aca="true" t="shared" si="61" ref="B518:O518">SUM(B513:B517)</f>
        <v>0</v>
      </c>
      <c r="C518" s="1265">
        <f t="shared" si="61"/>
        <v>0</v>
      </c>
      <c r="D518" s="1265">
        <f t="shared" si="61"/>
        <v>0</v>
      </c>
      <c r="E518" s="1265">
        <f t="shared" si="61"/>
        <v>0</v>
      </c>
      <c r="F518" s="1266">
        <f t="shared" si="61"/>
        <v>0</v>
      </c>
      <c r="G518" s="1265">
        <f t="shared" si="61"/>
        <v>0</v>
      </c>
      <c r="H518" s="1265">
        <f t="shared" si="61"/>
        <v>0</v>
      </c>
      <c r="I518" s="1265">
        <f t="shared" si="61"/>
        <v>0</v>
      </c>
      <c r="J518" s="1266">
        <f t="shared" si="61"/>
        <v>0</v>
      </c>
      <c r="K518" s="1264">
        <f t="shared" si="61"/>
        <v>0</v>
      </c>
      <c r="L518" s="1267">
        <f t="shared" si="61"/>
        <v>0</v>
      </c>
      <c r="M518" s="1264">
        <f t="shared" si="61"/>
        <v>0</v>
      </c>
      <c r="N518" s="1265">
        <f t="shared" si="61"/>
        <v>0</v>
      </c>
      <c r="O518" s="1268">
        <f t="shared" si="61"/>
        <v>0</v>
      </c>
      <c r="P518" s="89"/>
    </row>
    <row r="519" spans="1:15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2.75">
      <c r="A521" s="1954" t="s">
        <v>311</v>
      </c>
      <c r="B521" s="1954"/>
      <c r="C521" s="1954"/>
      <c r="D521" s="1954"/>
      <c r="E521" s="1954"/>
      <c r="F521" s="1954"/>
      <c r="G521" s="1954"/>
      <c r="H521" s="1954"/>
      <c r="I521" s="1954"/>
      <c r="J521" s="1954"/>
      <c r="K521" s="1145"/>
      <c r="L521" s="8"/>
      <c r="M521" s="8"/>
      <c r="N521" s="8"/>
      <c r="O521" s="8"/>
    </row>
    <row r="522" spans="1:15" ht="19.5">
      <c r="A522" s="1721" t="s">
        <v>23</v>
      </c>
      <c r="B522" s="1723" t="s">
        <v>45</v>
      </c>
      <c r="C522" s="1723"/>
      <c r="D522" s="1723"/>
      <c r="E522" s="1723"/>
      <c r="F522" s="1713" t="s">
        <v>234</v>
      </c>
      <c r="G522" s="1715" t="s">
        <v>235</v>
      </c>
      <c r="H522" s="1717" t="s">
        <v>46</v>
      </c>
      <c r="I522" s="1717"/>
      <c r="J522" s="1717"/>
      <c r="K522" s="1717"/>
      <c r="L522" s="1718"/>
      <c r="M522" s="1719" t="s">
        <v>236</v>
      </c>
      <c r="N522" s="180" t="s">
        <v>1</v>
      </c>
      <c r="O522" s="724" t="s">
        <v>37</v>
      </c>
    </row>
    <row r="523" spans="1:15" ht="20.25" thickBot="1">
      <c r="A523" s="1722"/>
      <c r="B523" s="181" t="s">
        <v>27</v>
      </c>
      <c r="C523" s="182" t="s">
        <v>28</v>
      </c>
      <c r="D523" s="182" t="s">
        <v>233</v>
      </c>
      <c r="E523" s="182" t="s">
        <v>29</v>
      </c>
      <c r="F523" s="1714"/>
      <c r="G523" s="1716"/>
      <c r="H523" s="185" t="s">
        <v>21</v>
      </c>
      <c r="I523" s="185" t="s">
        <v>20</v>
      </c>
      <c r="J523" s="313" t="s">
        <v>30</v>
      </c>
      <c r="K523" s="314" t="s">
        <v>31</v>
      </c>
      <c r="L523" s="187" t="s">
        <v>32</v>
      </c>
      <c r="M523" s="1720"/>
      <c r="N523" s="182" t="s">
        <v>33</v>
      </c>
      <c r="O523" s="183" t="s">
        <v>33</v>
      </c>
    </row>
    <row r="524" spans="1:15" ht="12.75">
      <c r="A524" s="189" t="s">
        <v>8</v>
      </c>
      <c r="B524" s="1254">
        <v>0</v>
      </c>
      <c r="C524" s="1254">
        <v>0</v>
      </c>
      <c r="D524" s="1254">
        <v>0</v>
      </c>
      <c r="E524" s="1254">
        <v>0</v>
      </c>
      <c r="F524" s="1254">
        <v>0</v>
      </c>
      <c r="G524" s="1254">
        <v>0</v>
      </c>
      <c r="H524" s="1252">
        <v>0</v>
      </c>
      <c r="I524" s="1252">
        <v>0</v>
      </c>
      <c r="J524" s="1276">
        <v>0</v>
      </c>
      <c r="K524" s="1251">
        <v>0</v>
      </c>
      <c r="L524" s="1277">
        <v>0</v>
      </c>
      <c r="M524" s="1251">
        <v>0</v>
      </c>
      <c r="N524" s="1252">
        <v>0</v>
      </c>
      <c r="O524" s="1253">
        <v>0</v>
      </c>
    </row>
    <row r="525" spans="1:15" ht="13.5" thickBot="1">
      <c r="A525" s="189" t="s">
        <v>3</v>
      </c>
      <c r="B525" s="1254">
        <v>0</v>
      </c>
      <c r="C525" s="1254">
        <v>0</v>
      </c>
      <c r="D525" s="1254">
        <v>0</v>
      </c>
      <c r="E525" s="1254">
        <v>0</v>
      </c>
      <c r="F525" s="1254">
        <v>0</v>
      </c>
      <c r="G525" s="1254">
        <v>0</v>
      </c>
      <c r="H525" s="1278">
        <v>0</v>
      </c>
      <c r="I525" s="1278">
        <v>0</v>
      </c>
      <c r="J525" s="1254">
        <v>0</v>
      </c>
      <c r="K525" s="1279">
        <v>0</v>
      </c>
      <c r="L525" s="1280">
        <v>0</v>
      </c>
      <c r="M525" s="1279">
        <v>0</v>
      </c>
      <c r="N525" s="1279">
        <v>0</v>
      </c>
      <c r="O525" s="1281">
        <v>0</v>
      </c>
    </row>
    <row r="526" spans="1:16" ht="13.5" thickBot="1">
      <c r="A526" s="191" t="s">
        <v>13</v>
      </c>
      <c r="B526" s="1264">
        <f>SUM(B524:B525)</f>
        <v>0</v>
      </c>
      <c r="C526" s="1264">
        <f aca="true" t="shared" si="62" ref="C526:O526">SUM(C524:C525)</f>
        <v>0</v>
      </c>
      <c r="D526" s="1264">
        <f t="shared" si="62"/>
        <v>0</v>
      </c>
      <c r="E526" s="1264">
        <f t="shared" si="62"/>
        <v>0</v>
      </c>
      <c r="F526" s="1264">
        <f t="shared" si="62"/>
        <v>0</v>
      </c>
      <c r="G526" s="1264">
        <f t="shared" si="62"/>
        <v>0</v>
      </c>
      <c r="H526" s="1264">
        <f t="shared" si="62"/>
        <v>0</v>
      </c>
      <c r="I526" s="1264">
        <f t="shared" si="62"/>
        <v>0</v>
      </c>
      <c r="J526" s="1264">
        <f t="shared" si="62"/>
        <v>0</v>
      </c>
      <c r="K526" s="1264">
        <f t="shared" si="62"/>
        <v>0</v>
      </c>
      <c r="L526" s="1282">
        <f t="shared" si="62"/>
        <v>0</v>
      </c>
      <c r="M526" s="1264">
        <f t="shared" si="62"/>
        <v>0</v>
      </c>
      <c r="N526" s="1264">
        <f t="shared" si="62"/>
        <v>0</v>
      </c>
      <c r="O526" s="1268">
        <f t="shared" si="62"/>
        <v>0</v>
      </c>
      <c r="P526" s="89"/>
    </row>
    <row r="527" spans="1:15" ht="12.75">
      <c r="A527" s="1283"/>
      <c r="B527" s="1284"/>
      <c r="C527" s="1284"/>
      <c r="D527" s="1284"/>
      <c r="E527" s="1284"/>
      <c r="F527" s="1284"/>
      <c r="G527" s="1284"/>
      <c r="H527" s="1284"/>
      <c r="I527" s="1284"/>
      <c r="J527" s="1284"/>
      <c r="K527" s="8"/>
      <c r="L527" s="8"/>
      <c r="M527" s="8"/>
      <c r="N527" s="8"/>
      <c r="O527" s="8"/>
    </row>
    <row r="528" spans="1:15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2.75">
      <c r="A529" s="1949" t="s">
        <v>306</v>
      </c>
      <c r="B529" s="1949"/>
      <c r="C529" s="1949"/>
      <c r="D529" s="1949"/>
      <c r="E529" s="1949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9.5">
      <c r="A530" s="1721" t="s">
        <v>23</v>
      </c>
      <c r="B530" s="1723" t="s">
        <v>45</v>
      </c>
      <c r="C530" s="1723"/>
      <c r="D530" s="1723"/>
      <c r="E530" s="1723"/>
      <c r="F530" s="1713" t="s">
        <v>234</v>
      </c>
      <c r="G530" s="1715" t="s">
        <v>235</v>
      </c>
      <c r="H530" s="1717" t="s">
        <v>46</v>
      </c>
      <c r="I530" s="1717"/>
      <c r="J530" s="1717"/>
      <c r="K530" s="1717"/>
      <c r="L530" s="1718"/>
      <c r="M530" s="1719" t="s">
        <v>236</v>
      </c>
      <c r="N530" s="180" t="s">
        <v>1</v>
      </c>
      <c r="O530" s="724" t="s">
        <v>37</v>
      </c>
    </row>
    <row r="531" spans="1:15" ht="20.25" thickBot="1">
      <c r="A531" s="1722"/>
      <c r="B531" s="181" t="s">
        <v>27</v>
      </c>
      <c r="C531" s="182" t="s">
        <v>28</v>
      </c>
      <c r="D531" s="182" t="s">
        <v>233</v>
      </c>
      <c r="E531" s="182" t="s">
        <v>29</v>
      </c>
      <c r="F531" s="1714"/>
      <c r="G531" s="1716"/>
      <c r="H531" s="185" t="s">
        <v>21</v>
      </c>
      <c r="I531" s="185" t="s">
        <v>20</v>
      </c>
      <c r="J531" s="313" t="s">
        <v>30</v>
      </c>
      <c r="K531" s="314" t="s">
        <v>31</v>
      </c>
      <c r="L531" s="187" t="s">
        <v>32</v>
      </c>
      <c r="M531" s="1720"/>
      <c r="N531" s="182" t="s">
        <v>33</v>
      </c>
      <c r="O531" s="183" t="s">
        <v>33</v>
      </c>
    </row>
    <row r="532" spans="1:15" ht="13.5" thickBot="1">
      <c r="A532" s="189" t="s">
        <v>8</v>
      </c>
      <c r="B532" s="1285">
        <v>0</v>
      </c>
      <c r="C532" s="1252">
        <v>0</v>
      </c>
      <c r="D532" s="1272">
        <v>0</v>
      </c>
      <c r="E532" s="1254">
        <v>0</v>
      </c>
      <c r="F532" s="1285">
        <v>0</v>
      </c>
      <c r="G532" s="1272">
        <v>0</v>
      </c>
      <c r="H532" s="1252">
        <v>0</v>
      </c>
      <c r="I532" s="1252">
        <v>0</v>
      </c>
      <c r="J532" s="1276">
        <v>0</v>
      </c>
      <c r="K532" s="1251">
        <v>0</v>
      </c>
      <c r="L532" s="1286">
        <v>0</v>
      </c>
      <c r="M532" s="1251">
        <v>0</v>
      </c>
      <c r="N532" s="1287">
        <v>0</v>
      </c>
      <c r="O532" s="1288">
        <v>0</v>
      </c>
    </row>
    <row r="533" spans="1:16" ht="13.5" thickBot="1">
      <c r="A533" s="191" t="s">
        <v>13</v>
      </c>
      <c r="B533" s="1264">
        <f aca="true" t="shared" si="63" ref="B533:O533">SUM(B532:B532)</f>
        <v>0</v>
      </c>
      <c r="C533" s="1265">
        <f t="shared" si="63"/>
        <v>0</v>
      </c>
      <c r="D533" s="1265">
        <f t="shared" si="63"/>
        <v>0</v>
      </c>
      <c r="E533" s="1265">
        <f t="shared" si="63"/>
        <v>0</v>
      </c>
      <c r="F533" s="1266">
        <f t="shared" si="63"/>
        <v>0</v>
      </c>
      <c r="G533" s="1265">
        <f t="shared" si="63"/>
        <v>0</v>
      </c>
      <c r="H533" s="1265">
        <f t="shared" si="63"/>
        <v>0</v>
      </c>
      <c r="I533" s="1265">
        <f t="shared" si="63"/>
        <v>0</v>
      </c>
      <c r="J533" s="1266">
        <f t="shared" si="63"/>
        <v>0</v>
      </c>
      <c r="K533" s="1264">
        <f t="shared" si="63"/>
        <v>0</v>
      </c>
      <c r="L533" s="1282">
        <f t="shared" si="63"/>
        <v>0</v>
      </c>
      <c r="M533" s="1264">
        <f t="shared" si="63"/>
        <v>0</v>
      </c>
      <c r="N533" s="1265">
        <f t="shared" si="63"/>
        <v>0</v>
      </c>
      <c r="O533" s="1268">
        <f t="shared" si="63"/>
        <v>0</v>
      </c>
      <c r="P533" s="89"/>
    </row>
    <row r="534" spans="1:15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2.75">
      <c r="A535" s="1963" t="s">
        <v>306</v>
      </c>
      <c r="B535" s="1963"/>
      <c r="C535" s="1963"/>
      <c r="D535" s="1963"/>
      <c r="E535" s="1963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9.5">
      <c r="A536" s="1721" t="s">
        <v>23</v>
      </c>
      <c r="B536" s="1723" t="s">
        <v>45</v>
      </c>
      <c r="C536" s="1723"/>
      <c r="D536" s="1723"/>
      <c r="E536" s="1723"/>
      <c r="F536" s="1713" t="s">
        <v>234</v>
      </c>
      <c r="G536" s="1715" t="s">
        <v>235</v>
      </c>
      <c r="H536" s="1717" t="s">
        <v>46</v>
      </c>
      <c r="I536" s="1717"/>
      <c r="J536" s="1717"/>
      <c r="K536" s="1717"/>
      <c r="L536" s="1718"/>
      <c r="M536" s="1719" t="s">
        <v>236</v>
      </c>
      <c r="N536" s="180" t="s">
        <v>1</v>
      </c>
      <c r="O536" s="724" t="s">
        <v>37</v>
      </c>
    </row>
    <row r="537" spans="1:15" ht="20.25" thickBot="1">
      <c r="A537" s="1722"/>
      <c r="B537" s="181" t="s">
        <v>27</v>
      </c>
      <c r="C537" s="182" t="s">
        <v>28</v>
      </c>
      <c r="D537" s="182" t="s">
        <v>233</v>
      </c>
      <c r="E537" s="182" t="s">
        <v>29</v>
      </c>
      <c r="F537" s="1714"/>
      <c r="G537" s="1716"/>
      <c r="H537" s="185" t="s">
        <v>21</v>
      </c>
      <c r="I537" s="185" t="s">
        <v>20</v>
      </c>
      <c r="J537" s="313" t="s">
        <v>30</v>
      </c>
      <c r="K537" s="314" t="s">
        <v>31</v>
      </c>
      <c r="L537" s="187" t="s">
        <v>32</v>
      </c>
      <c r="M537" s="1720"/>
      <c r="N537" s="182" t="s">
        <v>33</v>
      </c>
      <c r="O537" s="183" t="s">
        <v>33</v>
      </c>
    </row>
    <row r="538" spans="1:15" ht="13.5" thickBot="1">
      <c r="A538" s="189" t="s">
        <v>8</v>
      </c>
      <c r="B538" s="1285">
        <v>0</v>
      </c>
      <c r="C538" s="1252">
        <v>0</v>
      </c>
      <c r="D538" s="1289">
        <v>0</v>
      </c>
      <c r="E538" s="1254">
        <v>0</v>
      </c>
      <c r="F538" s="1285">
        <v>0</v>
      </c>
      <c r="G538" s="1290">
        <v>0</v>
      </c>
      <c r="H538" s="1252">
        <v>0</v>
      </c>
      <c r="I538" s="1252">
        <v>0</v>
      </c>
      <c r="J538" s="1276">
        <v>0</v>
      </c>
      <c r="K538" s="1251">
        <v>0</v>
      </c>
      <c r="L538" s="1286">
        <v>0</v>
      </c>
      <c r="M538" s="1251">
        <v>0</v>
      </c>
      <c r="N538" s="1287">
        <v>0</v>
      </c>
      <c r="O538" s="1288">
        <v>0</v>
      </c>
    </row>
    <row r="539" spans="1:16" ht="13.5" thickBot="1">
      <c r="A539" s="191" t="s">
        <v>13</v>
      </c>
      <c r="B539" s="1264">
        <f aca="true" t="shared" si="64" ref="B539:O539">SUM(B538:B538)</f>
        <v>0</v>
      </c>
      <c r="C539" s="1265">
        <f t="shared" si="64"/>
        <v>0</v>
      </c>
      <c r="D539" s="1265">
        <f t="shared" si="64"/>
        <v>0</v>
      </c>
      <c r="E539" s="1265">
        <f t="shared" si="64"/>
        <v>0</v>
      </c>
      <c r="F539" s="1266">
        <f t="shared" si="64"/>
        <v>0</v>
      </c>
      <c r="G539" s="1265">
        <f t="shared" si="64"/>
        <v>0</v>
      </c>
      <c r="H539" s="1265">
        <f t="shared" si="64"/>
        <v>0</v>
      </c>
      <c r="I539" s="1265">
        <f t="shared" si="64"/>
        <v>0</v>
      </c>
      <c r="J539" s="1266">
        <f t="shared" si="64"/>
        <v>0</v>
      </c>
      <c r="K539" s="1264">
        <f t="shared" si="64"/>
        <v>0</v>
      </c>
      <c r="L539" s="1282">
        <f t="shared" si="64"/>
        <v>0</v>
      </c>
      <c r="M539" s="1264">
        <f t="shared" si="64"/>
        <v>0</v>
      </c>
      <c r="N539" s="1265">
        <f t="shared" si="64"/>
        <v>0</v>
      </c>
      <c r="O539" s="1268">
        <f t="shared" si="64"/>
        <v>0</v>
      </c>
      <c r="P539" s="89"/>
    </row>
    <row r="540" spans="1:15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2.75">
      <c r="A541" s="1146"/>
      <c r="B541" s="1147"/>
      <c r="C541" s="23"/>
      <c r="D541" s="8"/>
      <c r="E541" s="8"/>
      <c r="F541" s="8"/>
      <c r="G541" s="47"/>
      <c r="H541" s="47"/>
      <c r="I541" s="47"/>
      <c r="J541" s="47"/>
      <c r="K541" s="8"/>
      <c r="L541" s="8"/>
      <c r="M541" s="8"/>
      <c r="N541" s="8"/>
      <c r="O541" s="8"/>
    </row>
    <row r="542" spans="1:15" ht="15.75">
      <c r="A542" s="1638" t="s">
        <v>93</v>
      </c>
      <c r="B542" s="1638"/>
      <c r="C542" s="1638"/>
      <c r="D542" s="1638"/>
      <c r="E542" s="1638"/>
      <c r="F542" s="1638"/>
      <c r="G542" s="1638"/>
      <c r="H542" s="1638"/>
      <c r="I542" s="1638"/>
      <c r="J542" s="1638"/>
      <c r="K542" s="8"/>
      <c r="L542" s="8"/>
      <c r="M542" s="8"/>
      <c r="N542" s="8"/>
      <c r="O542" s="8"/>
    </row>
    <row r="543" spans="1:15" ht="12.75">
      <c r="A543" s="8"/>
      <c r="B543" s="8"/>
      <c r="C543" s="8"/>
      <c r="D543" s="8"/>
      <c r="E543" s="8"/>
      <c r="F543" s="914"/>
      <c r="G543" s="915"/>
      <c r="H543" s="915"/>
      <c r="I543" s="915"/>
      <c r="J543" s="915"/>
      <c r="K543" s="915"/>
      <c r="L543" s="8"/>
      <c r="M543" s="8"/>
      <c r="N543" s="8"/>
      <c r="O543" s="8"/>
    </row>
    <row r="544" spans="1:15" ht="19.5">
      <c r="A544" s="1626" t="s">
        <v>23</v>
      </c>
      <c r="B544" s="1640" t="s">
        <v>45</v>
      </c>
      <c r="C544" s="1640"/>
      <c r="D544" s="1640"/>
      <c r="E544" s="1640"/>
      <c r="F544" s="1631" t="s">
        <v>234</v>
      </c>
      <c r="G544" s="1634" t="s">
        <v>235</v>
      </c>
      <c r="H544" s="1636" t="s">
        <v>46</v>
      </c>
      <c r="I544" s="1636"/>
      <c r="J544" s="1636"/>
      <c r="K544" s="1636"/>
      <c r="L544" s="1637"/>
      <c r="M544" s="1607" t="s">
        <v>238</v>
      </c>
      <c r="N544" s="294" t="s">
        <v>1</v>
      </c>
      <c r="O544" s="978" t="s">
        <v>37</v>
      </c>
    </row>
    <row r="545" spans="1:15" ht="20.25" thickBot="1">
      <c r="A545" s="1625"/>
      <c r="B545" s="295" t="s">
        <v>27</v>
      </c>
      <c r="C545" s="1093" t="s">
        <v>28</v>
      </c>
      <c r="D545" s="1093" t="s">
        <v>233</v>
      </c>
      <c r="E545" s="1093" t="s">
        <v>29</v>
      </c>
      <c r="F545" s="1628"/>
      <c r="G545" s="1630"/>
      <c r="H545" s="296" t="s">
        <v>21</v>
      </c>
      <c r="I545" s="296" t="s">
        <v>20</v>
      </c>
      <c r="J545" s="296" t="s">
        <v>30</v>
      </c>
      <c r="K545" s="296" t="s">
        <v>31</v>
      </c>
      <c r="L545" s="297" t="s">
        <v>32</v>
      </c>
      <c r="M545" s="1614"/>
      <c r="N545" s="1093" t="s">
        <v>33</v>
      </c>
      <c r="O545" s="298" t="s">
        <v>33</v>
      </c>
    </row>
    <row r="546" spans="1:15" ht="13.5" thickBot="1">
      <c r="A546" s="916" t="s">
        <v>13</v>
      </c>
      <c r="B546" s="917">
        <f aca="true" t="shared" si="65" ref="B546:O546">B459+B469+B479+B489+B499+B508+B518+B526+B533+B539</f>
        <v>0</v>
      </c>
      <c r="C546" s="917">
        <f t="shared" si="65"/>
        <v>0</v>
      </c>
      <c r="D546" s="917">
        <f t="shared" si="65"/>
        <v>0</v>
      </c>
      <c r="E546" s="917">
        <f t="shared" si="65"/>
        <v>0</v>
      </c>
      <c r="F546" s="917">
        <f t="shared" si="65"/>
        <v>0</v>
      </c>
      <c r="G546" s="917">
        <f t="shared" si="65"/>
        <v>0</v>
      </c>
      <c r="H546" s="917">
        <f t="shared" si="65"/>
        <v>0</v>
      </c>
      <c r="I546" s="917">
        <f t="shared" si="65"/>
        <v>0</v>
      </c>
      <c r="J546" s="917">
        <f t="shared" si="65"/>
        <v>0</v>
      </c>
      <c r="K546" s="917">
        <f t="shared" si="65"/>
        <v>0</v>
      </c>
      <c r="L546" s="917">
        <f t="shared" si="65"/>
        <v>0</v>
      </c>
      <c r="M546" s="917">
        <f t="shared" si="65"/>
        <v>0</v>
      </c>
      <c r="N546" s="917">
        <f t="shared" si="65"/>
        <v>0</v>
      </c>
      <c r="O546" s="1148">
        <f t="shared" si="65"/>
        <v>0</v>
      </c>
    </row>
    <row r="547" spans="1:16" ht="13.5" thickBot="1">
      <c r="A547" s="191" t="s">
        <v>13</v>
      </c>
      <c r="B547" s="918">
        <f aca="true" t="shared" si="66" ref="B547:O547">SUM(B546:B546)</f>
        <v>0</v>
      </c>
      <c r="C547" s="918">
        <f t="shared" si="66"/>
        <v>0</v>
      </c>
      <c r="D547" s="918">
        <f t="shared" si="66"/>
        <v>0</v>
      </c>
      <c r="E547" s="918">
        <f t="shared" si="66"/>
        <v>0</v>
      </c>
      <c r="F547" s="918">
        <f t="shared" si="66"/>
        <v>0</v>
      </c>
      <c r="G547" s="918">
        <f t="shared" si="66"/>
        <v>0</v>
      </c>
      <c r="H547" s="918">
        <f t="shared" si="66"/>
        <v>0</v>
      </c>
      <c r="I547" s="918">
        <f t="shared" si="66"/>
        <v>0</v>
      </c>
      <c r="J547" s="918">
        <f t="shared" si="66"/>
        <v>0</v>
      </c>
      <c r="K547" s="918">
        <f t="shared" si="66"/>
        <v>0</v>
      </c>
      <c r="L547" s="1090">
        <f t="shared" si="66"/>
        <v>0</v>
      </c>
      <c r="M547" s="918">
        <f t="shared" si="66"/>
        <v>0</v>
      </c>
      <c r="N547" s="918">
        <f t="shared" si="66"/>
        <v>0</v>
      </c>
      <c r="O547" s="1291">
        <f t="shared" si="66"/>
        <v>0</v>
      </c>
      <c r="P547" s="89"/>
    </row>
    <row r="548" spans="1:15" ht="12.75">
      <c r="A548" s="899"/>
      <c r="B548" s="919"/>
      <c r="C548" s="919"/>
      <c r="D548" s="919"/>
      <c r="E548" s="919"/>
      <c r="F548" s="920"/>
      <c r="G548" s="920"/>
      <c r="H548" s="920"/>
      <c r="I548" s="920"/>
      <c r="J548" s="920"/>
      <c r="K548" s="8"/>
      <c r="L548" s="920"/>
      <c r="M548" s="8"/>
      <c r="N548" s="8"/>
      <c r="O548" s="8"/>
    </row>
    <row r="549" spans="1:15" ht="12.75">
      <c r="A549" s="921"/>
      <c r="B549" s="922"/>
      <c r="C549" s="922"/>
      <c r="D549" s="922"/>
      <c r="E549" s="922"/>
      <c r="F549" s="922"/>
      <c r="G549" s="922"/>
      <c r="H549" s="922"/>
      <c r="I549" s="922"/>
      <c r="J549" s="922"/>
      <c r="K549" s="922"/>
      <c r="L549" s="922"/>
      <c r="M549" s="8"/>
      <c r="N549" s="8"/>
      <c r="O549" s="8"/>
    </row>
    <row r="550" spans="1:15" ht="15.75">
      <c r="A550" s="8"/>
      <c r="B550" s="923" t="s">
        <v>309</v>
      </c>
      <c r="C550" s="924"/>
      <c r="D550" s="924"/>
      <c r="E550" s="924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.75">
      <c r="A551" s="1980"/>
      <c r="B551" s="1980"/>
      <c r="C551" s="1980"/>
      <c r="D551" s="1980"/>
      <c r="E551" s="1980"/>
      <c r="F551" s="1980"/>
      <c r="G551" s="1980"/>
      <c r="H551" s="1980"/>
      <c r="I551" s="1980"/>
      <c r="J551" s="1980"/>
      <c r="K551" s="8"/>
      <c r="L551" s="8"/>
      <c r="M551" s="8"/>
      <c r="N551" s="8"/>
      <c r="O551" s="8"/>
    </row>
    <row r="552" spans="1:15" ht="15.75">
      <c r="A552" s="1980" t="s">
        <v>347</v>
      </c>
      <c r="B552" s="1980"/>
      <c r="C552" s="1980"/>
      <c r="D552" s="1980"/>
      <c r="E552" s="1980"/>
      <c r="F552" s="1980"/>
      <c r="G552" s="1980"/>
      <c r="H552" s="1980"/>
      <c r="I552" s="1980"/>
      <c r="J552" s="1980"/>
      <c r="K552" s="8"/>
      <c r="L552" s="8"/>
      <c r="M552" s="8"/>
      <c r="N552" s="8"/>
      <c r="O552" s="8"/>
    </row>
    <row r="553" spans="1:15" ht="15.75">
      <c r="A553" s="429"/>
      <c r="B553" s="429"/>
      <c r="C553" s="429"/>
      <c r="D553" s="429"/>
      <c r="E553" s="429"/>
      <c r="F553" s="429"/>
      <c r="G553" s="429"/>
      <c r="H553" s="429"/>
      <c r="I553" s="429"/>
      <c r="J553" s="429"/>
      <c r="K553" s="8"/>
      <c r="L553" s="8"/>
      <c r="M553" s="8"/>
      <c r="N553" s="8"/>
      <c r="O553" s="8"/>
    </row>
    <row r="554" spans="1:15" ht="19.5">
      <c r="A554" s="1721" t="s">
        <v>23</v>
      </c>
      <c r="B554" s="1723" t="s">
        <v>45</v>
      </c>
      <c r="C554" s="1723"/>
      <c r="D554" s="1723"/>
      <c r="E554" s="1723"/>
      <c r="F554" s="1713" t="s">
        <v>234</v>
      </c>
      <c r="G554" s="1715" t="s">
        <v>235</v>
      </c>
      <c r="H554" s="1717" t="s">
        <v>46</v>
      </c>
      <c r="I554" s="1717"/>
      <c r="J554" s="1717"/>
      <c r="K554" s="1717"/>
      <c r="L554" s="1718"/>
      <c r="M554" s="1719" t="s">
        <v>236</v>
      </c>
      <c r="N554" s="180" t="s">
        <v>1</v>
      </c>
      <c r="O554" s="724" t="s">
        <v>37</v>
      </c>
    </row>
    <row r="555" spans="1:15" ht="20.25" thickBot="1">
      <c r="A555" s="1722"/>
      <c r="B555" s="181" t="s">
        <v>27</v>
      </c>
      <c r="C555" s="182" t="s">
        <v>28</v>
      </c>
      <c r="D555" s="182" t="s">
        <v>233</v>
      </c>
      <c r="E555" s="182" t="s">
        <v>29</v>
      </c>
      <c r="F555" s="1714"/>
      <c r="G555" s="1716"/>
      <c r="H555" s="185" t="s">
        <v>21</v>
      </c>
      <c r="I555" s="185" t="s">
        <v>20</v>
      </c>
      <c r="J555" s="313" t="s">
        <v>30</v>
      </c>
      <c r="K555" s="314" t="s">
        <v>31</v>
      </c>
      <c r="L555" s="187" t="s">
        <v>32</v>
      </c>
      <c r="M555" s="1720"/>
      <c r="N555" s="182" t="s">
        <v>33</v>
      </c>
      <c r="O555" s="183" t="s">
        <v>33</v>
      </c>
    </row>
    <row r="556" spans="1:15" ht="14.25">
      <c r="A556" s="848" t="s">
        <v>10</v>
      </c>
      <c r="B556" s="1292">
        <v>0</v>
      </c>
      <c r="C556" s="1292">
        <v>0</v>
      </c>
      <c r="D556" s="1293">
        <v>0</v>
      </c>
      <c r="E556" s="1293">
        <v>0</v>
      </c>
      <c r="F556" s="1293">
        <v>0</v>
      </c>
      <c r="G556" s="1293">
        <v>0</v>
      </c>
      <c r="H556" s="1294">
        <v>0</v>
      </c>
      <c r="I556" s="1294">
        <v>0</v>
      </c>
      <c r="J556" s="1294">
        <v>0</v>
      </c>
      <c r="K556" s="1294">
        <v>0</v>
      </c>
      <c r="L556" s="1295">
        <v>0</v>
      </c>
      <c r="M556" s="1296">
        <v>0</v>
      </c>
      <c r="N556" s="1294">
        <v>0</v>
      </c>
      <c r="O556" s="1297">
        <v>0</v>
      </c>
    </row>
    <row r="557" spans="1:15" ht="14.25">
      <c r="A557" s="189" t="s">
        <v>8</v>
      </c>
      <c r="B557" s="1298">
        <v>0</v>
      </c>
      <c r="C557" s="1298">
        <v>0</v>
      </c>
      <c r="D557" s="1298">
        <v>0</v>
      </c>
      <c r="E557" s="1298">
        <v>0</v>
      </c>
      <c r="F557" s="1299">
        <v>0</v>
      </c>
      <c r="G557" s="1300">
        <v>0</v>
      </c>
      <c r="H557" s="1301">
        <v>0</v>
      </c>
      <c r="I557" s="1301">
        <v>0</v>
      </c>
      <c r="J557" s="1301">
        <v>0</v>
      </c>
      <c r="K557" s="1301">
        <v>0</v>
      </c>
      <c r="L557" s="1302">
        <v>0</v>
      </c>
      <c r="M557" s="1303">
        <v>0</v>
      </c>
      <c r="N557" s="925">
        <v>0</v>
      </c>
      <c r="O557" s="926">
        <v>0</v>
      </c>
    </row>
    <row r="558" spans="1:15" ht="14.25">
      <c r="A558" s="189" t="s">
        <v>3</v>
      </c>
      <c r="B558" s="1298">
        <v>0</v>
      </c>
      <c r="C558" s="1298">
        <v>0</v>
      </c>
      <c r="D558" s="1298">
        <v>0</v>
      </c>
      <c r="E558" s="1300">
        <v>0</v>
      </c>
      <c r="F558" s="1299">
        <v>0</v>
      </c>
      <c r="G558" s="1300">
        <v>0</v>
      </c>
      <c r="H558" s="1301">
        <v>0</v>
      </c>
      <c r="I558" s="1301">
        <v>0</v>
      </c>
      <c r="J558" s="1301">
        <v>0</v>
      </c>
      <c r="K558" s="1301">
        <v>0</v>
      </c>
      <c r="L558" s="1302">
        <v>0</v>
      </c>
      <c r="M558" s="1303">
        <v>0</v>
      </c>
      <c r="N558" s="927">
        <v>0</v>
      </c>
      <c r="O558" s="928">
        <v>0</v>
      </c>
    </row>
    <row r="559" spans="1:15" ht="14.25">
      <c r="A559" s="189" t="s">
        <v>5</v>
      </c>
      <c r="B559" s="1298">
        <v>0</v>
      </c>
      <c r="C559" s="1298">
        <v>0</v>
      </c>
      <c r="D559" s="1298">
        <v>0</v>
      </c>
      <c r="E559" s="1300">
        <v>0</v>
      </c>
      <c r="F559" s="1299">
        <v>0</v>
      </c>
      <c r="G559" s="1300">
        <v>0</v>
      </c>
      <c r="H559" s="1301">
        <v>0</v>
      </c>
      <c r="I559" s="1301">
        <v>0</v>
      </c>
      <c r="J559" s="1301">
        <v>0</v>
      </c>
      <c r="K559" s="1301">
        <v>0</v>
      </c>
      <c r="L559" s="1302">
        <v>0</v>
      </c>
      <c r="M559" s="1303">
        <v>0</v>
      </c>
      <c r="N559" s="1304">
        <v>0</v>
      </c>
      <c r="O559" s="1305">
        <v>0</v>
      </c>
    </row>
    <row r="560" spans="1:15" ht="15" thickBot="1">
      <c r="A560" s="856" t="s">
        <v>9</v>
      </c>
      <c r="B560" s="1306">
        <v>0</v>
      </c>
      <c r="C560" s="1306">
        <v>0</v>
      </c>
      <c r="D560" s="1306">
        <v>0</v>
      </c>
      <c r="E560" s="1307">
        <v>0</v>
      </c>
      <c r="F560" s="1307">
        <v>0</v>
      </c>
      <c r="G560" s="1306">
        <v>0</v>
      </c>
      <c r="H560" s="1308">
        <v>0</v>
      </c>
      <c r="I560" s="1308">
        <v>0</v>
      </c>
      <c r="J560" s="1308">
        <v>0</v>
      </c>
      <c r="K560" s="1308">
        <v>0</v>
      </c>
      <c r="L560" s="1309">
        <v>0</v>
      </c>
      <c r="M560" s="1310">
        <v>0</v>
      </c>
      <c r="N560" s="929">
        <v>0</v>
      </c>
      <c r="O560" s="930">
        <v>0</v>
      </c>
    </row>
    <row r="561" spans="1:16" ht="13.5" thickBot="1">
      <c r="A561" s="191" t="s">
        <v>13</v>
      </c>
      <c r="B561" s="918">
        <f aca="true" t="shared" si="67" ref="B561:O561">SUM(B556:B560)</f>
        <v>0</v>
      </c>
      <c r="C561" s="1311">
        <f t="shared" si="67"/>
        <v>0</v>
      </c>
      <c r="D561" s="1311">
        <f t="shared" si="67"/>
        <v>0</v>
      </c>
      <c r="E561" s="1311">
        <f t="shared" si="67"/>
        <v>0</v>
      </c>
      <c r="F561" s="1312">
        <f t="shared" si="67"/>
        <v>0</v>
      </c>
      <c r="G561" s="1311">
        <f t="shared" si="67"/>
        <v>0</v>
      </c>
      <c r="H561" s="1311">
        <f t="shared" si="67"/>
        <v>0</v>
      </c>
      <c r="I561" s="1311">
        <f t="shared" si="67"/>
        <v>0</v>
      </c>
      <c r="J561" s="1312">
        <f t="shared" si="67"/>
        <v>0</v>
      </c>
      <c r="K561" s="918">
        <f t="shared" si="67"/>
        <v>0</v>
      </c>
      <c r="L561" s="1090">
        <f t="shared" si="67"/>
        <v>0</v>
      </c>
      <c r="M561" s="918">
        <f t="shared" si="67"/>
        <v>0</v>
      </c>
      <c r="N561" s="1311">
        <f t="shared" si="67"/>
        <v>0</v>
      </c>
      <c r="O561" s="1313">
        <f t="shared" si="67"/>
        <v>0</v>
      </c>
      <c r="P561" s="89"/>
    </row>
    <row r="562" spans="1:15" ht="12.75">
      <c r="A562" s="931"/>
      <c r="B562" s="931"/>
      <c r="C562" s="931"/>
      <c r="D562" s="909"/>
      <c r="E562" s="8"/>
      <c r="F562" s="8"/>
      <c r="G562" s="8"/>
      <c r="H562" s="8"/>
      <c r="I562" s="8"/>
      <c r="J562" s="8"/>
      <c r="K562" s="895"/>
      <c r="L562" s="8"/>
      <c r="M562" s="8"/>
      <c r="N562" s="8"/>
      <c r="O562" s="8"/>
    </row>
    <row r="563" spans="1:15" ht="12.75">
      <c r="A563" s="931"/>
      <c r="B563" s="931"/>
      <c r="C563" s="931"/>
      <c r="D563" s="932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.75">
      <c r="A564" s="1638" t="s">
        <v>93</v>
      </c>
      <c r="B564" s="1638"/>
      <c r="C564" s="1638"/>
      <c r="D564" s="1638"/>
      <c r="E564" s="1638"/>
      <c r="F564" s="1638"/>
      <c r="G564" s="1638"/>
      <c r="H564" s="1638"/>
      <c r="I564" s="1638"/>
      <c r="J564" s="1638"/>
      <c r="K564" s="8"/>
      <c r="L564" s="8"/>
      <c r="M564" s="8"/>
      <c r="N564" s="8"/>
      <c r="O564" s="8"/>
    </row>
    <row r="565" spans="1:15" ht="12.75">
      <c r="A565" s="8"/>
      <c r="B565" s="8"/>
      <c r="C565" s="8"/>
      <c r="D565" s="8"/>
      <c r="E565" s="8"/>
      <c r="F565" s="914"/>
      <c r="G565" s="915"/>
      <c r="H565" s="915"/>
      <c r="I565" s="915"/>
      <c r="J565" s="915"/>
      <c r="K565" s="915"/>
      <c r="L565" s="8"/>
      <c r="M565" s="8"/>
      <c r="N565" s="8"/>
      <c r="O565" s="8"/>
    </row>
    <row r="566" spans="1:15" ht="19.5">
      <c r="A566" s="1626" t="s">
        <v>23</v>
      </c>
      <c r="B566" s="1640" t="s">
        <v>45</v>
      </c>
      <c r="C566" s="1640"/>
      <c r="D566" s="1640"/>
      <c r="E566" s="1640"/>
      <c r="F566" s="1631" t="s">
        <v>234</v>
      </c>
      <c r="G566" s="1634" t="s">
        <v>235</v>
      </c>
      <c r="H566" s="1636" t="s">
        <v>46</v>
      </c>
      <c r="I566" s="1636"/>
      <c r="J566" s="1636"/>
      <c r="K566" s="1636"/>
      <c r="L566" s="1637"/>
      <c r="M566" s="1607" t="s">
        <v>238</v>
      </c>
      <c r="N566" s="294" t="s">
        <v>1</v>
      </c>
      <c r="O566" s="979" t="s">
        <v>37</v>
      </c>
    </row>
    <row r="567" spans="1:15" ht="20.25" thickBot="1">
      <c r="A567" s="1625"/>
      <c r="B567" s="295" t="s">
        <v>27</v>
      </c>
      <c r="C567" s="1093" t="s">
        <v>28</v>
      </c>
      <c r="D567" s="182" t="s">
        <v>233</v>
      </c>
      <c r="E567" s="1093" t="s">
        <v>29</v>
      </c>
      <c r="F567" s="1628"/>
      <c r="G567" s="1630"/>
      <c r="H567" s="296" t="s">
        <v>21</v>
      </c>
      <c r="I567" s="296" t="s">
        <v>20</v>
      </c>
      <c r="J567" s="296" t="s">
        <v>30</v>
      </c>
      <c r="K567" s="296" t="s">
        <v>31</v>
      </c>
      <c r="L567" s="297" t="s">
        <v>32</v>
      </c>
      <c r="M567" s="1614"/>
      <c r="N567" s="1093" t="s">
        <v>33</v>
      </c>
      <c r="O567" s="298" t="s">
        <v>33</v>
      </c>
    </row>
    <row r="568" spans="1:15" ht="13.5" thickBot="1">
      <c r="A568" s="916" t="s">
        <v>13</v>
      </c>
      <c r="B568" s="917">
        <f>B561</f>
        <v>0</v>
      </c>
      <c r="C568" s="917">
        <f aca="true" t="shared" si="68" ref="C568:O568">C561</f>
        <v>0</v>
      </c>
      <c r="D568" s="917">
        <f t="shared" si="68"/>
        <v>0</v>
      </c>
      <c r="E568" s="917">
        <f t="shared" si="68"/>
        <v>0</v>
      </c>
      <c r="F568" s="917">
        <f t="shared" si="68"/>
        <v>0</v>
      </c>
      <c r="G568" s="917">
        <f t="shared" si="68"/>
        <v>0</v>
      </c>
      <c r="H568" s="917">
        <f t="shared" si="68"/>
        <v>0</v>
      </c>
      <c r="I568" s="917">
        <f t="shared" si="68"/>
        <v>0</v>
      </c>
      <c r="J568" s="917">
        <f t="shared" si="68"/>
        <v>0</v>
      </c>
      <c r="K568" s="917">
        <f t="shared" si="68"/>
        <v>0</v>
      </c>
      <c r="L568" s="1089">
        <f t="shared" si="68"/>
        <v>0</v>
      </c>
      <c r="M568" s="917">
        <f t="shared" si="68"/>
        <v>0</v>
      </c>
      <c r="N568" s="917">
        <f t="shared" si="68"/>
        <v>0</v>
      </c>
      <c r="O568" s="1149">
        <f t="shared" si="68"/>
        <v>0</v>
      </c>
    </row>
    <row r="569" spans="1:16" ht="13.5" thickBot="1">
      <c r="A569" s="191" t="s">
        <v>13</v>
      </c>
      <c r="B569" s="918">
        <f aca="true" t="shared" si="69" ref="B569:O569">SUM(B568:B568)</f>
        <v>0</v>
      </c>
      <c r="C569" s="918">
        <f t="shared" si="69"/>
        <v>0</v>
      </c>
      <c r="D569" s="918">
        <f t="shared" si="69"/>
        <v>0</v>
      </c>
      <c r="E569" s="918">
        <f t="shared" si="69"/>
        <v>0</v>
      </c>
      <c r="F569" s="918">
        <f t="shared" si="69"/>
        <v>0</v>
      </c>
      <c r="G569" s="918">
        <f t="shared" si="69"/>
        <v>0</v>
      </c>
      <c r="H569" s="918">
        <f t="shared" si="69"/>
        <v>0</v>
      </c>
      <c r="I569" s="918">
        <f t="shared" si="69"/>
        <v>0</v>
      </c>
      <c r="J569" s="918">
        <f t="shared" si="69"/>
        <v>0</v>
      </c>
      <c r="K569" s="918">
        <f t="shared" si="69"/>
        <v>0</v>
      </c>
      <c r="L569" s="1090">
        <f t="shared" si="69"/>
        <v>0</v>
      </c>
      <c r="M569" s="918">
        <f t="shared" si="69"/>
        <v>0</v>
      </c>
      <c r="N569" s="918">
        <f t="shared" si="69"/>
        <v>0</v>
      </c>
      <c r="O569" s="1314">
        <f t="shared" si="69"/>
        <v>0</v>
      </c>
      <c r="P569" s="89"/>
    </row>
    <row r="570" spans="1:15" ht="12.75">
      <c r="A570" s="899"/>
      <c r="B570" s="919"/>
      <c r="C570" s="919"/>
      <c r="D570" s="919"/>
      <c r="E570" s="919"/>
      <c r="F570" s="920"/>
      <c r="G570" s="920"/>
      <c r="H570" s="920"/>
      <c r="I570" s="920"/>
      <c r="J570" s="920"/>
      <c r="K570" s="8"/>
      <c r="L570" s="920"/>
      <c r="M570" s="8"/>
      <c r="N570" s="8"/>
      <c r="O570" s="8"/>
    </row>
    <row r="571" spans="1:15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.75">
      <c r="A572" s="1315"/>
      <c r="B572" s="923" t="s">
        <v>309</v>
      </c>
      <c r="C572" s="924"/>
      <c r="D572" s="924"/>
      <c r="E572" s="924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2.75">
      <c r="A574" s="1949" t="s">
        <v>306</v>
      </c>
      <c r="B574" s="1949"/>
      <c r="C574" s="1949"/>
      <c r="D574" s="1949"/>
      <c r="E574" s="1949"/>
      <c r="F574" s="1949"/>
      <c r="G574" s="1949"/>
      <c r="H574" s="1949"/>
      <c r="I574" s="1949"/>
      <c r="J574" s="1949"/>
      <c r="K574" s="1086"/>
      <c r="L574" s="8"/>
      <c r="M574" s="8"/>
      <c r="N574" s="8"/>
      <c r="O574" s="8"/>
    </row>
    <row r="575" spans="1:15" ht="19.5">
      <c r="A575" s="1721" t="s">
        <v>23</v>
      </c>
      <c r="B575" s="1723" t="s">
        <v>45</v>
      </c>
      <c r="C575" s="1723"/>
      <c r="D575" s="1723"/>
      <c r="E575" s="1723"/>
      <c r="F575" s="1713" t="s">
        <v>234</v>
      </c>
      <c r="G575" s="1715" t="s">
        <v>235</v>
      </c>
      <c r="H575" s="1717" t="s">
        <v>46</v>
      </c>
      <c r="I575" s="1717"/>
      <c r="J575" s="1717"/>
      <c r="K575" s="1717"/>
      <c r="L575" s="1718"/>
      <c r="M575" s="1719" t="s">
        <v>236</v>
      </c>
      <c r="N575" s="180" t="s">
        <v>1</v>
      </c>
      <c r="O575" s="1140" t="s">
        <v>37</v>
      </c>
    </row>
    <row r="576" spans="1:15" ht="20.25" thickBot="1">
      <c r="A576" s="1722"/>
      <c r="B576" s="181" t="s">
        <v>27</v>
      </c>
      <c r="C576" s="182" t="s">
        <v>28</v>
      </c>
      <c r="D576" s="182" t="s">
        <v>233</v>
      </c>
      <c r="E576" s="182" t="s">
        <v>29</v>
      </c>
      <c r="F576" s="1714"/>
      <c r="G576" s="1716"/>
      <c r="H576" s="185" t="s">
        <v>21</v>
      </c>
      <c r="I576" s="185" t="s">
        <v>20</v>
      </c>
      <c r="J576" s="313" t="s">
        <v>30</v>
      </c>
      <c r="K576" s="314" t="s">
        <v>31</v>
      </c>
      <c r="L576" s="187" t="s">
        <v>32</v>
      </c>
      <c r="M576" s="1720"/>
      <c r="N576" s="182" t="s">
        <v>33</v>
      </c>
      <c r="O576" s="183" t="s">
        <v>33</v>
      </c>
    </row>
    <row r="577" spans="1:15" ht="13.5" thickBot="1">
      <c r="A577" s="189" t="s">
        <v>8</v>
      </c>
      <c r="B577" s="253">
        <v>0</v>
      </c>
      <c r="C577" s="253">
        <v>0</v>
      </c>
      <c r="D577" s="253">
        <v>0</v>
      </c>
      <c r="E577" s="253">
        <v>0</v>
      </c>
      <c r="F577" s="253">
        <v>0</v>
      </c>
      <c r="G577" s="253">
        <v>0</v>
      </c>
      <c r="H577" s="253">
        <v>0</v>
      </c>
      <c r="I577" s="253">
        <v>0</v>
      </c>
      <c r="J577" s="381">
        <v>0</v>
      </c>
      <c r="K577" s="377">
        <v>0</v>
      </c>
      <c r="L577" s="1316">
        <v>0</v>
      </c>
      <c r="M577" s="1317">
        <v>0</v>
      </c>
      <c r="N577" s="912">
        <v>0</v>
      </c>
      <c r="O577" s="1219">
        <v>0</v>
      </c>
    </row>
    <row r="578" spans="1:16" ht="13.5" thickBot="1">
      <c r="A578" s="191" t="s">
        <v>13</v>
      </c>
      <c r="B578" s="933">
        <f aca="true" t="shared" si="70" ref="B578:O578">SUM(B577:B577)</f>
        <v>0</v>
      </c>
      <c r="C578" s="1318">
        <f t="shared" si="70"/>
        <v>0</v>
      </c>
      <c r="D578" s="1318">
        <f t="shared" si="70"/>
        <v>0</v>
      </c>
      <c r="E578" s="1318">
        <f t="shared" si="70"/>
        <v>0</v>
      </c>
      <c r="F578" s="1319">
        <f t="shared" si="70"/>
        <v>0</v>
      </c>
      <c r="G578" s="1318">
        <f t="shared" si="70"/>
        <v>0</v>
      </c>
      <c r="H578" s="1318">
        <f t="shared" si="70"/>
        <v>0</v>
      </c>
      <c r="I578" s="1318">
        <f t="shared" si="70"/>
        <v>0</v>
      </c>
      <c r="J578" s="1319">
        <f t="shared" si="70"/>
        <v>0</v>
      </c>
      <c r="K578" s="933">
        <f t="shared" si="70"/>
        <v>0</v>
      </c>
      <c r="L578" s="1088">
        <f t="shared" si="70"/>
        <v>0</v>
      </c>
      <c r="M578" s="933">
        <f t="shared" si="70"/>
        <v>0</v>
      </c>
      <c r="N578" s="1318">
        <f t="shared" si="70"/>
        <v>0</v>
      </c>
      <c r="O578" s="1320">
        <f t="shared" si="70"/>
        <v>0</v>
      </c>
      <c r="P578" s="89"/>
    </row>
    <row r="579" spans="1:15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2.75">
      <c r="A580" s="1949" t="s">
        <v>306</v>
      </c>
      <c r="B580" s="1949"/>
      <c r="C580" s="1949"/>
      <c r="D580" s="1949"/>
      <c r="E580" s="1949"/>
      <c r="F580" s="1949"/>
      <c r="G580" s="1949"/>
      <c r="H580" s="1949"/>
      <c r="I580" s="1949"/>
      <c r="J580" s="1949"/>
      <c r="K580" s="8"/>
      <c r="L580" s="8"/>
      <c r="M580" s="8"/>
      <c r="N580" s="8"/>
      <c r="O580" s="8"/>
    </row>
    <row r="581" spans="1:15" ht="19.5">
      <c r="A581" s="1721" t="s">
        <v>23</v>
      </c>
      <c r="B581" s="1723" t="s">
        <v>45</v>
      </c>
      <c r="C581" s="1723"/>
      <c r="D581" s="1723"/>
      <c r="E581" s="1723"/>
      <c r="F581" s="1713" t="s">
        <v>234</v>
      </c>
      <c r="G581" s="1715" t="s">
        <v>235</v>
      </c>
      <c r="H581" s="1717" t="s">
        <v>46</v>
      </c>
      <c r="I581" s="1717"/>
      <c r="J581" s="1717"/>
      <c r="K581" s="1717"/>
      <c r="L581" s="1718"/>
      <c r="M581" s="1719" t="s">
        <v>236</v>
      </c>
      <c r="N581" s="180" t="s">
        <v>1</v>
      </c>
      <c r="O581" s="1140" t="s">
        <v>37</v>
      </c>
    </row>
    <row r="582" spans="1:15" ht="20.25" thickBot="1">
      <c r="A582" s="1722"/>
      <c r="B582" s="181" t="s">
        <v>27</v>
      </c>
      <c r="C582" s="182" t="s">
        <v>28</v>
      </c>
      <c r="D582" s="182" t="s">
        <v>233</v>
      </c>
      <c r="E582" s="182" t="s">
        <v>29</v>
      </c>
      <c r="F582" s="1714"/>
      <c r="G582" s="1716"/>
      <c r="H582" s="185" t="s">
        <v>21</v>
      </c>
      <c r="I582" s="185" t="s">
        <v>20</v>
      </c>
      <c r="J582" s="313" t="s">
        <v>30</v>
      </c>
      <c r="K582" s="314" t="s">
        <v>31</v>
      </c>
      <c r="L582" s="187" t="s">
        <v>32</v>
      </c>
      <c r="M582" s="1720"/>
      <c r="N582" s="182" t="s">
        <v>33</v>
      </c>
      <c r="O582" s="183" t="s">
        <v>33</v>
      </c>
    </row>
    <row r="583" spans="1:15" ht="12.75">
      <c r="A583" s="189" t="s">
        <v>8</v>
      </c>
      <c r="B583" s="1321">
        <v>0</v>
      </c>
      <c r="C583" s="1321">
        <v>0</v>
      </c>
      <c r="D583" s="1321">
        <v>0</v>
      </c>
      <c r="E583" s="1321">
        <v>0</v>
      </c>
      <c r="F583" s="1322">
        <v>0</v>
      </c>
      <c r="G583" s="1321">
        <v>0</v>
      </c>
      <c r="H583" s="1321">
        <v>0</v>
      </c>
      <c r="I583" s="377">
        <v>0</v>
      </c>
      <c r="J583" s="1321">
        <v>0</v>
      </c>
      <c r="K583" s="377">
        <v>0</v>
      </c>
      <c r="L583" s="1323">
        <v>0</v>
      </c>
      <c r="M583" s="1317">
        <v>0</v>
      </c>
      <c r="N583" s="912">
        <v>0</v>
      </c>
      <c r="O583" s="1219">
        <v>0</v>
      </c>
    </row>
    <row r="584" spans="1:15" ht="13.5" thickBot="1">
      <c r="A584" s="189" t="s">
        <v>3</v>
      </c>
      <c r="B584" s="1322">
        <v>0</v>
      </c>
      <c r="C584" s="1322">
        <v>0</v>
      </c>
      <c r="D584" s="1322">
        <v>0</v>
      </c>
      <c r="E584" s="1322">
        <v>0</v>
      </c>
      <c r="F584" s="1324">
        <v>0</v>
      </c>
      <c r="G584" s="1322">
        <v>0</v>
      </c>
      <c r="H584" s="1322">
        <v>0</v>
      </c>
      <c r="I584" s="1322">
        <v>0</v>
      </c>
      <c r="J584" s="1322">
        <v>0</v>
      </c>
      <c r="K584" s="1217">
        <v>0</v>
      </c>
      <c r="L584" s="1325">
        <v>0</v>
      </c>
      <c r="M584" s="1317">
        <v>0</v>
      </c>
      <c r="N584" s="912">
        <v>0</v>
      </c>
      <c r="O584" s="1219">
        <v>0</v>
      </c>
    </row>
    <row r="585" spans="1:16" ht="13.5" thickBot="1">
      <c r="A585" s="191" t="s">
        <v>13</v>
      </c>
      <c r="B585" s="933">
        <f aca="true" t="shared" si="71" ref="B585:O585">SUM(B583:B584)</f>
        <v>0</v>
      </c>
      <c r="C585" s="933">
        <f t="shared" si="71"/>
        <v>0</v>
      </c>
      <c r="D585" s="933">
        <f t="shared" si="71"/>
        <v>0</v>
      </c>
      <c r="E585" s="933">
        <f t="shared" si="71"/>
        <v>0</v>
      </c>
      <c r="F585" s="933">
        <f t="shared" si="71"/>
        <v>0</v>
      </c>
      <c r="G585" s="933">
        <f t="shared" si="71"/>
        <v>0</v>
      </c>
      <c r="H585" s="933">
        <f t="shared" si="71"/>
        <v>0</v>
      </c>
      <c r="I585" s="933">
        <f t="shared" si="71"/>
        <v>0</v>
      </c>
      <c r="J585" s="933">
        <f t="shared" si="71"/>
        <v>0</v>
      </c>
      <c r="K585" s="933">
        <f t="shared" si="71"/>
        <v>0</v>
      </c>
      <c r="L585" s="1088">
        <v>0</v>
      </c>
      <c r="M585" s="933">
        <f t="shared" si="71"/>
        <v>0</v>
      </c>
      <c r="N585" s="933">
        <f t="shared" si="71"/>
        <v>0</v>
      </c>
      <c r="O585" s="1326">
        <f t="shared" si="71"/>
        <v>0</v>
      </c>
      <c r="P585" s="89"/>
    </row>
    <row r="586" spans="1:15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2.75">
      <c r="A587" s="1981" t="s">
        <v>306</v>
      </c>
      <c r="B587" s="1981"/>
      <c r="C587" s="1981"/>
      <c r="D587" s="1981"/>
      <c r="E587" s="1981"/>
      <c r="F587" s="1981"/>
      <c r="G587" s="1981"/>
      <c r="H587" s="1981"/>
      <c r="I587" s="1981"/>
      <c r="J587" s="1981"/>
      <c r="K587" s="8"/>
      <c r="L587" s="8"/>
      <c r="M587" s="8"/>
      <c r="N587" s="8"/>
      <c r="O587" s="8"/>
    </row>
    <row r="588" spans="1:15" ht="19.5">
      <c r="A588" s="1982" t="s">
        <v>23</v>
      </c>
      <c r="B588" s="1984" t="s">
        <v>45</v>
      </c>
      <c r="C588" s="1984"/>
      <c r="D588" s="1984"/>
      <c r="E588" s="1984"/>
      <c r="F588" s="1713" t="s">
        <v>234</v>
      </c>
      <c r="G588" s="1715" t="s">
        <v>235</v>
      </c>
      <c r="H588" s="1717" t="s">
        <v>46</v>
      </c>
      <c r="I588" s="1717"/>
      <c r="J588" s="1717"/>
      <c r="K588" s="1717"/>
      <c r="L588" s="1718"/>
      <c r="M588" s="1719" t="s">
        <v>236</v>
      </c>
      <c r="N588" s="180" t="s">
        <v>1</v>
      </c>
      <c r="O588" s="1140" t="s">
        <v>37</v>
      </c>
    </row>
    <row r="589" spans="1:15" ht="20.25" thickBot="1">
      <c r="A589" s="1983"/>
      <c r="B589" s="1327" t="s">
        <v>27</v>
      </c>
      <c r="C589" s="1328" t="s">
        <v>28</v>
      </c>
      <c r="D589" s="1328" t="s">
        <v>233</v>
      </c>
      <c r="E589" s="1328" t="s">
        <v>29</v>
      </c>
      <c r="F589" s="1714"/>
      <c r="G589" s="1716"/>
      <c r="H589" s="185" t="s">
        <v>21</v>
      </c>
      <c r="I589" s="185" t="s">
        <v>20</v>
      </c>
      <c r="J589" s="313" t="s">
        <v>30</v>
      </c>
      <c r="K589" s="314" t="s">
        <v>31</v>
      </c>
      <c r="L589" s="187" t="s">
        <v>32</v>
      </c>
      <c r="M589" s="1720"/>
      <c r="N589" s="182" t="s">
        <v>33</v>
      </c>
      <c r="O589" s="183" t="s">
        <v>33</v>
      </c>
    </row>
    <row r="590" spans="1:15" ht="13.5" thickBot="1">
      <c r="A590" s="1329" t="s">
        <v>8</v>
      </c>
      <c r="B590" s="1330">
        <v>0</v>
      </c>
      <c r="C590" s="1330">
        <v>0</v>
      </c>
      <c r="D590" s="1330">
        <v>0</v>
      </c>
      <c r="E590" s="1331">
        <v>0</v>
      </c>
      <c r="F590" s="1213">
        <v>0</v>
      </c>
      <c r="G590" s="1224">
        <v>0</v>
      </c>
      <c r="H590" s="1231">
        <v>0</v>
      </c>
      <c r="I590" s="1232">
        <v>0</v>
      </c>
      <c r="J590" s="1231">
        <v>0</v>
      </c>
      <c r="K590" s="1232">
        <v>0</v>
      </c>
      <c r="L590" s="1214">
        <v>0</v>
      </c>
      <c r="M590" s="377">
        <v>0</v>
      </c>
      <c r="N590" s="912">
        <v>0</v>
      </c>
      <c r="O590" s="1219">
        <v>0</v>
      </c>
    </row>
    <row r="591" spans="1:16" ht="13.5" thickBot="1">
      <c r="A591" s="1332" t="s">
        <v>13</v>
      </c>
      <c r="B591" s="1333">
        <f aca="true" t="shared" si="72" ref="B591:O591">SUM(B590:B590)</f>
        <v>0</v>
      </c>
      <c r="C591" s="1334">
        <f t="shared" si="72"/>
        <v>0</v>
      </c>
      <c r="D591" s="1334">
        <f t="shared" si="72"/>
        <v>0</v>
      </c>
      <c r="E591" s="1334">
        <v>0</v>
      </c>
      <c r="F591" s="1319">
        <v>0</v>
      </c>
      <c r="G591" s="1318">
        <v>0</v>
      </c>
      <c r="H591" s="1318">
        <f t="shared" si="72"/>
        <v>0</v>
      </c>
      <c r="I591" s="1318">
        <f t="shared" si="72"/>
        <v>0</v>
      </c>
      <c r="J591" s="1319">
        <f t="shared" si="72"/>
        <v>0</v>
      </c>
      <c r="K591" s="933">
        <f t="shared" si="72"/>
        <v>0</v>
      </c>
      <c r="L591" s="1335">
        <f t="shared" si="72"/>
        <v>0</v>
      </c>
      <c r="M591" s="933">
        <f t="shared" si="72"/>
        <v>0</v>
      </c>
      <c r="N591" s="1318">
        <f t="shared" si="72"/>
        <v>0</v>
      </c>
      <c r="O591" s="1320">
        <f t="shared" si="72"/>
        <v>0</v>
      </c>
      <c r="P591" s="89"/>
    </row>
    <row r="592" spans="1:15" ht="12.75">
      <c r="A592" s="8"/>
      <c r="B592" s="934"/>
      <c r="C592" s="934"/>
      <c r="D592" s="934"/>
      <c r="E592" s="934"/>
      <c r="F592" s="934"/>
      <c r="G592" s="934"/>
      <c r="H592" s="934"/>
      <c r="I592" s="934"/>
      <c r="J592" s="934"/>
      <c r="K592" s="934"/>
      <c r="L592" s="934"/>
      <c r="M592" s="934"/>
      <c r="N592" s="934"/>
      <c r="O592" s="934"/>
    </row>
    <row r="593" spans="1:15" ht="12.75">
      <c r="A593" s="1949" t="s">
        <v>306</v>
      </c>
      <c r="B593" s="1949"/>
      <c r="C593" s="1949"/>
      <c r="D593" s="1949"/>
      <c r="E593" s="1949"/>
      <c r="F593" s="1949"/>
      <c r="G593" s="1949"/>
      <c r="H593" s="1949"/>
      <c r="I593" s="1949"/>
      <c r="J593" s="1949"/>
      <c r="K593" s="8"/>
      <c r="L593" s="8"/>
      <c r="M593" s="8"/>
      <c r="N593" s="8"/>
      <c r="O593" s="8"/>
    </row>
    <row r="594" spans="1:15" ht="19.5">
      <c r="A594" s="1721" t="s">
        <v>23</v>
      </c>
      <c r="B594" s="1723" t="s">
        <v>45</v>
      </c>
      <c r="C594" s="1723"/>
      <c r="D594" s="1723"/>
      <c r="E594" s="1723"/>
      <c r="F594" s="1713" t="s">
        <v>234</v>
      </c>
      <c r="G594" s="1715" t="s">
        <v>235</v>
      </c>
      <c r="H594" s="1717" t="s">
        <v>46</v>
      </c>
      <c r="I594" s="1717"/>
      <c r="J594" s="1717"/>
      <c r="K594" s="1717"/>
      <c r="L594" s="1718"/>
      <c r="M594" s="1719" t="s">
        <v>236</v>
      </c>
      <c r="N594" s="180" t="s">
        <v>1</v>
      </c>
      <c r="O594" s="1140" t="s">
        <v>37</v>
      </c>
    </row>
    <row r="595" spans="1:15" ht="20.25" thickBot="1">
      <c r="A595" s="1722"/>
      <c r="B595" s="181" t="s">
        <v>27</v>
      </c>
      <c r="C595" s="182" t="s">
        <v>28</v>
      </c>
      <c r="D595" s="182" t="s">
        <v>233</v>
      </c>
      <c r="E595" s="182" t="s">
        <v>29</v>
      </c>
      <c r="F595" s="1714"/>
      <c r="G595" s="1716"/>
      <c r="H595" s="185" t="s">
        <v>21</v>
      </c>
      <c r="I595" s="185" t="s">
        <v>20</v>
      </c>
      <c r="J595" s="313" t="s">
        <v>30</v>
      </c>
      <c r="K595" s="314" t="s">
        <v>31</v>
      </c>
      <c r="L595" s="187" t="s">
        <v>32</v>
      </c>
      <c r="M595" s="1720"/>
      <c r="N595" s="182" t="s">
        <v>33</v>
      </c>
      <c r="O595" s="183" t="s">
        <v>33</v>
      </c>
    </row>
    <row r="596" spans="1:15" ht="13.5" thickBot="1">
      <c r="A596" s="189" t="s">
        <v>8</v>
      </c>
      <c r="B596" s="1321">
        <v>0</v>
      </c>
      <c r="C596" s="1321">
        <v>0</v>
      </c>
      <c r="D596" s="1321">
        <v>0</v>
      </c>
      <c r="E596" s="1321">
        <v>0</v>
      </c>
      <c r="F596" s="1321">
        <v>0</v>
      </c>
      <c r="G596" s="1321">
        <v>0</v>
      </c>
      <c r="H596" s="1231">
        <v>0</v>
      </c>
      <c r="I596" s="1232">
        <v>0</v>
      </c>
      <c r="J596" s="1231">
        <v>0</v>
      </c>
      <c r="K596" s="1232">
        <v>0</v>
      </c>
      <c r="L596" s="1336">
        <v>0</v>
      </c>
      <c r="M596" s="377">
        <v>0</v>
      </c>
      <c r="N596" s="1239">
        <v>0</v>
      </c>
      <c r="O596" s="1239">
        <v>0</v>
      </c>
    </row>
    <row r="597" spans="1:16" ht="13.5" thickBot="1">
      <c r="A597" s="191" t="s">
        <v>13</v>
      </c>
      <c r="B597" s="933">
        <f aca="true" t="shared" si="73" ref="B597:O597">SUM(B596:B596)</f>
        <v>0</v>
      </c>
      <c r="C597" s="1318">
        <f t="shared" si="73"/>
        <v>0</v>
      </c>
      <c r="D597" s="1318">
        <f t="shared" si="73"/>
        <v>0</v>
      </c>
      <c r="E597" s="1318">
        <f t="shared" si="73"/>
        <v>0</v>
      </c>
      <c r="F597" s="1319">
        <f t="shared" si="73"/>
        <v>0</v>
      </c>
      <c r="G597" s="1318">
        <f t="shared" si="73"/>
        <v>0</v>
      </c>
      <c r="H597" s="1318">
        <f t="shared" si="73"/>
        <v>0</v>
      </c>
      <c r="I597" s="1318">
        <f t="shared" si="73"/>
        <v>0</v>
      </c>
      <c r="J597" s="1319">
        <f t="shared" si="73"/>
        <v>0</v>
      </c>
      <c r="K597" s="933">
        <f t="shared" si="73"/>
        <v>0</v>
      </c>
      <c r="L597" s="1088">
        <f t="shared" si="73"/>
        <v>0</v>
      </c>
      <c r="M597" s="933">
        <f t="shared" si="73"/>
        <v>0</v>
      </c>
      <c r="N597" s="1318">
        <f t="shared" si="73"/>
        <v>0</v>
      </c>
      <c r="O597" s="1320">
        <f t="shared" si="73"/>
        <v>0</v>
      </c>
      <c r="P597" s="89"/>
    </row>
    <row r="598" spans="1:15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2.75">
      <c r="A599" s="1949" t="s">
        <v>306</v>
      </c>
      <c r="B599" s="1949"/>
      <c r="C599" s="1949"/>
      <c r="D599" s="1949"/>
      <c r="E599" s="1949"/>
      <c r="F599" s="1949"/>
      <c r="G599" s="1949"/>
      <c r="H599" s="8"/>
      <c r="I599" s="8"/>
      <c r="J599" s="8"/>
      <c r="K599" s="8"/>
      <c r="L599" s="8"/>
      <c r="M599" s="8"/>
      <c r="N599" s="8"/>
      <c r="O599" s="8"/>
    </row>
    <row r="600" spans="1:15" ht="19.5">
      <c r="A600" s="1721" t="s">
        <v>23</v>
      </c>
      <c r="B600" s="1723" t="s">
        <v>45</v>
      </c>
      <c r="C600" s="1723"/>
      <c r="D600" s="1723"/>
      <c r="E600" s="1723"/>
      <c r="F600" s="1713" t="s">
        <v>234</v>
      </c>
      <c r="G600" s="1715" t="s">
        <v>235</v>
      </c>
      <c r="H600" s="1717" t="s">
        <v>46</v>
      </c>
      <c r="I600" s="1717"/>
      <c r="J600" s="1717"/>
      <c r="K600" s="1717"/>
      <c r="L600" s="1718"/>
      <c r="M600" s="1719" t="s">
        <v>236</v>
      </c>
      <c r="N600" s="180" t="s">
        <v>1</v>
      </c>
      <c r="O600" s="724" t="s">
        <v>37</v>
      </c>
    </row>
    <row r="601" spans="1:15" ht="20.25" thickBot="1">
      <c r="A601" s="1722"/>
      <c r="B601" s="181" t="s">
        <v>27</v>
      </c>
      <c r="C601" s="182" t="s">
        <v>28</v>
      </c>
      <c r="D601" s="182" t="s">
        <v>233</v>
      </c>
      <c r="E601" s="182" t="s">
        <v>29</v>
      </c>
      <c r="F601" s="1714"/>
      <c r="G601" s="1716"/>
      <c r="H601" s="185" t="s">
        <v>21</v>
      </c>
      <c r="I601" s="185" t="s">
        <v>20</v>
      </c>
      <c r="J601" s="313" t="s">
        <v>30</v>
      </c>
      <c r="K601" s="314" t="s">
        <v>31</v>
      </c>
      <c r="L601" s="187" t="s">
        <v>32</v>
      </c>
      <c r="M601" s="1720"/>
      <c r="N601" s="182" t="s">
        <v>33</v>
      </c>
      <c r="O601" s="183" t="s">
        <v>33</v>
      </c>
    </row>
    <row r="602" spans="1:15" ht="13.5" thickBot="1">
      <c r="A602" s="189" t="s">
        <v>8</v>
      </c>
      <c r="B602" s="913"/>
      <c r="C602" s="378"/>
      <c r="D602" s="912">
        <v>0</v>
      </c>
      <c r="E602" s="935">
        <v>0</v>
      </c>
      <c r="F602" s="912">
        <v>0</v>
      </c>
      <c r="G602" s="912">
        <v>0</v>
      </c>
      <c r="H602" s="1231">
        <v>0</v>
      </c>
      <c r="I602" s="1232">
        <v>0</v>
      </c>
      <c r="J602" s="1231">
        <v>0</v>
      </c>
      <c r="K602" s="1232">
        <v>0</v>
      </c>
      <c r="L602" s="1214">
        <v>0</v>
      </c>
      <c r="M602" s="377">
        <v>0</v>
      </c>
      <c r="N602" s="936">
        <v>0</v>
      </c>
      <c r="O602" s="1337">
        <v>0</v>
      </c>
    </row>
    <row r="603" spans="1:16" ht="13.5" thickBot="1">
      <c r="A603" s="191" t="s">
        <v>13</v>
      </c>
      <c r="B603" s="933">
        <f aca="true" t="shared" si="74" ref="B603:O603">SUM(B602:B602)</f>
        <v>0</v>
      </c>
      <c r="C603" s="1318">
        <f t="shared" si="74"/>
        <v>0</v>
      </c>
      <c r="D603" s="1318">
        <f t="shared" si="74"/>
        <v>0</v>
      </c>
      <c r="E603" s="1318">
        <f t="shared" si="74"/>
        <v>0</v>
      </c>
      <c r="F603" s="1319">
        <f t="shared" si="74"/>
        <v>0</v>
      </c>
      <c r="G603" s="1318">
        <f t="shared" si="74"/>
        <v>0</v>
      </c>
      <c r="H603" s="1318">
        <f t="shared" si="74"/>
        <v>0</v>
      </c>
      <c r="I603" s="1318">
        <f t="shared" si="74"/>
        <v>0</v>
      </c>
      <c r="J603" s="1319">
        <f t="shared" si="74"/>
        <v>0</v>
      </c>
      <c r="K603" s="933">
        <f t="shared" si="74"/>
        <v>0</v>
      </c>
      <c r="L603" s="1335">
        <f t="shared" si="74"/>
        <v>0</v>
      </c>
      <c r="M603" s="933">
        <f t="shared" si="74"/>
        <v>0</v>
      </c>
      <c r="N603" s="1318">
        <f t="shared" si="74"/>
        <v>0</v>
      </c>
      <c r="O603" s="1320">
        <f t="shared" si="74"/>
        <v>0</v>
      </c>
      <c r="P603" s="89"/>
    </row>
    <row r="604" spans="1:15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2.75">
      <c r="A605" s="1949" t="s">
        <v>325</v>
      </c>
      <c r="B605" s="1949"/>
      <c r="C605" s="1949"/>
      <c r="D605" s="1949"/>
      <c r="E605" s="1949"/>
      <c r="F605" s="1949"/>
      <c r="G605" s="1949"/>
      <c r="H605" s="8"/>
      <c r="I605" s="8"/>
      <c r="J605" s="8"/>
      <c r="K605" s="8"/>
      <c r="L605" s="8"/>
      <c r="M605" s="8"/>
      <c r="N605" s="8"/>
      <c r="O605" s="8"/>
    </row>
    <row r="606" spans="1:15" ht="19.5">
      <c r="A606" s="1721" t="s">
        <v>23</v>
      </c>
      <c r="B606" s="1723" t="s">
        <v>45</v>
      </c>
      <c r="C606" s="1723"/>
      <c r="D606" s="1723"/>
      <c r="E606" s="1723"/>
      <c r="F606" s="1713" t="s">
        <v>234</v>
      </c>
      <c r="G606" s="1715" t="s">
        <v>235</v>
      </c>
      <c r="H606" s="1717" t="s">
        <v>46</v>
      </c>
      <c r="I606" s="1717"/>
      <c r="J606" s="1717"/>
      <c r="K606" s="1717"/>
      <c r="L606" s="1718"/>
      <c r="M606" s="1719" t="s">
        <v>236</v>
      </c>
      <c r="N606" s="180" t="s">
        <v>1</v>
      </c>
      <c r="O606" s="724" t="s">
        <v>37</v>
      </c>
    </row>
    <row r="607" spans="1:15" ht="20.25" thickBot="1">
      <c r="A607" s="1722"/>
      <c r="B607" s="181" t="s">
        <v>27</v>
      </c>
      <c r="C607" s="182" t="s">
        <v>28</v>
      </c>
      <c r="D607" s="182" t="s">
        <v>233</v>
      </c>
      <c r="E607" s="182" t="s">
        <v>29</v>
      </c>
      <c r="F607" s="1714"/>
      <c r="G607" s="1716"/>
      <c r="H607" s="185" t="s">
        <v>21</v>
      </c>
      <c r="I607" s="185" t="s">
        <v>20</v>
      </c>
      <c r="J607" s="313" t="s">
        <v>30</v>
      </c>
      <c r="K607" s="314" t="s">
        <v>31</v>
      </c>
      <c r="L607" s="187" t="s">
        <v>32</v>
      </c>
      <c r="M607" s="1720"/>
      <c r="N607" s="182" t="s">
        <v>33</v>
      </c>
      <c r="O607" s="183" t="s">
        <v>33</v>
      </c>
    </row>
    <row r="608" spans="1:15" ht="13.5" thickBot="1">
      <c r="A608" s="189" t="s">
        <v>8</v>
      </c>
      <c r="B608" s="913">
        <v>0</v>
      </c>
      <c r="C608" s="378">
        <v>0</v>
      </c>
      <c r="D608" s="253">
        <v>0</v>
      </c>
      <c r="E608" s="935">
        <v>0</v>
      </c>
      <c r="F608" s="912">
        <v>0</v>
      </c>
      <c r="G608" s="912">
        <v>0</v>
      </c>
      <c r="H608" s="1231">
        <v>0</v>
      </c>
      <c r="I608" s="1232">
        <v>0</v>
      </c>
      <c r="J608" s="1231">
        <v>0</v>
      </c>
      <c r="K608" s="1232">
        <v>0</v>
      </c>
      <c r="L608" s="1214">
        <v>0</v>
      </c>
      <c r="M608" s="377">
        <v>0</v>
      </c>
      <c r="N608" s="936">
        <v>0</v>
      </c>
      <c r="O608" s="1239">
        <v>0</v>
      </c>
    </row>
    <row r="609" spans="1:16" ht="13.5" thickBot="1">
      <c r="A609" s="191" t="s">
        <v>13</v>
      </c>
      <c r="B609" s="933">
        <f aca="true" t="shared" si="75" ref="B609:O609">SUM(B608:B608)</f>
        <v>0</v>
      </c>
      <c r="C609" s="1318">
        <f t="shared" si="75"/>
        <v>0</v>
      </c>
      <c r="D609" s="1318">
        <f t="shared" si="75"/>
        <v>0</v>
      </c>
      <c r="E609" s="1318">
        <f t="shared" si="75"/>
        <v>0</v>
      </c>
      <c r="F609" s="1319">
        <f t="shared" si="75"/>
        <v>0</v>
      </c>
      <c r="G609" s="1318">
        <f t="shared" si="75"/>
        <v>0</v>
      </c>
      <c r="H609" s="1318">
        <f t="shared" si="75"/>
        <v>0</v>
      </c>
      <c r="I609" s="1318">
        <f t="shared" si="75"/>
        <v>0</v>
      </c>
      <c r="J609" s="1319">
        <f t="shared" si="75"/>
        <v>0</v>
      </c>
      <c r="K609" s="933">
        <f t="shared" si="75"/>
        <v>0</v>
      </c>
      <c r="L609" s="1335">
        <f t="shared" si="75"/>
        <v>0</v>
      </c>
      <c r="M609" s="933">
        <f t="shared" si="75"/>
        <v>0</v>
      </c>
      <c r="N609" s="1318">
        <f t="shared" si="75"/>
        <v>0</v>
      </c>
      <c r="O609" s="1320">
        <f t="shared" si="75"/>
        <v>0</v>
      </c>
      <c r="P609" s="89"/>
    </row>
    <row r="610" spans="2:3" ht="12.75">
      <c r="B610" s="471"/>
      <c r="C610" s="471"/>
    </row>
    <row r="611" spans="2:3" ht="12.75">
      <c r="B611" s="471"/>
      <c r="C611" s="471"/>
    </row>
    <row r="612" spans="1:10" ht="15.75">
      <c r="A612" s="1972" t="s">
        <v>93</v>
      </c>
      <c r="B612" s="1972"/>
      <c r="C612" s="1972"/>
      <c r="D612" s="1972"/>
      <c r="E612" s="1972"/>
      <c r="F612" s="1972"/>
      <c r="G612" s="1972"/>
      <c r="H612" s="1972"/>
      <c r="I612" s="1972"/>
      <c r="J612" s="1972"/>
    </row>
    <row r="613" spans="6:11" ht="12.75">
      <c r="F613" s="32"/>
      <c r="G613" s="31"/>
      <c r="H613" s="31"/>
      <c r="I613" s="31"/>
      <c r="J613" s="31"/>
      <c r="K613" s="31"/>
    </row>
    <row r="614" spans="1:15" ht="19.5">
      <c r="A614" s="1651" t="s">
        <v>23</v>
      </c>
      <c r="B614" s="1653" t="s">
        <v>34</v>
      </c>
      <c r="C614" s="1653"/>
      <c r="D614" s="1653"/>
      <c r="E614" s="1653"/>
      <c r="F614" s="1631" t="s">
        <v>234</v>
      </c>
      <c r="G614" s="1634" t="s">
        <v>235</v>
      </c>
      <c r="H614" s="1654" t="s">
        <v>35</v>
      </c>
      <c r="I614" s="1654"/>
      <c r="J614" s="1654"/>
      <c r="K614" s="1654"/>
      <c r="L614" s="1655"/>
      <c r="M614" s="1607" t="s">
        <v>238</v>
      </c>
      <c r="N614" s="77" t="s">
        <v>1</v>
      </c>
      <c r="O614" s="85" t="s">
        <v>37</v>
      </c>
    </row>
    <row r="615" spans="1:15" ht="20.25" thickBot="1">
      <c r="A615" s="1652"/>
      <c r="B615" s="61" t="s">
        <v>27</v>
      </c>
      <c r="C615" s="62" t="s">
        <v>28</v>
      </c>
      <c r="D615" s="428" t="s">
        <v>233</v>
      </c>
      <c r="E615" s="62" t="s">
        <v>29</v>
      </c>
      <c r="F615" s="1628"/>
      <c r="G615" s="1630"/>
      <c r="H615" s="63" t="s">
        <v>21</v>
      </c>
      <c r="I615" s="63" t="s">
        <v>20</v>
      </c>
      <c r="J615" s="63" t="s">
        <v>30</v>
      </c>
      <c r="K615" s="63" t="s">
        <v>31</v>
      </c>
      <c r="L615" s="64" t="s">
        <v>32</v>
      </c>
      <c r="M615" s="1614"/>
      <c r="N615" s="62" t="s">
        <v>33</v>
      </c>
      <c r="O615" s="65" t="s">
        <v>33</v>
      </c>
    </row>
    <row r="616" spans="1:15" ht="13.5" thickBot="1">
      <c r="A616" s="1194" t="s">
        <v>13</v>
      </c>
      <c r="B616" s="71">
        <f>B578+B585+B591+B597+B603+B609</f>
        <v>0</v>
      </c>
      <c r="C616" s="71">
        <f aca="true" t="shared" si="76" ref="C616:O616">C578+C585+C591+C597+C603+C609</f>
        <v>0</v>
      </c>
      <c r="D616" s="71">
        <f t="shared" si="76"/>
        <v>0</v>
      </c>
      <c r="E616" s="71">
        <f t="shared" si="76"/>
        <v>0</v>
      </c>
      <c r="F616" s="71">
        <f t="shared" si="76"/>
        <v>0</v>
      </c>
      <c r="G616" s="71">
        <f t="shared" si="76"/>
        <v>0</v>
      </c>
      <c r="H616" s="71">
        <f t="shared" si="76"/>
        <v>0</v>
      </c>
      <c r="I616" s="71">
        <f t="shared" si="76"/>
        <v>0</v>
      </c>
      <c r="J616" s="71">
        <f t="shared" si="76"/>
        <v>0</v>
      </c>
      <c r="K616" s="71">
        <f t="shared" si="76"/>
        <v>0</v>
      </c>
      <c r="L616" s="1241">
        <f t="shared" si="76"/>
        <v>0</v>
      </c>
      <c r="M616" s="71">
        <f t="shared" si="76"/>
        <v>0</v>
      </c>
      <c r="N616" s="71">
        <f t="shared" si="76"/>
        <v>0</v>
      </c>
      <c r="O616" s="980">
        <f t="shared" si="76"/>
        <v>0</v>
      </c>
    </row>
    <row r="617" spans="1:16" ht="13.5" thickBot="1">
      <c r="A617" s="310" t="s">
        <v>13</v>
      </c>
      <c r="B617" s="51">
        <f aca="true" t="shared" si="77" ref="B617:O617">SUM(B616:B616)</f>
        <v>0</v>
      </c>
      <c r="C617" s="51">
        <f t="shared" si="77"/>
        <v>0</v>
      </c>
      <c r="D617" s="51">
        <f t="shared" si="77"/>
        <v>0</v>
      </c>
      <c r="E617" s="51">
        <f t="shared" si="77"/>
        <v>0</v>
      </c>
      <c r="F617" s="51">
        <f t="shared" si="77"/>
        <v>0</v>
      </c>
      <c r="G617" s="51">
        <f t="shared" si="77"/>
        <v>0</v>
      </c>
      <c r="H617" s="51">
        <f t="shared" si="77"/>
        <v>0</v>
      </c>
      <c r="I617" s="51">
        <f t="shared" si="77"/>
        <v>0</v>
      </c>
      <c r="J617" s="51">
        <f t="shared" si="77"/>
        <v>0</v>
      </c>
      <c r="K617" s="51">
        <f t="shared" si="77"/>
        <v>0</v>
      </c>
      <c r="L617" s="320">
        <f t="shared" si="77"/>
        <v>0</v>
      </c>
      <c r="M617" s="51">
        <f t="shared" si="77"/>
        <v>0</v>
      </c>
      <c r="N617" s="51">
        <f t="shared" si="77"/>
        <v>0</v>
      </c>
      <c r="O617" s="248">
        <f t="shared" si="77"/>
        <v>0</v>
      </c>
      <c r="P617" s="89"/>
    </row>
    <row r="618" spans="1:12" ht="12.75">
      <c r="A618" s="34"/>
      <c r="B618" s="293"/>
      <c r="C618" s="293"/>
      <c r="D618" s="293"/>
      <c r="E618" s="293"/>
      <c r="F618" s="21"/>
      <c r="G618" s="21"/>
      <c r="H618" s="21"/>
      <c r="I618" s="21"/>
      <c r="J618" s="21"/>
      <c r="L618" s="21"/>
    </row>
    <row r="619" ht="12.75">
      <c r="B619" s="410"/>
    </row>
    <row r="620" spans="2:5" ht="15.75">
      <c r="B620" s="923" t="s">
        <v>314</v>
      </c>
      <c r="C620" s="115"/>
      <c r="D620" s="115"/>
      <c r="E620" s="115"/>
    </row>
    <row r="621" ht="12.75">
      <c r="H621" s="8"/>
    </row>
    <row r="622" spans="1:10" ht="12.75">
      <c r="A622" s="1973" t="s">
        <v>226</v>
      </c>
      <c r="B622" s="1973"/>
      <c r="C622" s="1973"/>
      <c r="D622" s="1973"/>
      <c r="E622" s="1973"/>
      <c r="F622" s="1973"/>
      <c r="G622" s="1973"/>
      <c r="H622" s="1973"/>
      <c r="I622" s="1973"/>
      <c r="J622" s="1973"/>
    </row>
    <row r="623" spans="1:15" ht="19.5">
      <c r="A623" s="1721" t="s">
        <v>23</v>
      </c>
      <c r="B623" s="1723" t="s">
        <v>45</v>
      </c>
      <c r="C623" s="1723"/>
      <c r="D623" s="1723"/>
      <c r="E623" s="1723"/>
      <c r="F623" s="1713" t="s">
        <v>234</v>
      </c>
      <c r="G623" s="1715" t="s">
        <v>235</v>
      </c>
      <c r="H623" s="1717" t="s">
        <v>46</v>
      </c>
      <c r="I623" s="1717"/>
      <c r="J623" s="1717"/>
      <c r="K623" s="1717"/>
      <c r="L623" s="1718"/>
      <c r="M623" s="1607" t="s">
        <v>238</v>
      </c>
      <c r="N623" s="294" t="s">
        <v>1</v>
      </c>
      <c r="O623" s="978" t="s">
        <v>37</v>
      </c>
    </row>
    <row r="624" spans="1:15" ht="20.25" thickBot="1">
      <c r="A624" s="1722"/>
      <c r="B624" s="181" t="s">
        <v>27</v>
      </c>
      <c r="C624" s="182" t="s">
        <v>28</v>
      </c>
      <c r="D624" s="182" t="s">
        <v>233</v>
      </c>
      <c r="E624" s="182" t="s">
        <v>29</v>
      </c>
      <c r="F624" s="1714"/>
      <c r="G624" s="1716"/>
      <c r="H624" s="185" t="s">
        <v>21</v>
      </c>
      <c r="I624" s="185" t="s">
        <v>20</v>
      </c>
      <c r="J624" s="313" t="s">
        <v>30</v>
      </c>
      <c r="K624" s="314" t="s">
        <v>31</v>
      </c>
      <c r="L624" s="187" t="s">
        <v>32</v>
      </c>
      <c r="M624" s="1614"/>
      <c r="N624" s="1096" t="s">
        <v>33</v>
      </c>
      <c r="O624" s="301" t="s">
        <v>33</v>
      </c>
    </row>
    <row r="625" spans="1:15" ht="12.75">
      <c r="A625" s="848" t="s">
        <v>10</v>
      </c>
      <c r="B625" s="528">
        <v>0</v>
      </c>
      <c r="C625" s="528">
        <v>0</v>
      </c>
      <c r="D625" s="528">
        <v>0</v>
      </c>
      <c r="E625" s="528">
        <v>0</v>
      </c>
      <c r="F625" s="1985">
        <v>0</v>
      </c>
      <c r="G625" s="528">
        <v>0</v>
      </c>
      <c r="H625" s="937">
        <v>0</v>
      </c>
      <c r="I625" s="937">
        <v>0</v>
      </c>
      <c r="J625" s="937">
        <v>0</v>
      </c>
      <c r="K625" s="937">
        <v>0</v>
      </c>
      <c r="L625" s="938">
        <v>0</v>
      </c>
      <c r="M625" s="939">
        <v>0</v>
      </c>
      <c r="N625" s="643">
        <v>0</v>
      </c>
      <c r="O625" s="852">
        <v>0</v>
      </c>
    </row>
    <row r="626" spans="1:15" ht="12.75">
      <c r="A626" s="189" t="s">
        <v>8</v>
      </c>
      <c r="B626" s="525">
        <v>0</v>
      </c>
      <c r="C626" s="525">
        <v>0</v>
      </c>
      <c r="D626" s="525">
        <v>0</v>
      </c>
      <c r="E626" s="525">
        <v>0</v>
      </c>
      <c r="F626" s="1986"/>
      <c r="G626" s="525">
        <v>0</v>
      </c>
      <c r="H626" s="525">
        <v>0</v>
      </c>
      <c r="I626" s="525">
        <v>0</v>
      </c>
      <c r="J626" s="525">
        <v>0</v>
      </c>
      <c r="K626" s="525">
        <v>0</v>
      </c>
      <c r="L626" s="854">
        <v>0</v>
      </c>
      <c r="M626" s="500">
        <v>0</v>
      </c>
      <c r="N626" s="940">
        <v>0</v>
      </c>
      <c r="O626" s="855">
        <v>0</v>
      </c>
    </row>
    <row r="627" spans="1:15" ht="13.5" thickBot="1">
      <c r="A627" s="189" t="s">
        <v>3</v>
      </c>
      <c r="B627" s="525">
        <v>0</v>
      </c>
      <c r="C627" s="525">
        <v>0</v>
      </c>
      <c r="D627" s="525">
        <v>0</v>
      </c>
      <c r="E627" s="525">
        <v>0</v>
      </c>
      <c r="F627" s="1987"/>
      <c r="G627" s="525">
        <v>0</v>
      </c>
      <c r="H627" s="525">
        <v>0</v>
      </c>
      <c r="I627" s="525">
        <v>0</v>
      </c>
      <c r="J627" s="525">
        <v>0</v>
      </c>
      <c r="K627" s="525">
        <v>0</v>
      </c>
      <c r="L627" s="854">
        <v>0</v>
      </c>
      <c r="M627" s="527">
        <v>0</v>
      </c>
      <c r="N627" s="528">
        <v>0</v>
      </c>
      <c r="O627" s="855">
        <v>0</v>
      </c>
    </row>
    <row r="628" spans="1:16" ht="13.5" thickBot="1">
      <c r="A628" s="191" t="s">
        <v>13</v>
      </c>
      <c r="B628" s="662">
        <f aca="true" t="shared" si="78" ref="B628:O628">SUM(B625:B627)</f>
        <v>0</v>
      </c>
      <c r="C628" s="1338">
        <f t="shared" si="78"/>
        <v>0</v>
      </c>
      <c r="D628" s="1338">
        <f t="shared" si="78"/>
        <v>0</v>
      </c>
      <c r="E628" s="1338">
        <f t="shared" si="78"/>
        <v>0</v>
      </c>
      <c r="F628" s="1339">
        <f t="shared" si="78"/>
        <v>0</v>
      </c>
      <c r="G628" s="1338">
        <f t="shared" si="78"/>
        <v>0</v>
      </c>
      <c r="H628" s="1338">
        <f t="shared" si="78"/>
        <v>0</v>
      </c>
      <c r="I628" s="1338">
        <f t="shared" si="78"/>
        <v>0</v>
      </c>
      <c r="J628" s="1339">
        <f t="shared" si="78"/>
        <v>0</v>
      </c>
      <c r="K628" s="662">
        <f t="shared" si="78"/>
        <v>0</v>
      </c>
      <c r="L628" s="1087">
        <f t="shared" si="78"/>
        <v>0</v>
      </c>
      <c r="M628" s="662">
        <f t="shared" si="78"/>
        <v>0</v>
      </c>
      <c r="N628" s="1338">
        <f t="shared" si="78"/>
        <v>0</v>
      </c>
      <c r="O628" s="1340">
        <f t="shared" si="78"/>
        <v>0</v>
      </c>
      <c r="P628" s="89"/>
    </row>
    <row r="629" spans="1:15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0:11" ht="12.75">
      <c r="J630" s="5"/>
      <c r="K630" s="5"/>
    </row>
    <row r="631" spans="1:10" ht="15.75">
      <c r="A631" s="1638" t="s">
        <v>93</v>
      </c>
      <c r="B631" s="1638"/>
      <c r="C631" s="1638"/>
      <c r="D631" s="1638"/>
      <c r="E631" s="1638"/>
      <c r="F631" s="1638"/>
      <c r="G631" s="1638"/>
      <c r="H631" s="1638"/>
      <c r="I631" s="1638"/>
      <c r="J631" s="1638"/>
    </row>
    <row r="632" spans="6:11" ht="12.75">
      <c r="F632" s="32"/>
      <c r="G632" s="31"/>
      <c r="H632" s="31"/>
      <c r="I632" s="31"/>
      <c r="J632" s="31"/>
      <c r="K632" s="31"/>
    </row>
    <row r="633" spans="1:15" ht="19.5">
      <c r="A633" s="1626" t="s">
        <v>23</v>
      </c>
      <c r="B633" s="1640" t="s">
        <v>45</v>
      </c>
      <c r="C633" s="1640"/>
      <c r="D633" s="1640"/>
      <c r="E633" s="1640"/>
      <c r="F633" s="1631" t="s">
        <v>234</v>
      </c>
      <c r="G633" s="1634" t="s">
        <v>235</v>
      </c>
      <c r="H633" s="1636" t="s">
        <v>46</v>
      </c>
      <c r="I633" s="1636"/>
      <c r="J633" s="1636"/>
      <c r="K633" s="1636"/>
      <c r="L633" s="1637"/>
      <c r="M633" s="1607" t="s">
        <v>238</v>
      </c>
      <c r="N633" s="294" t="s">
        <v>1</v>
      </c>
      <c r="O633" s="85" t="s">
        <v>37</v>
      </c>
    </row>
    <row r="634" spans="1:15" ht="20.25" thickBot="1">
      <c r="A634" s="1625"/>
      <c r="B634" s="295" t="s">
        <v>27</v>
      </c>
      <c r="C634" s="1093" t="s">
        <v>28</v>
      </c>
      <c r="D634" s="1093" t="s">
        <v>233</v>
      </c>
      <c r="E634" s="1093" t="s">
        <v>29</v>
      </c>
      <c r="F634" s="1628"/>
      <c r="G634" s="1630"/>
      <c r="H634" s="296" t="s">
        <v>21</v>
      </c>
      <c r="I634" s="296" t="s">
        <v>20</v>
      </c>
      <c r="J634" s="296" t="s">
        <v>30</v>
      </c>
      <c r="K634" s="296" t="s">
        <v>31</v>
      </c>
      <c r="L634" s="297" t="s">
        <v>32</v>
      </c>
      <c r="M634" s="1614"/>
      <c r="N634" s="1096" t="s">
        <v>33</v>
      </c>
      <c r="O634" s="336" t="s">
        <v>33</v>
      </c>
    </row>
    <row r="635" spans="1:15" ht="13.5" thickBot="1">
      <c r="A635" s="916" t="s">
        <v>13</v>
      </c>
      <c r="B635" s="917">
        <f>B628</f>
        <v>0</v>
      </c>
      <c r="C635" s="917">
        <f aca="true" t="shared" si="79" ref="C635:O635">C628</f>
        <v>0</v>
      </c>
      <c r="D635" s="917">
        <f t="shared" si="79"/>
        <v>0</v>
      </c>
      <c r="E635" s="917">
        <f t="shared" si="79"/>
        <v>0</v>
      </c>
      <c r="F635" s="917">
        <f t="shared" si="79"/>
        <v>0</v>
      </c>
      <c r="G635" s="917">
        <f t="shared" si="79"/>
        <v>0</v>
      </c>
      <c r="H635" s="917">
        <f t="shared" si="79"/>
        <v>0</v>
      </c>
      <c r="I635" s="917">
        <f t="shared" si="79"/>
        <v>0</v>
      </c>
      <c r="J635" s="917">
        <f t="shared" si="79"/>
        <v>0</v>
      </c>
      <c r="K635" s="917">
        <f t="shared" si="79"/>
        <v>0</v>
      </c>
      <c r="L635" s="1089">
        <f t="shared" si="79"/>
        <v>0</v>
      </c>
      <c r="M635" s="1341">
        <f t="shared" si="79"/>
        <v>0</v>
      </c>
      <c r="N635" s="1341">
        <f t="shared" si="79"/>
        <v>0</v>
      </c>
      <c r="O635" s="1342">
        <f t="shared" si="79"/>
        <v>0</v>
      </c>
    </row>
    <row r="636" spans="1:16" ht="13.5" thickBot="1">
      <c r="A636" s="191" t="s">
        <v>13</v>
      </c>
      <c r="B636" s="918">
        <f aca="true" t="shared" si="80" ref="B636:O636">SUM(B635:B635)</f>
        <v>0</v>
      </c>
      <c r="C636" s="918">
        <f t="shared" si="80"/>
        <v>0</v>
      </c>
      <c r="D636" s="918">
        <f t="shared" si="80"/>
        <v>0</v>
      </c>
      <c r="E636" s="918">
        <f t="shared" si="80"/>
        <v>0</v>
      </c>
      <c r="F636" s="918">
        <f t="shared" si="80"/>
        <v>0</v>
      </c>
      <c r="G636" s="918">
        <f t="shared" si="80"/>
        <v>0</v>
      </c>
      <c r="H636" s="918">
        <f t="shared" si="80"/>
        <v>0</v>
      </c>
      <c r="I636" s="918">
        <f t="shared" si="80"/>
        <v>0</v>
      </c>
      <c r="J636" s="918">
        <f t="shared" si="80"/>
        <v>0</v>
      </c>
      <c r="K636" s="918">
        <f t="shared" si="80"/>
        <v>0</v>
      </c>
      <c r="L636" s="1090">
        <f t="shared" si="80"/>
        <v>0</v>
      </c>
      <c r="M636" s="918">
        <f t="shared" si="80"/>
        <v>0</v>
      </c>
      <c r="N636" s="918">
        <f t="shared" si="80"/>
        <v>0</v>
      </c>
      <c r="O636" s="52">
        <f t="shared" si="80"/>
        <v>0</v>
      </c>
      <c r="P636" s="89"/>
    </row>
    <row r="637" spans="1:12" ht="12.75">
      <c r="A637" s="34"/>
      <c r="B637" s="293"/>
      <c r="C637" s="293"/>
      <c r="D637" s="293"/>
      <c r="E637" s="293"/>
      <c r="F637" s="21"/>
      <c r="G637" s="21"/>
      <c r="H637" s="21"/>
      <c r="I637" s="21"/>
      <c r="J637" s="21"/>
      <c r="L637" s="21"/>
    </row>
    <row r="639" spans="2:5" ht="15.75">
      <c r="B639" s="923" t="s">
        <v>310</v>
      </c>
      <c r="C639" s="115"/>
      <c r="D639" s="115"/>
      <c r="E639" s="115"/>
    </row>
    <row r="641" spans="1:10" ht="12.75">
      <c r="A641" s="1973" t="s">
        <v>306</v>
      </c>
      <c r="B641" s="1973"/>
      <c r="C641" s="1973"/>
      <c r="D641" s="1973"/>
      <c r="E641" s="1973"/>
      <c r="F641" s="1973"/>
      <c r="G641" s="1973"/>
      <c r="H641" s="1973"/>
      <c r="I641" s="1973"/>
      <c r="J641" s="1973"/>
    </row>
    <row r="642" spans="1:15" ht="19.5">
      <c r="A642" s="1721" t="s">
        <v>23</v>
      </c>
      <c r="B642" s="1723" t="s">
        <v>45</v>
      </c>
      <c r="C642" s="1723"/>
      <c r="D642" s="1723"/>
      <c r="E642" s="1723"/>
      <c r="F642" s="1713" t="s">
        <v>234</v>
      </c>
      <c r="G642" s="1715" t="s">
        <v>235</v>
      </c>
      <c r="H642" s="1717" t="s">
        <v>46</v>
      </c>
      <c r="I642" s="1717"/>
      <c r="J642" s="1717"/>
      <c r="K642" s="1717"/>
      <c r="L642" s="1718"/>
      <c r="M642" s="1719" t="s">
        <v>236</v>
      </c>
      <c r="N642" s="180" t="s">
        <v>1</v>
      </c>
      <c r="O642" s="724" t="s">
        <v>37</v>
      </c>
    </row>
    <row r="643" spans="1:15" ht="20.25" thickBot="1">
      <c r="A643" s="1722"/>
      <c r="B643" s="181" t="s">
        <v>27</v>
      </c>
      <c r="C643" s="182" t="s">
        <v>28</v>
      </c>
      <c r="D643" s="182" t="s">
        <v>233</v>
      </c>
      <c r="E643" s="182" t="s">
        <v>29</v>
      </c>
      <c r="F643" s="1714"/>
      <c r="G643" s="1716"/>
      <c r="H643" s="185" t="s">
        <v>21</v>
      </c>
      <c r="I643" s="185" t="s">
        <v>20</v>
      </c>
      <c r="J643" s="313" t="s">
        <v>30</v>
      </c>
      <c r="K643" s="314" t="s">
        <v>31</v>
      </c>
      <c r="L643" s="187" t="s">
        <v>32</v>
      </c>
      <c r="M643" s="1720"/>
      <c r="N643" s="182" t="s">
        <v>33</v>
      </c>
      <c r="O643" s="183" t="s">
        <v>33</v>
      </c>
    </row>
    <row r="644" spans="1:15" ht="12.75">
      <c r="A644" s="848" t="s">
        <v>10</v>
      </c>
      <c r="B644" s="528">
        <v>0</v>
      </c>
      <c r="C644" s="528">
        <v>0</v>
      </c>
      <c r="D644" s="528">
        <v>0</v>
      </c>
      <c r="E644" s="528">
        <v>0</v>
      </c>
      <c r="F644" s="528">
        <v>0</v>
      </c>
      <c r="G644" s="528">
        <v>0</v>
      </c>
      <c r="H644" s="528">
        <v>0</v>
      </c>
      <c r="I644" s="528">
        <v>0</v>
      </c>
      <c r="J644" s="528">
        <v>0</v>
      </c>
      <c r="K644" s="528">
        <v>0</v>
      </c>
      <c r="L644" s="850">
        <v>0</v>
      </c>
      <c r="M644" s="500">
        <v>0</v>
      </c>
      <c r="N644" s="501">
        <v>0</v>
      </c>
      <c r="O644" s="941">
        <v>0</v>
      </c>
    </row>
    <row r="645" spans="1:15" ht="12.75">
      <c r="A645" s="189" t="s">
        <v>8</v>
      </c>
      <c r="B645" s="525">
        <v>0</v>
      </c>
      <c r="C645" s="525">
        <v>0</v>
      </c>
      <c r="D645" s="525">
        <v>0</v>
      </c>
      <c r="E645" s="525">
        <v>0</v>
      </c>
      <c r="F645" s="525">
        <v>0</v>
      </c>
      <c r="G645" s="525">
        <v>0</v>
      </c>
      <c r="H645" s="525">
        <v>0</v>
      </c>
      <c r="I645" s="525">
        <v>0</v>
      </c>
      <c r="J645" s="525">
        <v>0</v>
      </c>
      <c r="K645" s="525">
        <v>0</v>
      </c>
      <c r="L645" s="854">
        <v>0</v>
      </c>
      <c r="M645" s="942">
        <v>0</v>
      </c>
      <c r="N645" s="940">
        <v>0</v>
      </c>
      <c r="O645" s="1343">
        <v>0</v>
      </c>
    </row>
    <row r="646" spans="1:15" ht="13.5" thickBot="1">
      <c r="A646" s="189" t="s">
        <v>3</v>
      </c>
      <c r="B646" s="525">
        <v>0</v>
      </c>
      <c r="C646" s="525">
        <v>0</v>
      </c>
      <c r="D646" s="525">
        <v>0</v>
      </c>
      <c r="E646" s="525">
        <v>0</v>
      </c>
      <c r="F646" s="525">
        <v>0</v>
      </c>
      <c r="G646" s="525">
        <v>0</v>
      </c>
      <c r="H646" s="525">
        <v>0</v>
      </c>
      <c r="I646" s="525">
        <v>0</v>
      </c>
      <c r="J646" s="525">
        <v>0</v>
      </c>
      <c r="K646" s="525">
        <v>0</v>
      </c>
      <c r="L646" s="854">
        <v>0</v>
      </c>
      <c r="M646" s="527">
        <v>0</v>
      </c>
      <c r="N646" s="528">
        <v>0</v>
      </c>
      <c r="O646" s="943">
        <v>0</v>
      </c>
    </row>
    <row r="647" spans="1:16" ht="13.5" thickBot="1">
      <c r="A647" s="191" t="s">
        <v>13</v>
      </c>
      <c r="B647" s="662">
        <v>0</v>
      </c>
      <c r="C647" s="1338">
        <f aca="true" t="shared" si="81" ref="C647:O647">SUM(C644:C646)</f>
        <v>0</v>
      </c>
      <c r="D647" s="1338">
        <f t="shared" si="81"/>
        <v>0</v>
      </c>
      <c r="E647" s="1338">
        <f t="shared" si="81"/>
        <v>0</v>
      </c>
      <c r="F647" s="1339">
        <f t="shared" si="81"/>
        <v>0</v>
      </c>
      <c r="G647" s="1338">
        <f t="shared" si="81"/>
        <v>0</v>
      </c>
      <c r="H647" s="1338">
        <f t="shared" si="81"/>
        <v>0</v>
      </c>
      <c r="I647" s="1338">
        <f t="shared" si="81"/>
        <v>0</v>
      </c>
      <c r="J647" s="1339">
        <f t="shared" si="81"/>
        <v>0</v>
      </c>
      <c r="K647" s="662">
        <f t="shared" si="81"/>
        <v>0</v>
      </c>
      <c r="L647" s="1087">
        <f t="shared" si="81"/>
        <v>0</v>
      </c>
      <c r="M647" s="662">
        <f t="shared" si="81"/>
        <v>0</v>
      </c>
      <c r="N647" s="1338">
        <f t="shared" si="81"/>
        <v>0</v>
      </c>
      <c r="O647" s="1344">
        <f t="shared" si="81"/>
        <v>0</v>
      </c>
      <c r="P647" s="89"/>
    </row>
    <row r="648" spans="1:15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15"/>
      <c r="L648" s="8"/>
      <c r="M648" s="8"/>
      <c r="N648" s="8"/>
      <c r="O648" s="8"/>
    </row>
    <row r="649" spans="1:15" ht="12.75">
      <c r="A649" s="1949" t="s">
        <v>306</v>
      </c>
      <c r="B649" s="1949"/>
      <c r="C649" s="1949"/>
      <c r="D649" s="1949"/>
      <c r="E649" s="1949"/>
      <c r="F649" s="1949"/>
      <c r="G649" s="1949"/>
      <c r="H649" s="8"/>
      <c r="I649" s="8"/>
      <c r="J649" s="8"/>
      <c r="K649" s="944"/>
      <c r="L649" s="8"/>
      <c r="M649" s="8"/>
      <c r="N649" s="8"/>
      <c r="O649" s="8"/>
    </row>
    <row r="650" spans="1:15" ht="19.5">
      <c r="A650" s="1721" t="s">
        <v>23</v>
      </c>
      <c r="B650" s="1723" t="s">
        <v>45</v>
      </c>
      <c r="C650" s="1723"/>
      <c r="D650" s="1723"/>
      <c r="E650" s="1723"/>
      <c r="F650" s="1713" t="s">
        <v>234</v>
      </c>
      <c r="G650" s="1715" t="s">
        <v>235</v>
      </c>
      <c r="H650" s="1717" t="s">
        <v>46</v>
      </c>
      <c r="I650" s="1717"/>
      <c r="J650" s="1717"/>
      <c r="K650" s="1717"/>
      <c r="L650" s="1718"/>
      <c r="M650" s="1719" t="s">
        <v>236</v>
      </c>
      <c r="N650" s="180" t="s">
        <v>1</v>
      </c>
      <c r="O650" s="724" t="s">
        <v>37</v>
      </c>
    </row>
    <row r="651" spans="1:15" ht="20.25" thickBot="1">
      <c r="A651" s="1722"/>
      <c r="B651" s="181" t="s">
        <v>27</v>
      </c>
      <c r="C651" s="182" t="s">
        <v>28</v>
      </c>
      <c r="D651" s="182" t="s">
        <v>233</v>
      </c>
      <c r="E651" s="182" t="s">
        <v>29</v>
      </c>
      <c r="F651" s="1714"/>
      <c r="G651" s="1716"/>
      <c r="H651" s="185" t="s">
        <v>21</v>
      </c>
      <c r="I651" s="185" t="s">
        <v>20</v>
      </c>
      <c r="J651" s="313" t="s">
        <v>30</v>
      </c>
      <c r="K651" s="314" t="s">
        <v>31</v>
      </c>
      <c r="L651" s="187" t="s">
        <v>32</v>
      </c>
      <c r="M651" s="1720"/>
      <c r="N651" s="182" t="s">
        <v>33</v>
      </c>
      <c r="O651" s="183" t="s">
        <v>33</v>
      </c>
    </row>
    <row r="652" spans="1:15" ht="13.5" thickBot="1">
      <c r="A652" s="189" t="s">
        <v>8</v>
      </c>
      <c r="B652" s="1345">
        <v>0</v>
      </c>
      <c r="C652" s="501">
        <v>0</v>
      </c>
      <c r="D652" s="525">
        <v>0</v>
      </c>
      <c r="E652" s="940">
        <v>0</v>
      </c>
      <c r="F652" s="940">
        <v>0</v>
      </c>
      <c r="G652" s="940">
        <v>0</v>
      </c>
      <c r="H652" s="501">
        <v>0</v>
      </c>
      <c r="I652" s="501">
        <v>0</v>
      </c>
      <c r="J652" s="502">
        <v>0</v>
      </c>
      <c r="K652" s="500">
        <v>0</v>
      </c>
      <c r="L652" s="1346">
        <v>0</v>
      </c>
      <c r="M652" s="500">
        <v>0</v>
      </c>
      <c r="N652" s="1347">
        <v>0</v>
      </c>
      <c r="O652" s="1348">
        <v>0</v>
      </c>
    </row>
    <row r="653" spans="1:16" ht="13.5" thickBot="1">
      <c r="A653" s="191" t="s">
        <v>13</v>
      </c>
      <c r="B653" s="662">
        <f aca="true" t="shared" si="82" ref="B653:O653">SUM(B652:B652)</f>
        <v>0</v>
      </c>
      <c r="C653" s="1338">
        <f t="shared" si="82"/>
        <v>0</v>
      </c>
      <c r="D653" s="1338">
        <f t="shared" si="82"/>
        <v>0</v>
      </c>
      <c r="E653" s="1338">
        <f t="shared" si="82"/>
        <v>0</v>
      </c>
      <c r="F653" s="1339">
        <f t="shared" si="82"/>
        <v>0</v>
      </c>
      <c r="G653" s="1338">
        <f t="shared" si="82"/>
        <v>0</v>
      </c>
      <c r="H653" s="1338">
        <f t="shared" si="82"/>
        <v>0</v>
      </c>
      <c r="I653" s="1338">
        <f t="shared" si="82"/>
        <v>0</v>
      </c>
      <c r="J653" s="1339">
        <f t="shared" si="82"/>
        <v>0</v>
      </c>
      <c r="K653" s="662">
        <f t="shared" si="82"/>
        <v>0</v>
      </c>
      <c r="L653" s="1087">
        <f>SUM(L652:L652)</f>
        <v>0</v>
      </c>
      <c r="M653" s="662">
        <f>SUM(M652:M652)</f>
        <v>0</v>
      </c>
      <c r="N653" s="1338">
        <f t="shared" si="82"/>
        <v>0</v>
      </c>
      <c r="O653" s="1344">
        <f t="shared" si="82"/>
        <v>0</v>
      </c>
      <c r="P653" s="89"/>
    </row>
    <row r="654" spans="1:15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944"/>
      <c r="L654" s="8"/>
      <c r="M654" s="8"/>
      <c r="N654" s="8"/>
      <c r="O654" s="8"/>
    </row>
    <row r="655" spans="1:15" ht="12.75">
      <c r="A655" s="1949" t="s">
        <v>306</v>
      </c>
      <c r="B655" s="1949"/>
      <c r="C655" s="1949"/>
      <c r="D655" s="1949"/>
      <c r="E655" s="1949"/>
      <c r="F655" s="1949"/>
      <c r="G655" s="1949"/>
      <c r="H655" s="8"/>
      <c r="I655" s="8"/>
      <c r="J655" s="8"/>
      <c r="K655" s="944"/>
      <c r="L655" s="8"/>
      <c r="M655" s="8"/>
      <c r="N655" s="8"/>
      <c r="O655" s="8"/>
    </row>
    <row r="656" spans="1:15" ht="19.5">
      <c r="A656" s="1721" t="s">
        <v>23</v>
      </c>
      <c r="B656" s="1723" t="s">
        <v>45</v>
      </c>
      <c r="C656" s="1723"/>
      <c r="D656" s="1723"/>
      <c r="E656" s="1723"/>
      <c r="F656" s="1713" t="s">
        <v>234</v>
      </c>
      <c r="G656" s="1715" t="s">
        <v>235</v>
      </c>
      <c r="H656" s="1717" t="s">
        <v>46</v>
      </c>
      <c r="I656" s="1717"/>
      <c r="J656" s="1717"/>
      <c r="K656" s="1717"/>
      <c r="L656" s="1718"/>
      <c r="M656" s="1719" t="s">
        <v>236</v>
      </c>
      <c r="N656" s="180" t="s">
        <v>1</v>
      </c>
      <c r="O656" s="724" t="s">
        <v>37</v>
      </c>
    </row>
    <row r="657" spans="1:15" ht="20.25" thickBot="1">
      <c r="A657" s="1722"/>
      <c r="B657" s="181" t="s">
        <v>27</v>
      </c>
      <c r="C657" s="182" t="s">
        <v>28</v>
      </c>
      <c r="D657" s="182" t="s">
        <v>233</v>
      </c>
      <c r="E657" s="182" t="s">
        <v>29</v>
      </c>
      <c r="F657" s="1714"/>
      <c r="G657" s="1716"/>
      <c r="H657" s="185" t="s">
        <v>21</v>
      </c>
      <c r="I657" s="185" t="s">
        <v>20</v>
      </c>
      <c r="J657" s="313" t="s">
        <v>30</v>
      </c>
      <c r="K657" s="314" t="s">
        <v>31</v>
      </c>
      <c r="L657" s="187" t="s">
        <v>32</v>
      </c>
      <c r="M657" s="1720"/>
      <c r="N657" s="182" t="s">
        <v>33</v>
      </c>
      <c r="O657" s="183" t="s">
        <v>33</v>
      </c>
    </row>
    <row r="658" spans="1:15" ht="13.5" thickBot="1">
      <c r="A658" s="189" t="s">
        <v>8</v>
      </c>
      <c r="B658" s="1345">
        <v>0</v>
      </c>
      <c r="C658" s="501">
        <v>0</v>
      </c>
      <c r="D658" s="940">
        <v>0</v>
      </c>
      <c r="E658" s="1349">
        <v>0</v>
      </c>
      <c r="F658" s="940">
        <v>0</v>
      </c>
      <c r="G658" s="940">
        <v>0</v>
      </c>
      <c r="H658" s="1350">
        <v>0</v>
      </c>
      <c r="I658" s="643">
        <v>0</v>
      </c>
      <c r="J658" s="1350">
        <v>0</v>
      </c>
      <c r="K658" s="643">
        <v>0</v>
      </c>
      <c r="L658" s="1346">
        <v>0</v>
      </c>
      <c r="M658" s="500">
        <v>0</v>
      </c>
      <c r="N658" s="1347">
        <v>0</v>
      </c>
      <c r="O658" s="1348">
        <v>0</v>
      </c>
    </row>
    <row r="659" spans="1:16" ht="13.5" thickBot="1">
      <c r="A659" s="191" t="s">
        <v>13</v>
      </c>
      <c r="B659" s="662">
        <f aca="true" t="shared" si="83" ref="B659:O659">SUM(B658:B658)</f>
        <v>0</v>
      </c>
      <c r="C659" s="1338">
        <f t="shared" si="83"/>
        <v>0</v>
      </c>
      <c r="D659" s="1338">
        <f t="shared" si="83"/>
        <v>0</v>
      </c>
      <c r="E659" s="1338">
        <f t="shared" si="83"/>
        <v>0</v>
      </c>
      <c r="F659" s="1339">
        <f t="shared" si="83"/>
        <v>0</v>
      </c>
      <c r="G659" s="1338">
        <f t="shared" si="83"/>
        <v>0</v>
      </c>
      <c r="H659" s="1338">
        <f t="shared" si="83"/>
        <v>0</v>
      </c>
      <c r="I659" s="1338">
        <f t="shared" si="83"/>
        <v>0</v>
      </c>
      <c r="J659" s="1339">
        <f t="shared" si="83"/>
        <v>0</v>
      </c>
      <c r="K659" s="662">
        <f t="shared" si="83"/>
        <v>0</v>
      </c>
      <c r="L659" s="1351">
        <f t="shared" si="83"/>
        <v>0</v>
      </c>
      <c r="M659" s="662">
        <f t="shared" si="83"/>
        <v>0</v>
      </c>
      <c r="N659" s="1338">
        <f t="shared" si="83"/>
        <v>0</v>
      </c>
      <c r="O659" s="1344">
        <f t="shared" si="83"/>
        <v>0</v>
      </c>
      <c r="P659" s="89"/>
    </row>
    <row r="660" spans="1:15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944"/>
      <c r="L660" s="8"/>
      <c r="M660" s="8"/>
      <c r="N660" s="8"/>
      <c r="O660" s="8"/>
    </row>
    <row r="661" spans="1:15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.75">
      <c r="A662" s="1638" t="s">
        <v>93</v>
      </c>
      <c r="B662" s="1638"/>
      <c r="C662" s="1638"/>
      <c r="D662" s="1638"/>
      <c r="E662" s="1638"/>
      <c r="F662" s="1638"/>
      <c r="G662" s="1638"/>
      <c r="H662" s="1638"/>
      <c r="I662" s="1638"/>
      <c r="J662" s="1638"/>
      <c r="K662" s="8"/>
      <c r="L662" s="8"/>
      <c r="M662" s="8"/>
      <c r="N662" s="8"/>
      <c r="O662" s="8"/>
    </row>
    <row r="663" spans="1:15" ht="12.75">
      <c r="A663" s="8"/>
      <c r="B663" s="8"/>
      <c r="C663" s="8"/>
      <c r="D663" s="8"/>
      <c r="E663" s="8"/>
      <c r="F663" s="914"/>
      <c r="G663" s="915"/>
      <c r="H663" s="915"/>
      <c r="I663" s="915"/>
      <c r="J663" s="915"/>
      <c r="K663" s="915"/>
      <c r="L663" s="8"/>
      <c r="M663" s="8"/>
      <c r="N663" s="8"/>
      <c r="O663" s="8"/>
    </row>
    <row r="664" spans="1:15" ht="19.5">
      <c r="A664" s="1626" t="s">
        <v>23</v>
      </c>
      <c r="B664" s="1640" t="s">
        <v>45</v>
      </c>
      <c r="C664" s="1640"/>
      <c r="D664" s="1640"/>
      <c r="E664" s="1640"/>
      <c r="F664" s="1631" t="s">
        <v>234</v>
      </c>
      <c r="G664" s="1634" t="s">
        <v>235</v>
      </c>
      <c r="H664" s="1636" t="s">
        <v>46</v>
      </c>
      <c r="I664" s="1636"/>
      <c r="J664" s="1636"/>
      <c r="K664" s="1636"/>
      <c r="L664" s="1637"/>
      <c r="M664" s="1607" t="s">
        <v>238</v>
      </c>
      <c r="N664" s="294" t="s">
        <v>1</v>
      </c>
      <c r="O664" s="978" t="s">
        <v>37</v>
      </c>
    </row>
    <row r="665" spans="1:15" ht="20.25" thickBot="1">
      <c r="A665" s="1625"/>
      <c r="B665" s="295" t="s">
        <v>27</v>
      </c>
      <c r="C665" s="1093" t="s">
        <v>28</v>
      </c>
      <c r="D665" s="1093" t="s">
        <v>233</v>
      </c>
      <c r="E665" s="1093" t="s">
        <v>29</v>
      </c>
      <c r="F665" s="1628"/>
      <c r="G665" s="1630"/>
      <c r="H665" s="296" t="s">
        <v>21</v>
      </c>
      <c r="I665" s="296" t="s">
        <v>20</v>
      </c>
      <c r="J665" s="296" t="s">
        <v>30</v>
      </c>
      <c r="K665" s="296" t="s">
        <v>31</v>
      </c>
      <c r="L665" s="297" t="s">
        <v>32</v>
      </c>
      <c r="M665" s="1614"/>
      <c r="N665" s="1093" t="s">
        <v>33</v>
      </c>
      <c r="O665" s="298" t="s">
        <v>33</v>
      </c>
    </row>
    <row r="666" spans="1:15" ht="13.5" thickBot="1">
      <c r="A666" s="916" t="s">
        <v>13</v>
      </c>
      <c r="B666" s="917">
        <f>B647+B653+B659</f>
        <v>0</v>
      </c>
      <c r="C666" s="917">
        <f aca="true" t="shared" si="84" ref="C666:O666">C647+C653+C659</f>
        <v>0</v>
      </c>
      <c r="D666" s="917">
        <f t="shared" si="84"/>
        <v>0</v>
      </c>
      <c r="E666" s="917">
        <f t="shared" si="84"/>
        <v>0</v>
      </c>
      <c r="F666" s="917">
        <f t="shared" si="84"/>
        <v>0</v>
      </c>
      <c r="G666" s="917">
        <f t="shared" si="84"/>
        <v>0</v>
      </c>
      <c r="H666" s="917">
        <f t="shared" si="84"/>
        <v>0</v>
      </c>
      <c r="I666" s="917">
        <f t="shared" si="84"/>
        <v>0</v>
      </c>
      <c r="J666" s="917">
        <f t="shared" si="84"/>
        <v>0</v>
      </c>
      <c r="K666" s="917">
        <f t="shared" si="84"/>
        <v>0</v>
      </c>
      <c r="L666" s="1089">
        <f t="shared" si="84"/>
        <v>0</v>
      </c>
      <c r="M666" s="917">
        <f t="shared" si="84"/>
        <v>0</v>
      </c>
      <c r="N666" s="917">
        <f t="shared" si="84"/>
        <v>0</v>
      </c>
      <c r="O666" s="1148">
        <f t="shared" si="84"/>
        <v>0</v>
      </c>
    </row>
    <row r="667" spans="1:16" ht="13.5" thickBot="1">
      <c r="A667" s="191" t="s">
        <v>13</v>
      </c>
      <c r="B667" s="918">
        <f aca="true" t="shared" si="85" ref="B667:O667">SUM(B666:B666)</f>
        <v>0</v>
      </c>
      <c r="C667" s="918">
        <f t="shared" si="85"/>
        <v>0</v>
      </c>
      <c r="D667" s="918">
        <f t="shared" si="85"/>
        <v>0</v>
      </c>
      <c r="E667" s="918">
        <f t="shared" si="85"/>
        <v>0</v>
      </c>
      <c r="F667" s="918">
        <f t="shared" si="85"/>
        <v>0</v>
      </c>
      <c r="G667" s="918">
        <f t="shared" si="85"/>
        <v>0</v>
      </c>
      <c r="H667" s="918">
        <f t="shared" si="85"/>
        <v>0</v>
      </c>
      <c r="I667" s="918">
        <f t="shared" si="85"/>
        <v>0</v>
      </c>
      <c r="J667" s="918">
        <f t="shared" si="85"/>
        <v>0</v>
      </c>
      <c r="K667" s="918">
        <f t="shared" si="85"/>
        <v>0</v>
      </c>
      <c r="L667" s="1090">
        <f t="shared" si="85"/>
        <v>0</v>
      </c>
      <c r="M667" s="918">
        <f t="shared" si="85"/>
        <v>0</v>
      </c>
      <c r="N667" s="918">
        <f t="shared" si="85"/>
        <v>0</v>
      </c>
      <c r="O667" s="1291">
        <f t="shared" si="85"/>
        <v>0</v>
      </c>
      <c r="P667" s="89"/>
    </row>
    <row r="668" spans="1:15" ht="12.75">
      <c r="A668" s="899"/>
      <c r="B668" s="919"/>
      <c r="C668" s="919"/>
      <c r="D668" s="919"/>
      <c r="E668" s="919"/>
      <c r="F668" s="920"/>
      <c r="G668" s="920"/>
      <c r="H668" s="920"/>
      <c r="I668" s="920"/>
      <c r="J668" s="920"/>
      <c r="K668" s="8"/>
      <c r="L668" s="920"/>
      <c r="M668" s="8"/>
      <c r="N668" s="8"/>
      <c r="O668" s="8"/>
    </row>
    <row r="669" spans="1:15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.75">
      <c r="A670" s="8"/>
      <c r="B670" s="923" t="s">
        <v>310</v>
      </c>
      <c r="C670" s="924"/>
      <c r="D670" s="924"/>
      <c r="E670" s="924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2.75">
      <c r="A672" s="1949" t="s">
        <v>307</v>
      </c>
      <c r="B672" s="1949"/>
      <c r="C672" s="1949"/>
      <c r="D672" s="1949"/>
      <c r="E672" s="1949"/>
      <c r="F672" s="1949"/>
      <c r="G672" s="1949"/>
      <c r="H672" s="1949"/>
      <c r="I672" s="1949"/>
      <c r="J672" s="337"/>
      <c r="K672" s="8"/>
      <c r="L672" s="8"/>
      <c r="M672" s="8"/>
      <c r="N672" s="8"/>
      <c r="O672" s="8"/>
    </row>
    <row r="673" spans="1:15" ht="19.5">
      <c r="A673" s="1721" t="s">
        <v>23</v>
      </c>
      <c r="B673" s="1723" t="s">
        <v>45</v>
      </c>
      <c r="C673" s="1723"/>
      <c r="D673" s="1723"/>
      <c r="E673" s="1723"/>
      <c r="F673" s="1713" t="s">
        <v>234</v>
      </c>
      <c r="G673" s="1715" t="s">
        <v>235</v>
      </c>
      <c r="H673" s="1717" t="s">
        <v>46</v>
      </c>
      <c r="I673" s="1717"/>
      <c r="J673" s="1717"/>
      <c r="K673" s="1717"/>
      <c r="L673" s="1718"/>
      <c r="M673" s="1719" t="s">
        <v>236</v>
      </c>
      <c r="N673" s="180" t="s">
        <v>1</v>
      </c>
      <c r="O673" s="724" t="s">
        <v>37</v>
      </c>
    </row>
    <row r="674" spans="1:15" ht="20.25" thickBot="1">
      <c r="A674" s="1722"/>
      <c r="B674" s="181" t="s">
        <v>27</v>
      </c>
      <c r="C674" s="182" t="s">
        <v>28</v>
      </c>
      <c r="D674" s="182" t="s">
        <v>233</v>
      </c>
      <c r="E674" s="182" t="s">
        <v>29</v>
      </c>
      <c r="F674" s="1714"/>
      <c r="G674" s="1716"/>
      <c r="H674" s="185" t="s">
        <v>21</v>
      </c>
      <c r="I674" s="185" t="s">
        <v>20</v>
      </c>
      <c r="J674" s="313" t="s">
        <v>30</v>
      </c>
      <c r="K674" s="314" t="s">
        <v>31</v>
      </c>
      <c r="L674" s="409" t="s">
        <v>32</v>
      </c>
      <c r="M674" s="1720"/>
      <c r="N674" s="182" t="s">
        <v>33</v>
      </c>
      <c r="O674" s="183" t="s">
        <v>33</v>
      </c>
    </row>
    <row r="675" spans="1:15" ht="12.75">
      <c r="A675" s="848" t="s">
        <v>10</v>
      </c>
      <c r="B675" s="863">
        <v>0</v>
      </c>
      <c r="C675" s="863">
        <v>0</v>
      </c>
      <c r="D675" s="863">
        <v>0</v>
      </c>
      <c r="E675" s="863">
        <v>0</v>
      </c>
      <c r="F675" s="863">
        <v>0</v>
      </c>
      <c r="G675" s="863">
        <v>0</v>
      </c>
      <c r="H675" s="863">
        <v>0</v>
      </c>
      <c r="I675" s="863">
        <v>0</v>
      </c>
      <c r="J675" s="863">
        <v>0</v>
      </c>
      <c r="K675" s="863">
        <v>0</v>
      </c>
      <c r="L675" s="889">
        <v>0</v>
      </c>
      <c r="M675" s="868">
        <v>0</v>
      </c>
      <c r="N675" s="863">
        <v>0</v>
      </c>
      <c r="O675" s="869">
        <v>0</v>
      </c>
    </row>
    <row r="676" spans="1:15" ht="12.75">
      <c r="A676" s="189" t="s">
        <v>8</v>
      </c>
      <c r="B676" s="599">
        <v>0</v>
      </c>
      <c r="C676" s="599">
        <v>0</v>
      </c>
      <c r="D676" s="599">
        <v>0</v>
      </c>
      <c r="E676" s="599">
        <v>0</v>
      </c>
      <c r="F676" s="599">
        <v>0</v>
      </c>
      <c r="G676" s="599">
        <v>0</v>
      </c>
      <c r="H676" s="599">
        <v>0</v>
      </c>
      <c r="I676" s="599">
        <v>0</v>
      </c>
      <c r="J676" s="599">
        <v>0</v>
      </c>
      <c r="K676" s="599">
        <v>0</v>
      </c>
      <c r="L676" s="866">
        <v>0</v>
      </c>
      <c r="M676" s="490">
        <v>0</v>
      </c>
      <c r="N676" s="491">
        <v>0</v>
      </c>
      <c r="O676" s="867">
        <v>0</v>
      </c>
    </row>
    <row r="677" spans="1:15" ht="12.75">
      <c r="A677" s="189" t="s">
        <v>3</v>
      </c>
      <c r="B677" s="599">
        <v>0</v>
      </c>
      <c r="C677" s="599">
        <v>0</v>
      </c>
      <c r="D677" s="599">
        <v>0</v>
      </c>
      <c r="E677" s="599">
        <v>0</v>
      </c>
      <c r="F677" s="599">
        <v>0</v>
      </c>
      <c r="G677" s="599">
        <v>0</v>
      </c>
      <c r="H677" s="599">
        <v>0</v>
      </c>
      <c r="I677" s="599">
        <v>0</v>
      </c>
      <c r="J677" s="599">
        <v>0</v>
      </c>
      <c r="K677" s="599">
        <v>0</v>
      </c>
      <c r="L677" s="866">
        <v>0</v>
      </c>
      <c r="M677" s="868">
        <v>0</v>
      </c>
      <c r="N677" s="863">
        <v>0</v>
      </c>
      <c r="O677" s="869">
        <v>0</v>
      </c>
    </row>
    <row r="678" spans="1:15" ht="13.5" thickBot="1">
      <c r="A678" s="189" t="s">
        <v>5</v>
      </c>
      <c r="B678" s="599">
        <v>0</v>
      </c>
      <c r="C678" s="599">
        <v>0</v>
      </c>
      <c r="D678" s="599">
        <v>0</v>
      </c>
      <c r="E678" s="599">
        <v>0</v>
      </c>
      <c r="F678" s="878">
        <v>0</v>
      </c>
      <c r="G678" s="599">
        <v>0</v>
      </c>
      <c r="H678" s="599">
        <v>0</v>
      </c>
      <c r="I678" s="599">
        <v>0</v>
      </c>
      <c r="J678" s="599">
        <v>0</v>
      </c>
      <c r="K678" s="599">
        <v>0</v>
      </c>
      <c r="L678" s="1141">
        <v>0</v>
      </c>
      <c r="M678" s="1181">
        <v>0</v>
      </c>
      <c r="N678" s="872">
        <v>0</v>
      </c>
      <c r="O678" s="972">
        <v>0</v>
      </c>
    </row>
    <row r="679" spans="1:16" ht="13.5" thickBot="1">
      <c r="A679" s="191" t="s">
        <v>13</v>
      </c>
      <c r="B679" s="893">
        <f aca="true" t="shared" si="86" ref="B679:O679">SUM(B675:B678)</f>
        <v>0</v>
      </c>
      <c r="C679" s="897">
        <f t="shared" si="86"/>
        <v>0</v>
      </c>
      <c r="D679" s="897">
        <f t="shared" si="86"/>
        <v>0</v>
      </c>
      <c r="E679" s="892">
        <f t="shared" si="86"/>
        <v>0</v>
      </c>
      <c r="F679" s="1352">
        <f t="shared" si="86"/>
        <v>0</v>
      </c>
      <c r="G679" s="893">
        <f t="shared" si="86"/>
        <v>0</v>
      </c>
      <c r="H679" s="897">
        <f t="shared" si="86"/>
        <v>0</v>
      </c>
      <c r="I679" s="897">
        <f t="shared" si="86"/>
        <v>0</v>
      </c>
      <c r="J679" s="892">
        <f t="shared" si="86"/>
        <v>0</v>
      </c>
      <c r="K679" s="893">
        <f t="shared" si="86"/>
        <v>0</v>
      </c>
      <c r="L679" s="894">
        <f t="shared" si="86"/>
        <v>0</v>
      </c>
      <c r="M679" s="893">
        <f t="shared" si="86"/>
        <v>0</v>
      </c>
      <c r="N679" s="897">
        <f t="shared" si="86"/>
        <v>0</v>
      </c>
      <c r="O679" s="898">
        <f t="shared" si="86"/>
        <v>0</v>
      </c>
      <c r="P679" s="89"/>
    </row>
    <row r="680" spans="1:15" ht="12.75">
      <c r="A680" s="931"/>
      <c r="B680" s="931"/>
      <c r="C680" s="931"/>
      <c r="D680" s="932"/>
      <c r="E680" s="1353"/>
      <c r="F680" s="909"/>
      <c r="G680" s="904"/>
      <c r="H680" s="904"/>
      <c r="I680" s="904"/>
      <c r="J680" s="8"/>
      <c r="K680" s="8"/>
      <c r="L680" s="8"/>
      <c r="M680" s="8"/>
      <c r="N680" s="8"/>
      <c r="O680" s="8"/>
    </row>
    <row r="681" spans="1:15" ht="12.75">
      <c r="A681" s="1949" t="s">
        <v>311</v>
      </c>
      <c r="B681" s="1949"/>
      <c r="C681" s="1949"/>
      <c r="D681" s="1949"/>
      <c r="E681" s="1949"/>
      <c r="F681" s="1949"/>
      <c r="G681" s="1949"/>
      <c r="H681" s="1949"/>
      <c r="I681" s="1949"/>
      <c r="J681" s="337"/>
      <c r="K681" s="8"/>
      <c r="L681" s="8"/>
      <c r="M681" s="8"/>
      <c r="N681" s="8"/>
      <c r="O681" s="8"/>
    </row>
    <row r="682" spans="1:15" ht="19.5">
      <c r="A682" s="1721" t="s">
        <v>23</v>
      </c>
      <c r="B682" s="1723" t="s">
        <v>45</v>
      </c>
      <c r="C682" s="1723"/>
      <c r="D682" s="1723"/>
      <c r="E682" s="1723"/>
      <c r="F682" s="1713" t="s">
        <v>234</v>
      </c>
      <c r="G682" s="1715" t="s">
        <v>235</v>
      </c>
      <c r="H682" s="1717" t="s">
        <v>46</v>
      </c>
      <c r="I682" s="1717"/>
      <c r="J682" s="1717"/>
      <c r="K682" s="1717"/>
      <c r="L682" s="1718"/>
      <c r="M682" s="1719" t="s">
        <v>236</v>
      </c>
      <c r="N682" s="180" t="s">
        <v>1</v>
      </c>
      <c r="O682" s="724" t="s">
        <v>37</v>
      </c>
    </row>
    <row r="683" spans="1:15" ht="20.25" thickBot="1">
      <c r="A683" s="1722"/>
      <c r="B683" s="181" t="s">
        <v>27</v>
      </c>
      <c r="C683" s="182" t="s">
        <v>28</v>
      </c>
      <c r="D683" s="182" t="s">
        <v>233</v>
      </c>
      <c r="E683" s="182" t="s">
        <v>29</v>
      </c>
      <c r="F683" s="1714"/>
      <c r="G683" s="1716"/>
      <c r="H683" s="185" t="s">
        <v>21</v>
      </c>
      <c r="I683" s="185" t="s">
        <v>20</v>
      </c>
      <c r="J683" s="313" t="s">
        <v>30</v>
      </c>
      <c r="K683" s="314" t="s">
        <v>31</v>
      </c>
      <c r="L683" s="187" t="s">
        <v>32</v>
      </c>
      <c r="M683" s="1720"/>
      <c r="N683" s="182" t="s">
        <v>33</v>
      </c>
      <c r="O683" s="183" t="s">
        <v>33</v>
      </c>
    </row>
    <row r="684" spans="1:15" ht="12.75">
      <c r="A684" s="848" t="s">
        <v>10</v>
      </c>
      <c r="B684" s="1248">
        <v>0</v>
      </c>
      <c r="C684" s="1248">
        <v>0</v>
      </c>
      <c r="D684" s="1248">
        <v>0</v>
      </c>
      <c r="E684" s="1248">
        <v>0</v>
      </c>
      <c r="F684" s="1248">
        <v>0</v>
      </c>
      <c r="G684" s="1248">
        <v>0</v>
      </c>
      <c r="H684" s="863">
        <v>0</v>
      </c>
      <c r="I684" s="863">
        <v>0</v>
      </c>
      <c r="J684" s="863">
        <v>0</v>
      </c>
      <c r="K684" s="863">
        <v>0</v>
      </c>
      <c r="L684" s="889">
        <v>0</v>
      </c>
      <c r="M684" s="868">
        <v>0</v>
      </c>
      <c r="N684" s="863">
        <v>0</v>
      </c>
      <c r="O684" s="869">
        <v>0</v>
      </c>
    </row>
    <row r="685" spans="1:15" ht="12.75">
      <c r="A685" s="189" t="s">
        <v>8</v>
      </c>
      <c r="B685" s="1248">
        <v>0</v>
      </c>
      <c r="C685" s="1248">
        <v>0</v>
      </c>
      <c r="D685" s="1354">
        <v>0</v>
      </c>
      <c r="E685" s="1354">
        <v>0</v>
      </c>
      <c r="F685" s="599">
        <v>0</v>
      </c>
      <c r="G685" s="1354">
        <v>0</v>
      </c>
      <c r="H685" s="599">
        <v>0</v>
      </c>
      <c r="I685" s="599">
        <v>0</v>
      </c>
      <c r="J685" s="599">
        <v>0</v>
      </c>
      <c r="K685" s="599">
        <v>0</v>
      </c>
      <c r="L685" s="866">
        <v>0</v>
      </c>
      <c r="M685" s="490">
        <v>0</v>
      </c>
      <c r="N685" s="491">
        <v>0</v>
      </c>
      <c r="O685" s="867">
        <v>0</v>
      </c>
    </row>
    <row r="686" spans="1:15" ht="12.75">
      <c r="A686" s="189" t="s">
        <v>3</v>
      </c>
      <c r="B686" s="1183">
        <v>0</v>
      </c>
      <c r="C686" s="1183">
        <v>0</v>
      </c>
      <c r="D686" s="1183">
        <v>0</v>
      </c>
      <c r="E686" s="1183">
        <v>0</v>
      </c>
      <c r="F686" s="599">
        <v>0</v>
      </c>
      <c r="G686" s="1183">
        <v>0</v>
      </c>
      <c r="H686" s="599">
        <v>0</v>
      </c>
      <c r="I686" s="599">
        <v>0</v>
      </c>
      <c r="J686" s="599">
        <v>0</v>
      </c>
      <c r="K686" s="599">
        <v>0</v>
      </c>
      <c r="L686" s="866">
        <v>0</v>
      </c>
      <c r="M686" s="868">
        <v>0</v>
      </c>
      <c r="N686" s="863">
        <v>0</v>
      </c>
      <c r="O686" s="869">
        <v>0</v>
      </c>
    </row>
    <row r="687" spans="1:15" ht="13.5" thickBot="1">
      <c r="A687" s="189" t="s">
        <v>5</v>
      </c>
      <c r="B687" s="599">
        <v>0</v>
      </c>
      <c r="C687" s="599">
        <v>0</v>
      </c>
      <c r="D687" s="599">
        <v>0</v>
      </c>
      <c r="E687" s="599">
        <v>0</v>
      </c>
      <c r="F687" s="1355">
        <v>0</v>
      </c>
      <c r="G687" s="599">
        <v>0</v>
      </c>
      <c r="H687" s="599">
        <v>0</v>
      </c>
      <c r="I687" s="599">
        <v>0</v>
      </c>
      <c r="J687" s="599">
        <v>0</v>
      </c>
      <c r="K687" s="599">
        <v>0</v>
      </c>
      <c r="L687" s="866">
        <v>0</v>
      </c>
      <c r="M687" s="1356">
        <v>0</v>
      </c>
      <c r="N687" s="1357">
        <v>0</v>
      </c>
      <c r="O687" s="972">
        <v>0</v>
      </c>
    </row>
    <row r="688" spans="1:16" ht="13.5" thickBot="1">
      <c r="A688" s="191" t="s">
        <v>13</v>
      </c>
      <c r="B688" s="893">
        <f aca="true" t="shared" si="87" ref="B688:O688">SUM(B684:B687)</f>
        <v>0</v>
      </c>
      <c r="C688" s="897">
        <f t="shared" si="87"/>
        <v>0</v>
      </c>
      <c r="D688" s="897">
        <f t="shared" si="87"/>
        <v>0</v>
      </c>
      <c r="E688" s="897">
        <f t="shared" si="87"/>
        <v>0</v>
      </c>
      <c r="F688" s="892">
        <f t="shared" si="87"/>
        <v>0</v>
      </c>
      <c r="G688" s="897">
        <f t="shared" si="87"/>
        <v>0</v>
      </c>
      <c r="H688" s="897">
        <f t="shared" si="87"/>
        <v>0</v>
      </c>
      <c r="I688" s="897">
        <f t="shared" si="87"/>
        <v>0</v>
      </c>
      <c r="J688" s="892">
        <f t="shared" si="87"/>
        <v>0</v>
      </c>
      <c r="K688" s="893">
        <f t="shared" si="87"/>
        <v>0</v>
      </c>
      <c r="L688" s="894">
        <f t="shared" si="87"/>
        <v>0</v>
      </c>
      <c r="M688" s="893">
        <f t="shared" si="87"/>
        <v>0</v>
      </c>
      <c r="N688" s="897">
        <f t="shared" si="87"/>
        <v>0</v>
      </c>
      <c r="O688" s="898">
        <f t="shared" si="87"/>
        <v>0</v>
      </c>
      <c r="P688" s="89"/>
    </row>
    <row r="689" spans="1:15" ht="12.75">
      <c r="A689" s="8"/>
      <c r="B689" s="496"/>
      <c r="C689" s="496"/>
      <c r="D689" s="496"/>
      <c r="E689" s="496"/>
      <c r="F689" s="496"/>
      <c r="G689" s="496"/>
      <c r="H689" s="496"/>
      <c r="I689" s="496"/>
      <c r="J689" s="496"/>
      <c r="K689" s="496"/>
      <c r="L689" s="496"/>
      <c r="M689" s="496"/>
      <c r="N689" s="496"/>
      <c r="O689" s="496"/>
    </row>
    <row r="690" spans="1:15" ht="12.75">
      <c r="A690" s="1949" t="s">
        <v>307</v>
      </c>
      <c r="B690" s="1949"/>
      <c r="C690" s="1949"/>
      <c r="D690" s="1949"/>
      <c r="E690" s="1949"/>
      <c r="F690" s="1949"/>
      <c r="G690" s="1949"/>
      <c r="H690" s="1949"/>
      <c r="I690" s="1949"/>
      <c r="J690" s="337"/>
      <c r="K690" s="8"/>
      <c r="L690" s="8"/>
      <c r="M690" s="8"/>
      <c r="N690" s="8"/>
      <c r="O690" s="8"/>
    </row>
    <row r="691" spans="1:15" ht="19.5">
      <c r="A691" s="1721" t="s">
        <v>23</v>
      </c>
      <c r="B691" s="1723" t="s">
        <v>45</v>
      </c>
      <c r="C691" s="1723"/>
      <c r="D691" s="1723"/>
      <c r="E691" s="1723"/>
      <c r="F691" s="1713" t="s">
        <v>234</v>
      </c>
      <c r="G691" s="1715" t="s">
        <v>235</v>
      </c>
      <c r="H691" s="1717" t="s">
        <v>46</v>
      </c>
      <c r="I691" s="1717"/>
      <c r="J691" s="1717"/>
      <c r="K691" s="1717"/>
      <c r="L691" s="1718"/>
      <c r="M691" s="1719" t="s">
        <v>236</v>
      </c>
      <c r="N691" s="180" t="s">
        <v>1</v>
      </c>
      <c r="O691" s="724" t="s">
        <v>37</v>
      </c>
    </row>
    <row r="692" spans="1:15" ht="20.25" thickBot="1">
      <c r="A692" s="1722"/>
      <c r="B692" s="181" t="s">
        <v>27</v>
      </c>
      <c r="C692" s="182" t="s">
        <v>28</v>
      </c>
      <c r="D692" s="182" t="s">
        <v>233</v>
      </c>
      <c r="E692" s="182" t="s">
        <v>29</v>
      </c>
      <c r="F692" s="1714"/>
      <c r="G692" s="1716"/>
      <c r="H692" s="185" t="s">
        <v>21</v>
      </c>
      <c r="I692" s="185" t="s">
        <v>20</v>
      </c>
      <c r="J692" s="313" t="s">
        <v>30</v>
      </c>
      <c r="K692" s="314" t="s">
        <v>31</v>
      </c>
      <c r="L692" s="187" t="s">
        <v>32</v>
      </c>
      <c r="M692" s="1720"/>
      <c r="N692" s="182" t="s">
        <v>33</v>
      </c>
      <c r="O692" s="183" t="s">
        <v>33</v>
      </c>
    </row>
    <row r="693" spans="1:15" ht="12.75">
      <c r="A693" s="848" t="s">
        <v>10</v>
      </c>
      <c r="B693" s="863">
        <v>0</v>
      </c>
      <c r="C693" s="863">
        <v>0</v>
      </c>
      <c r="D693" s="863">
        <v>0</v>
      </c>
      <c r="E693" s="862">
        <v>0</v>
      </c>
      <c r="F693" s="863">
        <v>0</v>
      </c>
      <c r="G693" s="863"/>
      <c r="H693" s="862">
        <v>0</v>
      </c>
      <c r="I693" s="862">
        <v>0</v>
      </c>
      <c r="J693" s="862">
        <v>0</v>
      </c>
      <c r="K693" s="862">
        <v>0</v>
      </c>
      <c r="L693" s="888">
        <v>0</v>
      </c>
      <c r="M693" s="891">
        <v>0</v>
      </c>
      <c r="N693" s="862">
        <v>0</v>
      </c>
      <c r="O693" s="896">
        <v>0</v>
      </c>
    </row>
    <row r="694" spans="1:15" ht="12.75">
      <c r="A694" s="189" t="s">
        <v>8</v>
      </c>
      <c r="B694" s="1354">
        <v>0</v>
      </c>
      <c r="C694" s="1354">
        <v>0</v>
      </c>
      <c r="D694" s="1354">
        <v>0</v>
      </c>
      <c r="E694" s="599">
        <v>0</v>
      </c>
      <c r="F694" s="1354">
        <v>0</v>
      </c>
      <c r="G694" s="1354">
        <v>0</v>
      </c>
      <c r="H694" s="599">
        <v>0</v>
      </c>
      <c r="I694" s="599">
        <v>0</v>
      </c>
      <c r="J694" s="599">
        <v>0</v>
      </c>
      <c r="K694" s="599">
        <v>0</v>
      </c>
      <c r="L694" s="1358">
        <v>0</v>
      </c>
      <c r="M694" s="490">
        <v>0</v>
      </c>
      <c r="N694" s="491">
        <v>0</v>
      </c>
      <c r="O694" s="867">
        <v>0</v>
      </c>
    </row>
    <row r="695" spans="1:15" ht="12.75">
      <c r="A695" s="189" t="s">
        <v>3</v>
      </c>
      <c r="B695" s="1183">
        <v>0</v>
      </c>
      <c r="C695" s="1183">
        <v>0</v>
      </c>
      <c r="D695" s="1183">
        <v>0</v>
      </c>
      <c r="E695" s="599">
        <v>0</v>
      </c>
      <c r="F695" s="1183">
        <v>0</v>
      </c>
      <c r="G695" s="1183">
        <v>0</v>
      </c>
      <c r="H695" s="599">
        <v>0</v>
      </c>
      <c r="I695" s="599">
        <v>0</v>
      </c>
      <c r="J695" s="599">
        <v>0</v>
      </c>
      <c r="K695" s="599">
        <v>0</v>
      </c>
      <c r="L695" s="1359">
        <v>0</v>
      </c>
      <c r="M695" s="868">
        <v>0</v>
      </c>
      <c r="N695" s="863">
        <v>0</v>
      </c>
      <c r="O695" s="869">
        <v>0</v>
      </c>
    </row>
    <row r="696" spans="1:15" ht="12.75">
      <c r="A696" s="189" t="s">
        <v>5</v>
      </c>
      <c r="B696" s="599">
        <v>0</v>
      </c>
      <c r="C696" s="599">
        <v>0</v>
      </c>
      <c r="D696" s="599">
        <v>0</v>
      </c>
      <c r="E696" s="599">
        <v>0</v>
      </c>
      <c r="F696" s="599">
        <v>0</v>
      </c>
      <c r="G696" s="599">
        <v>0</v>
      </c>
      <c r="H696" s="599">
        <v>0</v>
      </c>
      <c r="I696" s="599">
        <v>0</v>
      </c>
      <c r="J696" s="599">
        <v>0</v>
      </c>
      <c r="K696" s="599">
        <v>0</v>
      </c>
      <c r="L696" s="866">
        <v>0</v>
      </c>
      <c r="M696" s="871">
        <v>0</v>
      </c>
      <c r="N696" s="872">
        <v>0</v>
      </c>
      <c r="O696" s="972">
        <v>0</v>
      </c>
    </row>
    <row r="697" spans="1:15" ht="13.5" thickBot="1">
      <c r="A697" s="856" t="s">
        <v>9</v>
      </c>
      <c r="B697" s="870">
        <v>0</v>
      </c>
      <c r="C697" s="870">
        <v>0</v>
      </c>
      <c r="D697" s="870">
        <v>0</v>
      </c>
      <c r="E697" s="602">
        <v>0</v>
      </c>
      <c r="F697" s="870">
        <v>0</v>
      </c>
      <c r="G697" s="870"/>
      <c r="H697" s="602">
        <v>0</v>
      </c>
      <c r="I697" s="602">
        <v>0</v>
      </c>
      <c r="J697" s="602">
        <v>0</v>
      </c>
      <c r="K697" s="602">
        <v>0</v>
      </c>
      <c r="L697" s="874">
        <v>0</v>
      </c>
      <c r="M697" s="875">
        <v>0</v>
      </c>
      <c r="N697" s="602">
        <v>0</v>
      </c>
      <c r="O697" s="879">
        <v>0</v>
      </c>
    </row>
    <row r="698" spans="1:16" ht="13.5" thickBot="1">
      <c r="A698" s="191" t="s">
        <v>13</v>
      </c>
      <c r="B698" s="893">
        <f aca="true" t="shared" si="88" ref="B698:O698">SUM(B693:B697)</f>
        <v>0</v>
      </c>
      <c r="C698" s="897">
        <f t="shared" si="88"/>
        <v>0</v>
      </c>
      <c r="D698" s="897">
        <f t="shared" si="88"/>
        <v>0</v>
      </c>
      <c r="E698" s="897">
        <f t="shared" si="88"/>
        <v>0</v>
      </c>
      <c r="F698" s="892">
        <f t="shared" si="88"/>
        <v>0</v>
      </c>
      <c r="G698" s="897">
        <f t="shared" si="88"/>
        <v>0</v>
      </c>
      <c r="H698" s="897">
        <f t="shared" si="88"/>
        <v>0</v>
      </c>
      <c r="I698" s="897">
        <f t="shared" si="88"/>
        <v>0</v>
      </c>
      <c r="J698" s="892">
        <f t="shared" si="88"/>
        <v>0</v>
      </c>
      <c r="K698" s="893">
        <f t="shared" si="88"/>
        <v>0</v>
      </c>
      <c r="L698" s="894">
        <f t="shared" si="88"/>
        <v>0</v>
      </c>
      <c r="M698" s="893">
        <f t="shared" si="88"/>
        <v>0</v>
      </c>
      <c r="N698" s="897">
        <f t="shared" si="88"/>
        <v>0</v>
      </c>
      <c r="O698" s="898">
        <f t="shared" si="88"/>
        <v>0</v>
      </c>
      <c r="P698" s="89"/>
    </row>
    <row r="699" spans="1:15" ht="12.75">
      <c r="A699" s="8"/>
      <c r="B699" s="496"/>
      <c r="C699" s="496"/>
      <c r="D699" s="496"/>
      <c r="E699" s="496"/>
      <c r="F699" s="496"/>
      <c r="G699" s="496"/>
      <c r="H699" s="496"/>
      <c r="I699" s="496"/>
      <c r="J699" s="496"/>
      <c r="K699" s="496"/>
      <c r="L699" s="496"/>
      <c r="M699" s="496"/>
      <c r="N699" s="496"/>
      <c r="O699" s="496"/>
    </row>
    <row r="700" spans="1:15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.75">
      <c r="A701" s="1638" t="s">
        <v>93</v>
      </c>
      <c r="B701" s="1638"/>
      <c r="C701" s="1638"/>
      <c r="D701" s="1638"/>
      <c r="E701" s="1638"/>
      <c r="F701" s="1638"/>
      <c r="G701" s="1638"/>
      <c r="H701" s="1638"/>
      <c r="I701" s="1638"/>
      <c r="J701" s="1638"/>
      <c r="K701" s="8"/>
      <c r="L701" s="8"/>
      <c r="M701" s="8"/>
      <c r="N701" s="8"/>
      <c r="O701" s="8"/>
    </row>
    <row r="702" spans="1:15" ht="12.75">
      <c r="A702" s="8"/>
      <c r="B702" s="8"/>
      <c r="C702" s="8"/>
      <c r="D702" s="8"/>
      <c r="E702" s="8"/>
      <c r="F702" s="914"/>
      <c r="G702" s="915"/>
      <c r="H702" s="915"/>
      <c r="I702" s="915"/>
      <c r="J702" s="915"/>
      <c r="K702" s="915"/>
      <c r="L702" s="8"/>
      <c r="M702" s="8"/>
      <c r="N702" s="8"/>
      <c r="O702" s="8"/>
    </row>
    <row r="703" spans="1:15" ht="19.5">
      <c r="A703" s="1626" t="s">
        <v>23</v>
      </c>
      <c r="B703" s="1640" t="s">
        <v>45</v>
      </c>
      <c r="C703" s="1640"/>
      <c r="D703" s="1640"/>
      <c r="E703" s="1640"/>
      <c r="F703" s="1631" t="s">
        <v>234</v>
      </c>
      <c r="G703" s="1634" t="s">
        <v>235</v>
      </c>
      <c r="H703" s="1636" t="s">
        <v>46</v>
      </c>
      <c r="I703" s="1636"/>
      <c r="J703" s="1636"/>
      <c r="K703" s="1636"/>
      <c r="L703" s="1637"/>
      <c r="M703" s="1607" t="s">
        <v>238</v>
      </c>
      <c r="N703" s="294" t="s">
        <v>1</v>
      </c>
      <c r="O703" s="978" t="s">
        <v>37</v>
      </c>
    </row>
    <row r="704" spans="1:15" ht="20.25" thickBot="1">
      <c r="A704" s="1625"/>
      <c r="B704" s="295" t="s">
        <v>27</v>
      </c>
      <c r="C704" s="1093" t="s">
        <v>28</v>
      </c>
      <c r="D704" s="1093" t="s">
        <v>233</v>
      </c>
      <c r="E704" s="1093" t="s">
        <v>29</v>
      </c>
      <c r="F704" s="1628"/>
      <c r="G704" s="1630"/>
      <c r="H704" s="296" t="s">
        <v>21</v>
      </c>
      <c r="I704" s="296" t="s">
        <v>20</v>
      </c>
      <c r="J704" s="296" t="s">
        <v>30</v>
      </c>
      <c r="K704" s="296" t="s">
        <v>31</v>
      </c>
      <c r="L704" s="297" t="s">
        <v>32</v>
      </c>
      <c r="M704" s="1614"/>
      <c r="N704" s="1093" t="s">
        <v>33</v>
      </c>
      <c r="O704" s="298" t="s">
        <v>33</v>
      </c>
    </row>
    <row r="705" spans="1:15" ht="13.5" thickBot="1">
      <c r="A705" s="916" t="s">
        <v>13</v>
      </c>
      <c r="B705" s="917">
        <f>B679+B688+B698</f>
        <v>0</v>
      </c>
      <c r="C705" s="917">
        <f aca="true" t="shared" si="89" ref="C705:O705">C679+C688+C698</f>
        <v>0</v>
      </c>
      <c r="D705" s="917">
        <f t="shared" si="89"/>
        <v>0</v>
      </c>
      <c r="E705" s="917">
        <f t="shared" si="89"/>
        <v>0</v>
      </c>
      <c r="F705" s="917">
        <f t="shared" si="89"/>
        <v>0</v>
      </c>
      <c r="G705" s="917">
        <f t="shared" si="89"/>
        <v>0</v>
      </c>
      <c r="H705" s="917">
        <f t="shared" si="89"/>
        <v>0</v>
      </c>
      <c r="I705" s="917">
        <f t="shared" si="89"/>
        <v>0</v>
      </c>
      <c r="J705" s="917">
        <f t="shared" si="89"/>
        <v>0</v>
      </c>
      <c r="K705" s="917">
        <f t="shared" si="89"/>
        <v>0</v>
      </c>
      <c r="L705" s="1360">
        <f t="shared" si="89"/>
        <v>0</v>
      </c>
      <c r="M705" s="1361">
        <f t="shared" si="89"/>
        <v>0</v>
      </c>
      <c r="N705" s="917">
        <f t="shared" si="89"/>
        <v>0</v>
      </c>
      <c r="O705" s="1148">
        <f t="shared" si="89"/>
        <v>0</v>
      </c>
    </row>
    <row r="706" spans="1:16" ht="13.5" thickBot="1">
      <c r="A706" s="191" t="s">
        <v>13</v>
      </c>
      <c r="B706" s="918">
        <f aca="true" t="shared" si="90" ref="B706:O706">SUM(B705:B705)</f>
        <v>0</v>
      </c>
      <c r="C706" s="918">
        <f t="shared" si="90"/>
        <v>0</v>
      </c>
      <c r="D706" s="918">
        <f t="shared" si="90"/>
        <v>0</v>
      </c>
      <c r="E706" s="918">
        <f t="shared" si="90"/>
        <v>0</v>
      </c>
      <c r="F706" s="918">
        <f t="shared" si="90"/>
        <v>0</v>
      </c>
      <c r="G706" s="918">
        <f t="shared" si="90"/>
        <v>0</v>
      </c>
      <c r="H706" s="918">
        <f t="shared" si="90"/>
        <v>0</v>
      </c>
      <c r="I706" s="918">
        <f t="shared" si="90"/>
        <v>0</v>
      </c>
      <c r="J706" s="918">
        <f t="shared" si="90"/>
        <v>0</v>
      </c>
      <c r="K706" s="918">
        <f t="shared" si="90"/>
        <v>0</v>
      </c>
      <c r="L706" s="1090">
        <f t="shared" si="90"/>
        <v>0</v>
      </c>
      <c r="M706" s="918">
        <f t="shared" si="90"/>
        <v>0</v>
      </c>
      <c r="N706" s="918">
        <f t="shared" si="90"/>
        <v>0</v>
      </c>
      <c r="O706" s="1291">
        <f t="shared" si="90"/>
        <v>0</v>
      </c>
      <c r="P706" s="89"/>
    </row>
    <row r="707" spans="1:15" ht="12.75">
      <c r="A707" s="899"/>
      <c r="B707" s="919"/>
      <c r="C707" s="919"/>
      <c r="D707" s="919"/>
      <c r="E707" s="919"/>
      <c r="F707" s="920"/>
      <c r="G707" s="920"/>
      <c r="H707" s="920"/>
      <c r="I707" s="920"/>
      <c r="J707" s="920"/>
      <c r="K707" s="8"/>
      <c r="L707" s="920"/>
      <c r="M707" s="8"/>
      <c r="N707" s="8"/>
      <c r="O707" s="8"/>
    </row>
    <row r="708" spans="1:15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.75">
      <c r="A709" s="8"/>
      <c r="B709" s="923" t="s">
        <v>310</v>
      </c>
      <c r="C709" s="924"/>
      <c r="D709" s="924"/>
      <c r="E709" s="924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2.75">
      <c r="A711" s="1949" t="s">
        <v>307</v>
      </c>
      <c r="B711" s="1949"/>
      <c r="C711" s="1949"/>
      <c r="D711" s="1949"/>
      <c r="E711" s="1949"/>
      <c r="F711" s="1949"/>
      <c r="G711" s="1949"/>
      <c r="H711" s="1949"/>
      <c r="I711" s="1949"/>
      <c r="J711" s="1949"/>
      <c r="K711" s="8"/>
      <c r="L711" s="8"/>
      <c r="M711" s="8"/>
      <c r="N711" s="8"/>
      <c r="O711" s="8"/>
    </row>
    <row r="712" spans="1:15" ht="19.5">
      <c r="A712" s="1721" t="s">
        <v>23</v>
      </c>
      <c r="B712" s="1723" t="s">
        <v>45</v>
      </c>
      <c r="C712" s="1723"/>
      <c r="D712" s="1723"/>
      <c r="E712" s="1723"/>
      <c r="F712" s="1713" t="s">
        <v>234</v>
      </c>
      <c r="G712" s="1715" t="s">
        <v>235</v>
      </c>
      <c r="H712" s="1717" t="s">
        <v>46</v>
      </c>
      <c r="I712" s="1717"/>
      <c r="J712" s="1717"/>
      <c r="K712" s="1717"/>
      <c r="L712" s="1718"/>
      <c r="M712" s="1719" t="s">
        <v>236</v>
      </c>
      <c r="N712" s="180" t="s">
        <v>1</v>
      </c>
      <c r="O712" s="724" t="s">
        <v>37</v>
      </c>
    </row>
    <row r="713" spans="1:15" ht="20.25" thickBot="1">
      <c r="A713" s="1722"/>
      <c r="B713" s="181" t="s">
        <v>27</v>
      </c>
      <c r="C713" s="182" t="s">
        <v>28</v>
      </c>
      <c r="D713" s="182" t="s">
        <v>233</v>
      </c>
      <c r="E713" s="182" t="s">
        <v>29</v>
      </c>
      <c r="F713" s="1714"/>
      <c r="G713" s="1716"/>
      <c r="H713" s="185" t="s">
        <v>21</v>
      </c>
      <c r="I713" s="185" t="s">
        <v>20</v>
      </c>
      <c r="J713" s="313" t="s">
        <v>30</v>
      </c>
      <c r="K713" s="314" t="s">
        <v>31</v>
      </c>
      <c r="L713" s="187" t="s">
        <v>32</v>
      </c>
      <c r="M713" s="1720"/>
      <c r="N713" s="182" t="s">
        <v>33</v>
      </c>
      <c r="O713" s="183" t="s">
        <v>33</v>
      </c>
    </row>
    <row r="714" spans="1:15" ht="12.75">
      <c r="A714" s="848" t="s">
        <v>10</v>
      </c>
      <c r="B714" s="863">
        <v>0</v>
      </c>
      <c r="C714" s="863">
        <v>0</v>
      </c>
      <c r="D714" s="863">
        <v>0</v>
      </c>
      <c r="E714" s="863">
        <v>0</v>
      </c>
      <c r="F714" s="863">
        <v>0</v>
      </c>
      <c r="G714" s="863">
        <v>0</v>
      </c>
      <c r="H714" s="863">
        <v>0</v>
      </c>
      <c r="I714" s="863">
        <v>0</v>
      </c>
      <c r="J714" s="863">
        <v>0</v>
      </c>
      <c r="K714" s="863">
        <v>0</v>
      </c>
      <c r="L714" s="889">
        <v>0</v>
      </c>
      <c r="M714" s="868">
        <v>0</v>
      </c>
      <c r="N714" s="863">
        <v>0</v>
      </c>
      <c r="O714" s="869">
        <v>0</v>
      </c>
    </row>
    <row r="715" spans="1:15" ht="12.75">
      <c r="A715" s="189" t="s">
        <v>8</v>
      </c>
      <c r="B715" s="599">
        <v>0</v>
      </c>
      <c r="C715" s="599">
        <v>0</v>
      </c>
      <c r="D715" s="599">
        <v>0</v>
      </c>
      <c r="E715" s="599">
        <v>0</v>
      </c>
      <c r="F715" s="599">
        <v>0</v>
      </c>
      <c r="G715" s="599">
        <v>0</v>
      </c>
      <c r="H715" s="599">
        <v>0</v>
      </c>
      <c r="I715" s="599">
        <v>0</v>
      </c>
      <c r="J715" s="599">
        <v>0</v>
      </c>
      <c r="K715" s="599">
        <v>0</v>
      </c>
      <c r="L715" s="866">
        <v>0</v>
      </c>
      <c r="M715" s="490">
        <v>0</v>
      </c>
      <c r="N715" s="491">
        <v>0</v>
      </c>
      <c r="O715" s="867">
        <v>0</v>
      </c>
    </row>
    <row r="716" spans="1:15" ht="12.75">
      <c r="A716" s="189" t="s">
        <v>3</v>
      </c>
      <c r="B716" s="599">
        <v>0</v>
      </c>
      <c r="C716" s="599">
        <v>0</v>
      </c>
      <c r="D716" s="599">
        <v>0</v>
      </c>
      <c r="E716" s="599">
        <v>0</v>
      </c>
      <c r="F716" s="599">
        <v>0</v>
      </c>
      <c r="G716" s="599">
        <v>0</v>
      </c>
      <c r="H716" s="599">
        <v>0</v>
      </c>
      <c r="I716" s="599">
        <v>0</v>
      </c>
      <c r="J716" s="599">
        <v>0</v>
      </c>
      <c r="K716" s="599">
        <v>0</v>
      </c>
      <c r="L716" s="866">
        <v>0</v>
      </c>
      <c r="M716" s="868">
        <v>0</v>
      </c>
      <c r="N716" s="863">
        <v>0</v>
      </c>
      <c r="O716" s="869">
        <v>0</v>
      </c>
    </row>
    <row r="717" spans="1:15" ht="13.5" thickBot="1">
      <c r="A717" s="189" t="s">
        <v>5</v>
      </c>
      <c r="B717" s="599">
        <v>0</v>
      </c>
      <c r="C717" s="599">
        <v>0</v>
      </c>
      <c r="D717" s="599">
        <v>0</v>
      </c>
      <c r="E717" s="599">
        <v>0</v>
      </c>
      <c r="F717" s="599">
        <v>0</v>
      </c>
      <c r="G717" s="599">
        <v>0</v>
      </c>
      <c r="H717" s="599">
        <v>0</v>
      </c>
      <c r="I717" s="599">
        <v>0</v>
      </c>
      <c r="J717" s="599">
        <v>0</v>
      </c>
      <c r="K717" s="599">
        <v>0</v>
      </c>
      <c r="L717" s="874">
        <v>0</v>
      </c>
      <c r="M717" s="871">
        <v>0</v>
      </c>
      <c r="N717" s="872">
        <v>0</v>
      </c>
      <c r="O717" s="972">
        <v>0</v>
      </c>
    </row>
    <row r="718" spans="1:16" ht="13.5" thickBot="1">
      <c r="A718" s="191" t="s">
        <v>13</v>
      </c>
      <c r="B718" s="893">
        <f aca="true" t="shared" si="91" ref="B718:O718">SUM(B714:B717)</f>
        <v>0</v>
      </c>
      <c r="C718" s="897">
        <f t="shared" si="91"/>
        <v>0</v>
      </c>
      <c r="D718" s="897">
        <f t="shared" si="91"/>
        <v>0</v>
      </c>
      <c r="E718" s="897">
        <f t="shared" si="91"/>
        <v>0</v>
      </c>
      <c r="F718" s="892">
        <f t="shared" si="91"/>
        <v>0</v>
      </c>
      <c r="G718" s="897">
        <f t="shared" si="91"/>
        <v>0</v>
      </c>
      <c r="H718" s="897">
        <f t="shared" si="91"/>
        <v>0</v>
      </c>
      <c r="I718" s="897">
        <f t="shared" si="91"/>
        <v>0</v>
      </c>
      <c r="J718" s="892">
        <f t="shared" si="91"/>
        <v>0</v>
      </c>
      <c r="K718" s="893">
        <f t="shared" si="91"/>
        <v>0</v>
      </c>
      <c r="L718" s="894">
        <f t="shared" si="91"/>
        <v>0</v>
      </c>
      <c r="M718" s="893">
        <f t="shared" si="91"/>
        <v>0</v>
      </c>
      <c r="N718" s="897">
        <f t="shared" si="91"/>
        <v>0</v>
      </c>
      <c r="O718" s="898">
        <f t="shared" si="91"/>
        <v>0</v>
      </c>
      <c r="P718" s="89"/>
    </row>
    <row r="719" spans="1:15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.75">
      <c r="A722" s="1638" t="s">
        <v>93</v>
      </c>
      <c r="B722" s="1638"/>
      <c r="C722" s="1638"/>
      <c r="D722" s="1638"/>
      <c r="E722" s="1638"/>
      <c r="F722" s="1638"/>
      <c r="G722" s="1638"/>
      <c r="H722" s="1638"/>
      <c r="I722" s="1638"/>
      <c r="J722" s="1638"/>
      <c r="K722" s="8"/>
      <c r="L722" s="8"/>
      <c r="M722" s="8"/>
      <c r="N722" s="8"/>
      <c r="O722" s="8"/>
    </row>
    <row r="723" spans="1:15" ht="12.75">
      <c r="A723" s="8"/>
      <c r="B723" s="8"/>
      <c r="C723" s="8"/>
      <c r="D723" s="8"/>
      <c r="E723" s="8"/>
      <c r="F723" s="914"/>
      <c r="G723" s="915"/>
      <c r="H723" s="915"/>
      <c r="I723" s="915"/>
      <c r="J723" s="915"/>
      <c r="K723" s="915"/>
      <c r="L723" s="8"/>
      <c r="M723" s="8"/>
      <c r="N723" s="8"/>
      <c r="O723" s="8"/>
    </row>
    <row r="724" spans="1:15" ht="19.5">
      <c r="A724" s="1626" t="s">
        <v>23</v>
      </c>
      <c r="B724" s="1640" t="s">
        <v>45</v>
      </c>
      <c r="C724" s="1640"/>
      <c r="D724" s="1640"/>
      <c r="E724" s="1640"/>
      <c r="F724" s="1631" t="s">
        <v>234</v>
      </c>
      <c r="G724" s="1634" t="s">
        <v>235</v>
      </c>
      <c r="H724" s="1636" t="s">
        <v>46</v>
      </c>
      <c r="I724" s="1636"/>
      <c r="J724" s="1636"/>
      <c r="K724" s="1636"/>
      <c r="L724" s="1637"/>
      <c r="M724" s="1607" t="s">
        <v>238</v>
      </c>
      <c r="N724" s="294" t="s">
        <v>1</v>
      </c>
      <c r="O724" s="978" t="s">
        <v>37</v>
      </c>
    </row>
    <row r="725" spans="1:15" ht="20.25" thickBot="1">
      <c r="A725" s="1625"/>
      <c r="B725" s="295" t="s">
        <v>27</v>
      </c>
      <c r="C725" s="1093" t="s">
        <v>28</v>
      </c>
      <c r="D725" s="1093" t="s">
        <v>233</v>
      </c>
      <c r="E725" s="1093" t="s">
        <v>29</v>
      </c>
      <c r="F725" s="1632"/>
      <c r="G725" s="1635"/>
      <c r="H725" s="296" t="s">
        <v>21</v>
      </c>
      <c r="I725" s="296" t="s">
        <v>20</v>
      </c>
      <c r="J725" s="296" t="s">
        <v>30</v>
      </c>
      <c r="K725" s="296" t="s">
        <v>31</v>
      </c>
      <c r="L725" s="297" t="s">
        <v>32</v>
      </c>
      <c r="M725" s="1614"/>
      <c r="N725" s="1093" t="s">
        <v>33</v>
      </c>
      <c r="O725" s="298" t="s">
        <v>33</v>
      </c>
    </row>
    <row r="726" spans="1:15" ht="13.5" thickBot="1">
      <c r="A726" s="916" t="s">
        <v>13</v>
      </c>
      <c r="B726" s="917">
        <f>B718</f>
        <v>0</v>
      </c>
      <c r="C726" s="917">
        <f aca="true" t="shared" si="92" ref="C726:O726">C718</f>
        <v>0</v>
      </c>
      <c r="D726" s="917">
        <f t="shared" si="92"/>
        <v>0</v>
      </c>
      <c r="E726" s="917">
        <f t="shared" si="92"/>
        <v>0</v>
      </c>
      <c r="F726" s="1362">
        <f t="shared" si="92"/>
        <v>0</v>
      </c>
      <c r="G726" s="1341">
        <f t="shared" si="92"/>
        <v>0</v>
      </c>
      <c r="H726" s="917">
        <f t="shared" si="92"/>
        <v>0</v>
      </c>
      <c r="I726" s="917">
        <f t="shared" si="92"/>
        <v>0</v>
      </c>
      <c r="J726" s="917">
        <f t="shared" si="92"/>
        <v>0</v>
      </c>
      <c r="K726" s="917">
        <f t="shared" si="92"/>
        <v>0</v>
      </c>
      <c r="L726" s="1360">
        <f t="shared" si="92"/>
        <v>0</v>
      </c>
      <c r="M726" s="917">
        <f t="shared" si="92"/>
        <v>0</v>
      </c>
      <c r="N726" s="917">
        <f t="shared" si="92"/>
        <v>0</v>
      </c>
      <c r="O726" s="1148">
        <f t="shared" si="92"/>
        <v>0</v>
      </c>
    </row>
    <row r="727" spans="1:16" ht="13.5" thickBot="1">
      <c r="A727" s="191" t="s">
        <v>13</v>
      </c>
      <c r="B727" s="918">
        <f aca="true" t="shared" si="93" ref="B727:O727">SUM(B726:B726)</f>
        <v>0</v>
      </c>
      <c r="C727" s="918">
        <f t="shared" si="93"/>
        <v>0</v>
      </c>
      <c r="D727" s="918">
        <f t="shared" si="93"/>
        <v>0</v>
      </c>
      <c r="E727" s="918">
        <f t="shared" si="93"/>
        <v>0</v>
      </c>
      <c r="F727" s="1311">
        <f t="shared" si="93"/>
        <v>0</v>
      </c>
      <c r="G727" s="918">
        <f t="shared" si="93"/>
        <v>0</v>
      </c>
      <c r="H727" s="918">
        <f t="shared" si="93"/>
        <v>0</v>
      </c>
      <c r="I727" s="918">
        <f t="shared" si="93"/>
        <v>0</v>
      </c>
      <c r="J727" s="918">
        <f t="shared" si="93"/>
        <v>0</v>
      </c>
      <c r="K727" s="918">
        <f t="shared" si="93"/>
        <v>0</v>
      </c>
      <c r="L727" s="1090">
        <f t="shared" si="93"/>
        <v>0</v>
      </c>
      <c r="M727" s="918">
        <f t="shared" si="93"/>
        <v>0</v>
      </c>
      <c r="N727" s="918">
        <f t="shared" si="93"/>
        <v>0</v>
      </c>
      <c r="O727" s="1291">
        <f t="shared" si="93"/>
        <v>0</v>
      </c>
      <c r="P727" s="89"/>
    </row>
    <row r="728" spans="1:15" ht="12.75">
      <c r="A728" s="899"/>
      <c r="B728" s="919"/>
      <c r="C728" s="919"/>
      <c r="D728" s="919"/>
      <c r="E728" s="919"/>
      <c r="F728" s="920"/>
      <c r="G728" s="920"/>
      <c r="H728" s="920"/>
      <c r="I728" s="920"/>
      <c r="J728" s="920"/>
      <c r="K728" s="8"/>
      <c r="L728" s="920"/>
      <c r="M728" s="8"/>
      <c r="N728" s="8"/>
      <c r="O728" s="8"/>
    </row>
    <row r="729" spans="1:15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.75">
      <c r="A730" s="8"/>
      <c r="B730" s="923" t="s">
        <v>309</v>
      </c>
      <c r="C730" s="924"/>
      <c r="D730" s="924"/>
      <c r="E730" s="924"/>
      <c r="F730" s="924"/>
      <c r="G730" s="8"/>
      <c r="H730" s="8"/>
      <c r="I730" s="8"/>
      <c r="J730" s="8"/>
      <c r="K730" s="8"/>
      <c r="L730" s="8"/>
      <c r="M730" s="8"/>
      <c r="N730" s="8"/>
      <c r="O730" s="8"/>
    </row>
    <row r="731" spans="1:22" ht="15.75">
      <c r="A731" s="945"/>
      <c r="B731" s="946"/>
      <c r="C731" s="945"/>
      <c r="D731" s="945"/>
      <c r="E731" s="945"/>
      <c r="F731" s="945"/>
      <c r="G731" s="945"/>
      <c r="H731" s="945"/>
      <c r="I731" s="945"/>
      <c r="J731" s="945"/>
      <c r="K731" s="945"/>
      <c r="L731" s="945"/>
      <c r="M731" s="945"/>
      <c r="N731" s="945"/>
      <c r="O731" s="945"/>
      <c r="P731" s="20"/>
      <c r="Q731" s="20"/>
      <c r="R731" s="20"/>
      <c r="S731" s="20"/>
      <c r="T731" s="20"/>
      <c r="U731" s="20"/>
      <c r="V731" s="20"/>
    </row>
    <row r="732" spans="1:15" ht="12.75">
      <c r="A732" s="8"/>
      <c r="B732" s="1949" t="s">
        <v>307</v>
      </c>
      <c r="C732" s="1949"/>
      <c r="D732" s="1949"/>
      <c r="E732" s="1949"/>
      <c r="F732" s="1949"/>
      <c r="G732" s="1949"/>
      <c r="H732" s="1949"/>
      <c r="I732" s="1949"/>
      <c r="J732" s="1949"/>
      <c r="K732" s="337"/>
      <c r="L732" s="8"/>
      <c r="M732" s="8"/>
      <c r="N732" s="8"/>
      <c r="O732" s="8"/>
    </row>
    <row r="733" spans="1:15" ht="19.5">
      <c r="A733" s="1721" t="s">
        <v>23</v>
      </c>
      <c r="B733" s="1723" t="s">
        <v>45</v>
      </c>
      <c r="C733" s="1723"/>
      <c r="D733" s="1723"/>
      <c r="E733" s="1723"/>
      <c r="F733" s="1713" t="s">
        <v>234</v>
      </c>
      <c r="G733" s="1715" t="s">
        <v>235</v>
      </c>
      <c r="H733" s="1717" t="s">
        <v>46</v>
      </c>
      <c r="I733" s="1717"/>
      <c r="J733" s="1717"/>
      <c r="K733" s="1717"/>
      <c r="L733" s="1718"/>
      <c r="M733" s="1719" t="s">
        <v>236</v>
      </c>
      <c r="N733" s="180" t="s">
        <v>1</v>
      </c>
      <c r="O733" s="724" t="s">
        <v>37</v>
      </c>
    </row>
    <row r="734" spans="1:15" ht="20.25" thickBot="1">
      <c r="A734" s="1722"/>
      <c r="B734" s="181" t="s">
        <v>27</v>
      </c>
      <c r="C734" s="182" t="s">
        <v>28</v>
      </c>
      <c r="D734" s="182" t="s">
        <v>233</v>
      </c>
      <c r="E734" s="182" t="s">
        <v>237</v>
      </c>
      <c r="F734" s="1714"/>
      <c r="G734" s="1716"/>
      <c r="H734" s="185" t="s">
        <v>21</v>
      </c>
      <c r="I734" s="185" t="s">
        <v>20</v>
      </c>
      <c r="J734" s="313" t="s">
        <v>30</v>
      </c>
      <c r="K734" s="314" t="s">
        <v>31</v>
      </c>
      <c r="L734" s="409" t="s">
        <v>32</v>
      </c>
      <c r="M734" s="1720"/>
      <c r="N734" s="182" t="s">
        <v>33</v>
      </c>
      <c r="O734" s="183" t="s">
        <v>33</v>
      </c>
    </row>
    <row r="735" spans="1:15" ht="12.75">
      <c r="A735" s="848" t="s">
        <v>10</v>
      </c>
      <c r="B735" s="528">
        <v>0</v>
      </c>
      <c r="C735" s="849">
        <v>0</v>
      </c>
      <c r="D735" s="849">
        <v>0</v>
      </c>
      <c r="E735" s="528">
        <v>0</v>
      </c>
      <c r="F735" s="528">
        <v>0</v>
      </c>
      <c r="G735" s="528">
        <v>0</v>
      </c>
      <c r="H735" s="528">
        <v>0</v>
      </c>
      <c r="I735" s="849">
        <v>0</v>
      </c>
      <c r="J735" s="849">
        <v>0</v>
      </c>
      <c r="K735" s="849">
        <v>0</v>
      </c>
      <c r="L735" s="947">
        <v>0</v>
      </c>
      <c r="M735" s="500">
        <v>0</v>
      </c>
      <c r="N735" s="501">
        <v>0</v>
      </c>
      <c r="O735" s="941">
        <v>0</v>
      </c>
    </row>
    <row r="736" spans="1:15" ht="12.75">
      <c r="A736" s="189" t="s">
        <v>8</v>
      </c>
      <c r="B736" s="525">
        <v>0</v>
      </c>
      <c r="C736" s="525">
        <v>0</v>
      </c>
      <c r="D736" s="525">
        <v>0</v>
      </c>
      <c r="E736" s="525">
        <v>0</v>
      </c>
      <c r="F736" s="525">
        <v>0</v>
      </c>
      <c r="G736" s="525">
        <v>0</v>
      </c>
      <c r="H736" s="525">
        <v>0</v>
      </c>
      <c r="I736" s="525">
        <v>0</v>
      </c>
      <c r="J736" s="525">
        <v>0</v>
      </c>
      <c r="K736" s="525">
        <v>0</v>
      </c>
      <c r="L736" s="854">
        <v>0</v>
      </c>
      <c r="M736" s="500">
        <v>0</v>
      </c>
      <c r="N736" s="501">
        <v>0</v>
      </c>
      <c r="O736" s="941">
        <v>0</v>
      </c>
    </row>
    <row r="737" spans="1:15" ht="12.75">
      <c r="A737" s="189" t="s">
        <v>3</v>
      </c>
      <c r="B737" s="525">
        <v>0</v>
      </c>
      <c r="C737" s="525">
        <v>0</v>
      </c>
      <c r="D737" s="525">
        <v>0</v>
      </c>
      <c r="E737" s="525">
        <v>0</v>
      </c>
      <c r="F737" s="525">
        <v>0</v>
      </c>
      <c r="G737" s="525">
        <v>0</v>
      </c>
      <c r="H737" s="525">
        <v>0</v>
      </c>
      <c r="I737" s="525">
        <v>0</v>
      </c>
      <c r="J737" s="525">
        <v>0</v>
      </c>
      <c r="K737" s="525">
        <v>0</v>
      </c>
      <c r="L737" s="854">
        <v>0</v>
      </c>
      <c r="M737" s="527">
        <v>0</v>
      </c>
      <c r="N737" s="528">
        <v>0</v>
      </c>
      <c r="O737" s="943">
        <v>0</v>
      </c>
    </row>
    <row r="738" spans="1:15" ht="12.75">
      <c r="A738" s="189" t="s">
        <v>5</v>
      </c>
      <c r="B738" s="525">
        <v>0</v>
      </c>
      <c r="C738" s="525">
        <v>0</v>
      </c>
      <c r="D738" s="525">
        <v>0</v>
      </c>
      <c r="E738" s="525">
        <v>0</v>
      </c>
      <c r="F738" s="528">
        <v>0</v>
      </c>
      <c r="G738" s="525">
        <v>0</v>
      </c>
      <c r="H738" s="525">
        <v>0</v>
      </c>
      <c r="I738" s="525">
        <v>0</v>
      </c>
      <c r="J738" s="525">
        <v>0</v>
      </c>
      <c r="K738" s="525">
        <v>0</v>
      </c>
      <c r="L738" s="854">
        <v>0</v>
      </c>
      <c r="M738" s="948">
        <v>0</v>
      </c>
      <c r="N738" s="942">
        <v>0</v>
      </c>
      <c r="O738" s="981">
        <v>0</v>
      </c>
    </row>
    <row r="739" spans="1:15" ht="13.5" thickBot="1">
      <c r="A739" s="856" t="s">
        <v>9</v>
      </c>
      <c r="B739" s="949">
        <v>0</v>
      </c>
      <c r="C739" s="530">
        <v>0</v>
      </c>
      <c r="D739" s="530">
        <v>0</v>
      </c>
      <c r="E739" s="949">
        <v>0</v>
      </c>
      <c r="F739" s="949">
        <v>0</v>
      </c>
      <c r="G739" s="949">
        <v>0</v>
      </c>
      <c r="H739" s="530">
        <v>0</v>
      </c>
      <c r="I739" s="530">
        <v>0</v>
      </c>
      <c r="J739" s="530">
        <v>0</v>
      </c>
      <c r="K739" s="530">
        <v>0</v>
      </c>
      <c r="L739" s="950">
        <v>0</v>
      </c>
      <c r="M739" s="859">
        <v>0</v>
      </c>
      <c r="N739" s="530">
        <v>0</v>
      </c>
      <c r="O739" s="860">
        <v>0</v>
      </c>
    </row>
    <row r="740" spans="1:16" ht="13.5" thickBot="1">
      <c r="A740" s="191" t="s">
        <v>13</v>
      </c>
      <c r="B740" s="662">
        <f aca="true" t="shared" si="94" ref="B740:O740">SUM(B735:B739)</f>
        <v>0</v>
      </c>
      <c r="C740" s="1338">
        <f t="shared" si="94"/>
        <v>0</v>
      </c>
      <c r="D740" s="1338">
        <f t="shared" si="94"/>
        <v>0</v>
      </c>
      <c r="E740" s="1338">
        <f t="shared" si="94"/>
        <v>0</v>
      </c>
      <c r="F740" s="1339">
        <f t="shared" si="94"/>
        <v>0</v>
      </c>
      <c r="G740" s="1338">
        <f t="shared" si="94"/>
        <v>0</v>
      </c>
      <c r="H740" s="1338">
        <f t="shared" si="94"/>
        <v>0</v>
      </c>
      <c r="I740" s="1338">
        <f t="shared" si="94"/>
        <v>0</v>
      </c>
      <c r="J740" s="1339">
        <f t="shared" si="94"/>
        <v>0</v>
      </c>
      <c r="K740" s="662">
        <f t="shared" si="94"/>
        <v>0</v>
      </c>
      <c r="L740" s="1087">
        <f t="shared" si="94"/>
        <v>0</v>
      </c>
      <c r="M740" s="662">
        <f t="shared" si="94"/>
        <v>0</v>
      </c>
      <c r="N740" s="1338">
        <f t="shared" si="94"/>
        <v>0</v>
      </c>
      <c r="O740" s="1344">
        <f t="shared" si="94"/>
        <v>0</v>
      </c>
      <c r="P740" s="89"/>
    </row>
    <row r="741" spans="1:15" ht="12.75">
      <c r="A741" s="226"/>
      <c r="B741" s="861"/>
      <c r="C741" s="861"/>
      <c r="D741" s="861"/>
      <c r="E741" s="861"/>
      <c r="F741" s="861"/>
      <c r="G741" s="861"/>
      <c r="H741" s="861"/>
      <c r="I741" s="861"/>
      <c r="J741" s="861"/>
      <c r="K741" s="861"/>
      <c r="L741" s="861"/>
      <c r="M741" s="861"/>
      <c r="N741" s="861"/>
      <c r="O741" s="861"/>
    </row>
    <row r="742" spans="1:15" ht="12.75">
      <c r="A742" s="8"/>
      <c r="B742" s="1949" t="s">
        <v>306</v>
      </c>
      <c r="C742" s="1949"/>
      <c r="D742" s="1949"/>
      <c r="E742" s="1949"/>
      <c r="F742" s="1949"/>
      <c r="G742" s="1949"/>
      <c r="H742" s="1949"/>
      <c r="I742" s="1949"/>
      <c r="J742" s="1949"/>
      <c r="K742" s="1949"/>
      <c r="L742" s="8"/>
      <c r="M742" s="8"/>
      <c r="N742" s="8"/>
      <c r="O742" s="8"/>
    </row>
    <row r="743" spans="1:15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9.5">
      <c r="A744" s="1721" t="s">
        <v>23</v>
      </c>
      <c r="B744" s="1723" t="s">
        <v>45</v>
      </c>
      <c r="C744" s="1723"/>
      <c r="D744" s="1723"/>
      <c r="E744" s="1723"/>
      <c r="F744" s="1713" t="s">
        <v>234</v>
      </c>
      <c r="G744" s="1715" t="s">
        <v>235</v>
      </c>
      <c r="H744" s="1717" t="s">
        <v>46</v>
      </c>
      <c r="I744" s="1717"/>
      <c r="J744" s="1717"/>
      <c r="K744" s="1717"/>
      <c r="L744" s="1718"/>
      <c r="M744" s="1719" t="s">
        <v>236</v>
      </c>
      <c r="N744" s="180" t="s">
        <v>1</v>
      </c>
      <c r="O744" s="724" t="s">
        <v>37</v>
      </c>
    </row>
    <row r="745" spans="1:15" ht="20.25" thickBot="1">
      <c r="A745" s="1722"/>
      <c r="B745" s="181" t="s">
        <v>27</v>
      </c>
      <c r="C745" s="182" t="s">
        <v>28</v>
      </c>
      <c r="D745" s="182" t="s">
        <v>233</v>
      </c>
      <c r="E745" s="182" t="s">
        <v>29</v>
      </c>
      <c r="F745" s="1714"/>
      <c r="G745" s="1716"/>
      <c r="H745" s="185" t="s">
        <v>21</v>
      </c>
      <c r="I745" s="185" t="s">
        <v>20</v>
      </c>
      <c r="J745" s="313" t="s">
        <v>30</v>
      </c>
      <c r="K745" s="314" t="s">
        <v>31</v>
      </c>
      <c r="L745" s="187" t="s">
        <v>32</v>
      </c>
      <c r="M745" s="1720"/>
      <c r="N745" s="182" t="s">
        <v>33</v>
      </c>
      <c r="O745" s="183" t="s">
        <v>33</v>
      </c>
    </row>
    <row r="746" spans="1:15" ht="12.75">
      <c r="A746" s="848" t="s">
        <v>10</v>
      </c>
      <c r="B746" s="951">
        <v>0</v>
      </c>
      <c r="C746" s="951">
        <v>0</v>
      </c>
      <c r="D746" s="951">
        <v>0</v>
      </c>
      <c r="E746" s="951">
        <v>0</v>
      </c>
      <c r="F746" s="951">
        <v>0</v>
      </c>
      <c r="G746" s="951">
        <v>0</v>
      </c>
      <c r="H746" s="937">
        <v>0</v>
      </c>
      <c r="I746" s="937">
        <v>0</v>
      </c>
      <c r="J746" s="937">
        <v>0</v>
      </c>
      <c r="K746" s="937">
        <v>0</v>
      </c>
      <c r="L746" s="952">
        <v>0</v>
      </c>
      <c r="M746" s="500">
        <v>0</v>
      </c>
      <c r="N746" s="501">
        <v>0</v>
      </c>
      <c r="O746" s="941">
        <v>0</v>
      </c>
    </row>
    <row r="747" spans="1:15" ht="13.5" thickBot="1">
      <c r="A747" s="189" t="s">
        <v>8</v>
      </c>
      <c r="B747" s="953">
        <v>0</v>
      </c>
      <c r="C747" s="953">
        <v>0</v>
      </c>
      <c r="D747" s="954">
        <v>0</v>
      </c>
      <c r="E747" s="955">
        <v>0</v>
      </c>
      <c r="F747" s="955">
        <v>0</v>
      </c>
      <c r="G747" s="955">
        <v>0</v>
      </c>
      <c r="H747" s="525">
        <v>0</v>
      </c>
      <c r="I747" s="525">
        <v>0</v>
      </c>
      <c r="J747" s="525">
        <v>0</v>
      </c>
      <c r="K747" s="525">
        <v>0</v>
      </c>
      <c r="L747" s="858">
        <v>0</v>
      </c>
      <c r="M747" s="948">
        <v>0</v>
      </c>
      <c r="N747" s="940">
        <v>0</v>
      </c>
      <c r="O747" s="981">
        <v>0</v>
      </c>
    </row>
    <row r="748" spans="1:16" ht="13.5" thickBot="1">
      <c r="A748" s="191" t="s">
        <v>13</v>
      </c>
      <c r="B748" s="662">
        <f aca="true" t="shared" si="95" ref="B748:O748">SUM(B746:B747)</f>
        <v>0</v>
      </c>
      <c r="C748" s="1338">
        <f t="shared" si="95"/>
        <v>0</v>
      </c>
      <c r="D748" s="1338">
        <f t="shared" si="95"/>
        <v>0</v>
      </c>
      <c r="E748" s="1338">
        <f t="shared" si="95"/>
        <v>0</v>
      </c>
      <c r="F748" s="1339">
        <f t="shared" si="95"/>
        <v>0</v>
      </c>
      <c r="G748" s="1338">
        <f t="shared" si="95"/>
        <v>0</v>
      </c>
      <c r="H748" s="1338">
        <f t="shared" si="95"/>
        <v>0</v>
      </c>
      <c r="I748" s="1338">
        <f t="shared" si="95"/>
        <v>0</v>
      </c>
      <c r="J748" s="1339">
        <f t="shared" si="95"/>
        <v>0</v>
      </c>
      <c r="K748" s="662">
        <f t="shared" si="95"/>
        <v>0</v>
      </c>
      <c r="L748" s="663">
        <f t="shared" si="95"/>
        <v>0</v>
      </c>
      <c r="M748" s="662">
        <f t="shared" si="95"/>
        <v>0</v>
      </c>
      <c r="N748" s="1338">
        <f t="shared" si="95"/>
        <v>0</v>
      </c>
      <c r="O748" s="1344">
        <f t="shared" si="95"/>
        <v>0</v>
      </c>
      <c r="P748" s="89"/>
    </row>
    <row r="749" spans="1:15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2.75">
      <c r="A750" s="8"/>
      <c r="B750" s="1949" t="s">
        <v>306</v>
      </c>
      <c r="C750" s="1949"/>
      <c r="D750" s="1949"/>
      <c r="E750" s="1949"/>
      <c r="F750" s="1949"/>
      <c r="G750" s="1949"/>
      <c r="H750" s="1949"/>
      <c r="I750" s="1949"/>
      <c r="J750" s="1949"/>
      <c r="K750" s="1949"/>
      <c r="L750" s="8"/>
      <c r="M750" s="8"/>
      <c r="N750" s="8"/>
      <c r="O750" s="8"/>
    </row>
    <row r="751" spans="1:15" ht="19.5">
      <c r="A751" s="1721" t="s">
        <v>23</v>
      </c>
      <c r="B751" s="1723" t="s">
        <v>45</v>
      </c>
      <c r="C751" s="1723"/>
      <c r="D751" s="1723"/>
      <c r="E751" s="1723"/>
      <c r="F751" s="1713" t="s">
        <v>234</v>
      </c>
      <c r="G751" s="1715" t="s">
        <v>235</v>
      </c>
      <c r="H751" s="1717" t="s">
        <v>46</v>
      </c>
      <c r="I751" s="1717"/>
      <c r="J751" s="1717"/>
      <c r="K751" s="1717"/>
      <c r="L751" s="1718"/>
      <c r="M751" s="1719" t="s">
        <v>236</v>
      </c>
      <c r="N751" s="180" t="s">
        <v>1</v>
      </c>
      <c r="O751" s="724" t="s">
        <v>37</v>
      </c>
    </row>
    <row r="752" spans="1:15" ht="20.25" thickBot="1">
      <c r="A752" s="1722"/>
      <c r="B752" s="181" t="s">
        <v>27</v>
      </c>
      <c r="C752" s="182" t="s">
        <v>28</v>
      </c>
      <c r="D752" s="182" t="s">
        <v>233</v>
      </c>
      <c r="E752" s="182" t="s">
        <v>29</v>
      </c>
      <c r="F752" s="1714"/>
      <c r="G752" s="1716"/>
      <c r="H752" s="185" t="s">
        <v>21</v>
      </c>
      <c r="I752" s="185" t="s">
        <v>20</v>
      </c>
      <c r="J752" s="313" t="s">
        <v>30</v>
      </c>
      <c r="K752" s="314" t="s">
        <v>31</v>
      </c>
      <c r="L752" s="187" t="s">
        <v>32</v>
      </c>
      <c r="M752" s="1720"/>
      <c r="N752" s="182" t="s">
        <v>33</v>
      </c>
      <c r="O752" s="183" t="s">
        <v>33</v>
      </c>
    </row>
    <row r="753" spans="1:15" ht="12.75">
      <c r="A753" s="848" t="s">
        <v>10</v>
      </c>
      <c r="B753" s="942">
        <v>0</v>
      </c>
      <c r="C753" s="942">
        <v>0</v>
      </c>
      <c r="D753" s="942">
        <v>0</v>
      </c>
      <c r="E753" s="942">
        <v>0</v>
      </c>
      <c r="F753" s="942">
        <v>0</v>
      </c>
      <c r="G753" s="942">
        <v>0</v>
      </c>
      <c r="H753" s="937">
        <v>0</v>
      </c>
      <c r="I753" s="937">
        <v>0</v>
      </c>
      <c r="J753" s="937">
        <v>0</v>
      </c>
      <c r="K753" s="937">
        <v>0</v>
      </c>
      <c r="L753" s="956">
        <v>0</v>
      </c>
      <c r="M753" s="500">
        <v>0</v>
      </c>
      <c r="N753" s="501">
        <v>0</v>
      </c>
      <c r="O753" s="941">
        <v>0</v>
      </c>
    </row>
    <row r="754" spans="1:15" ht="12.75">
      <c r="A754" s="189" t="s">
        <v>8</v>
      </c>
      <c r="B754" s="942">
        <v>0</v>
      </c>
      <c r="C754" s="942">
        <v>0</v>
      </c>
      <c r="D754" s="942">
        <v>0</v>
      </c>
      <c r="E754" s="942">
        <v>0</v>
      </c>
      <c r="F754" s="942">
        <v>0</v>
      </c>
      <c r="G754" s="942">
        <v>0</v>
      </c>
      <c r="H754" s="525">
        <v>0</v>
      </c>
      <c r="I754" s="525">
        <v>0</v>
      </c>
      <c r="J754" s="525">
        <v>0</v>
      </c>
      <c r="K754" s="525">
        <v>0</v>
      </c>
      <c r="L754" s="957">
        <v>0</v>
      </c>
      <c r="M754" s="500">
        <v>0</v>
      </c>
      <c r="N754" s="501">
        <v>0</v>
      </c>
      <c r="O754" s="941">
        <v>0</v>
      </c>
    </row>
    <row r="755" spans="1:15" ht="13.5" thickBot="1">
      <c r="A755" s="189" t="s">
        <v>3</v>
      </c>
      <c r="B755" s="948">
        <v>0</v>
      </c>
      <c r="C755" s="942">
        <v>0</v>
      </c>
      <c r="D755" s="942">
        <v>0</v>
      </c>
      <c r="E755" s="942">
        <v>0</v>
      </c>
      <c r="F755" s="942">
        <v>0</v>
      </c>
      <c r="G755" s="942">
        <v>0</v>
      </c>
      <c r="H755" s="525">
        <v>0</v>
      </c>
      <c r="I755" s="525">
        <v>0</v>
      </c>
      <c r="J755" s="525">
        <v>0</v>
      </c>
      <c r="K755" s="525">
        <v>0</v>
      </c>
      <c r="L755" s="1363">
        <v>0</v>
      </c>
      <c r="M755" s="948">
        <v>0</v>
      </c>
      <c r="N755" s="940">
        <v>0</v>
      </c>
      <c r="O755" s="981">
        <v>0</v>
      </c>
    </row>
    <row r="756" spans="1:16" ht="13.5" thickBot="1">
      <c r="A756" s="191" t="s">
        <v>13</v>
      </c>
      <c r="B756" s="662">
        <f aca="true" t="shared" si="96" ref="B756:O756">SUM(B753:B755)</f>
        <v>0</v>
      </c>
      <c r="C756" s="1338">
        <f t="shared" si="96"/>
        <v>0</v>
      </c>
      <c r="D756" s="1338">
        <f t="shared" si="96"/>
        <v>0</v>
      </c>
      <c r="E756" s="1338">
        <f t="shared" si="96"/>
        <v>0</v>
      </c>
      <c r="F756" s="1339">
        <f t="shared" si="96"/>
        <v>0</v>
      </c>
      <c r="G756" s="1338">
        <f t="shared" si="96"/>
        <v>0</v>
      </c>
      <c r="H756" s="1338">
        <f t="shared" si="96"/>
        <v>0</v>
      </c>
      <c r="I756" s="1338">
        <f t="shared" si="96"/>
        <v>0</v>
      </c>
      <c r="J756" s="1339">
        <f t="shared" si="96"/>
        <v>0</v>
      </c>
      <c r="K756" s="662">
        <f t="shared" si="96"/>
        <v>0</v>
      </c>
      <c r="L756" s="663">
        <f t="shared" si="96"/>
        <v>0</v>
      </c>
      <c r="M756" s="662">
        <f t="shared" si="96"/>
        <v>0</v>
      </c>
      <c r="N756" s="1338">
        <f t="shared" si="96"/>
        <v>0</v>
      </c>
      <c r="O756" s="1344">
        <f t="shared" si="96"/>
        <v>0</v>
      </c>
      <c r="P756" s="89"/>
    </row>
    <row r="757" spans="1:15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2.75">
      <c r="A758" s="8"/>
      <c r="B758" s="1949" t="s">
        <v>311</v>
      </c>
      <c r="C758" s="1949"/>
      <c r="D758" s="1949"/>
      <c r="E758" s="1949"/>
      <c r="F758" s="1949"/>
      <c r="G758" s="1949"/>
      <c r="H758" s="1949"/>
      <c r="I758" s="1949"/>
      <c r="J758" s="1949"/>
      <c r="K758" s="337"/>
      <c r="L758" s="8"/>
      <c r="M758" s="8"/>
      <c r="N758" s="8"/>
      <c r="O758" s="8"/>
    </row>
    <row r="759" spans="1:15" ht="19.5">
      <c r="A759" s="1721" t="s">
        <v>23</v>
      </c>
      <c r="B759" s="1723" t="s">
        <v>45</v>
      </c>
      <c r="C759" s="1723"/>
      <c r="D759" s="1723"/>
      <c r="E759" s="1723"/>
      <c r="F759" s="1713" t="s">
        <v>234</v>
      </c>
      <c r="G759" s="1715" t="s">
        <v>235</v>
      </c>
      <c r="H759" s="1717" t="s">
        <v>46</v>
      </c>
      <c r="I759" s="1717"/>
      <c r="J759" s="1717"/>
      <c r="K759" s="1717"/>
      <c r="L759" s="1718"/>
      <c r="M759" s="1719" t="s">
        <v>236</v>
      </c>
      <c r="N759" s="180" t="s">
        <v>1</v>
      </c>
      <c r="O759" s="724" t="s">
        <v>37</v>
      </c>
    </row>
    <row r="760" spans="1:15" ht="20.25" thickBot="1">
      <c r="A760" s="1722"/>
      <c r="B760" s="181" t="s">
        <v>27</v>
      </c>
      <c r="C760" s="182" t="s">
        <v>28</v>
      </c>
      <c r="D760" s="182" t="s">
        <v>233</v>
      </c>
      <c r="E760" s="182" t="s">
        <v>29</v>
      </c>
      <c r="F760" s="1714"/>
      <c r="G760" s="1716"/>
      <c r="H760" s="185" t="s">
        <v>21</v>
      </c>
      <c r="I760" s="185" t="s">
        <v>20</v>
      </c>
      <c r="J760" s="313" t="s">
        <v>30</v>
      </c>
      <c r="K760" s="314" t="s">
        <v>31</v>
      </c>
      <c r="L760" s="187" t="s">
        <v>32</v>
      </c>
      <c r="M760" s="1720"/>
      <c r="N760" s="182" t="s">
        <v>33</v>
      </c>
      <c r="O760" s="183" t="s">
        <v>33</v>
      </c>
    </row>
    <row r="761" spans="1:15" ht="12.75">
      <c r="A761" s="848" t="s">
        <v>10</v>
      </c>
      <c r="B761" s="958">
        <v>0</v>
      </c>
      <c r="C761" s="849">
        <v>0</v>
      </c>
      <c r="D761" s="959">
        <v>0</v>
      </c>
      <c r="E761" s="959">
        <v>0</v>
      </c>
      <c r="F761" s="959">
        <v>0</v>
      </c>
      <c r="G761" s="959">
        <v>0</v>
      </c>
      <c r="H761" s="849">
        <v>0</v>
      </c>
      <c r="I761" s="849">
        <v>0</v>
      </c>
      <c r="J761" s="849">
        <v>0</v>
      </c>
      <c r="K761" s="849">
        <v>0</v>
      </c>
      <c r="L761" s="960">
        <v>0</v>
      </c>
      <c r="M761" s="500">
        <v>0</v>
      </c>
      <c r="N761" s="501">
        <v>0</v>
      </c>
      <c r="O761" s="941">
        <v>0</v>
      </c>
    </row>
    <row r="762" spans="1:15" ht="12.75">
      <c r="A762" s="189" t="s">
        <v>8</v>
      </c>
      <c r="B762" s="958">
        <v>0</v>
      </c>
      <c r="C762" s="525">
        <v>0</v>
      </c>
      <c r="D762" s="959">
        <v>0</v>
      </c>
      <c r="E762" s="959">
        <v>0</v>
      </c>
      <c r="F762" s="959">
        <v>0</v>
      </c>
      <c r="G762" s="959">
        <v>0</v>
      </c>
      <c r="H762" s="525">
        <v>0</v>
      </c>
      <c r="I762" s="525">
        <v>0</v>
      </c>
      <c r="J762" s="525">
        <v>0</v>
      </c>
      <c r="K762" s="525">
        <v>0</v>
      </c>
      <c r="L762" s="960">
        <v>0</v>
      </c>
      <c r="M762" s="500">
        <v>0</v>
      </c>
      <c r="N762" s="501">
        <v>0</v>
      </c>
      <c r="O762" s="941">
        <v>0</v>
      </c>
    </row>
    <row r="763" spans="1:15" ht="12.75">
      <c r="A763" s="189" t="s">
        <v>3</v>
      </c>
      <c r="B763" s="958">
        <v>0</v>
      </c>
      <c r="C763" s="525">
        <v>0</v>
      </c>
      <c r="D763" s="525">
        <v>0</v>
      </c>
      <c r="E763" s="525">
        <v>0</v>
      </c>
      <c r="F763" s="959">
        <v>0</v>
      </c>
      <c r="G763" s="959">
        <v>0</v>
      </c>
      <c r="H763" s="525">
        <v>0</v>
      </c>
      <c r="I763" s="525">
        <v>0</v>
      </c>
      <c r="J763" s="525">
        <v>0</v>
      </c>
      <c r="K763" s="525">
        <v>0</v>
      </c>
      <c r="L763" s="960">
        <v>0</v>
      </c>
      <c r="M763" s="527">
        <v>0</v>
      </c>
      <c r="N763" s="528">
        <v>0</v>
      </c>
      <c r="O763" s="943">
        <v>0</v>
      </c>
    </row>
    <row r="764" spans="1:15" ht="12.75">
      <c r="A764" s="189" t="s">
        <v>5</v>
      </c>
      <c r="B764" s="958">
        <v>0</v>
      </c>
      <c r="C764" s="525">
        <v>0</v>
      </c>
      <c r="D764" s="525">
        <v>0</v>
      </c>
      <c r="E764" s="525">
        <v>0</v>
      </c>
      <c r="F764" s="959">
        <v>0</v>
      </c>
      <c r="G764" s="959">
        <v>0</v>
      </c>
      <c r="H764" s="525">
        <v>0</v>
      </c>
      <c r="I764" s="525">
        <v>0</v>
      </c>
      <c r="J764" s="525">
        <v>0</v>
      </c>
      <c r="K764" s="525">
        <v>0</v>
      </c>
      <c r="L764" s="960">
        <v>0</v>
      </c>
      <c r="M764" s="948">
        <v>0</v>
      </c>
      <c r="N764" s="940">
        <v>0</v>
      </c>
      <c r="O764" s="981">
        <v>0</v>
      </c>
    </row>
    <row r="765" spans="1:15" ht="13.5" thickBot="1">
      <c r="A765" s="856" t="s">
        <v>9</v>
      </c>
      <c r="B765" s="961">
        <v>0</v>
      </c>
      <c r="C765" s="530">
        <v>0</v>
      </c>
      <c r="D765" s="530">
        <v>0</v>
      </c>
      <c r="E765" s="530">
        <v>0</v>
      </c>
      <c r="F765" s="959">
        <v>0</v>
      </c>
      <c r="G765" s="959">
        <v>0</v>
      </c>
      <c r="H765" s="530">
        <v>0</v>
      </c>
      <c r="I765" s="530">
        <v>0</v>
      </c>
      <c r="J765" s="530">
        <v>0</v>
      </c>
      <c r="K765" s="530">
        <v>0</v>
      </c>
      <c r="L765" s="960">
        <v>0</v>
      </c>
      <c r="M765" s="859">
        <v>0</v>
      </c>
      <c r="N765" s="530">
        <v>0</v>
      </c>
      <c r="O765" s="860">
        <v>0</v>
      </c>
    </row>
    <row r="766" spans="1:16" ht="13.5" thickBot="1">
      <c r="A766" s="191" t="s">
        <v>13</v>
      </c>
      <c r="B766" s="662">
        <v>0</v>
      </c>
      <c r="C766" s="1338">
        <f aca="true" t="shared" si="97" ref="C766:O766">SUM(C761:C765)</f>
        <v>0</v>
      </c>
      <c r="D766" s="1338">
        <f t="shared" si="97"/>
        <v>0</v>
      </c>
      <c r="E766" s="1338">
        <f t="shared" si="97"/>
        <v>0</v>
      </c>
      <c r="F766" s="1339">
        <f t="shared" si="97"/>
        <v>0</v>
      </c>
      <c r="G766" s="1338">
        <f t="shared" si="97"/>
        <v>0</v>
      </c>
      <c r="H766" s="1338">
        <f t="shared" si="97"/>
        <v>0</v>
      </c>
      <c r="I766" s="1338">
        <f t="shared" si="97"/>
        <v>0</v>
      </c>
      <c r="J766" s="1339">
        <f t="shared" si="97"/>
        <v>0</v>
      </c>
      <c r="K766" s="662">
        <f t="shared" si="97"/>
        <v>0</v>
      </c>
      <c r="L766" s="1087">
        <f t="shared" si="97"/>
        <v>0</v>
      </c>
      <c r="M766" s="662">
        <f t="shared" si="97"/>
        <v>0</v>
      </c>
      <c r="N766" s="1338">
        <f t="shared" si="97"/>
        <v>0</v>
      </c>
      <c r="O766" s="1344">
        <f t="shared" si="97"/>
        <v>0</v>
      </c>
      <c r="P766" s="89"/>
    </row>
    <row r="767" spans="1:15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.75">
      <c r="A769" s="8"/>
      <c r="B769" s="962" t="s">
        <v>93</v>
      </c>
      <c r="C769" s="962"/>
      <c r="D769" s="962"/>
      <c r="E769" s="962"/>
      <c r="F769" s="962"/>
      <c r="G769" s="962"/>
      <c r="H769" s="962"/>
      <c r="I769" s="962"/>
      <c r="J769" s="962"/>
      <c r="K769" s="8"/>
      <c r="L769" s="8"/>
      <c r="M769" s="8"/>
      <c r="N769" s="8"/>
      <c r="O769" s="8"/>
    </row>
    <row r="770" spans="1:15" ht="12.75">
      <c r="A770" s="8"/>
      <c r="B770" s="8"/>
      <c r="C770" s="8"/>
      <c r="D770" s="8"/>
      <c r="E770" s="8"/>
      <c r="F770" s="914"/>
      <c r="G770" s="915"/>
      <c r="H770" s="915"/>
      <c r="I770" s="915"/>
      <c r="J770" s="915"/>
      <c r="K770" s="915"/>
      <c r="L770" s="8"/>
      <c r="M770" s="8"/>
      <c r="N770" s="8"/>
      <c r="O770" s="8"/>
    </row>
    <row r="771" spans="1:15" ht="19.5">
      <c r="A771" s="1626" t="s">
        <v>23</v>
      </c>
      <c r="B771" s="1640" t="s">
        <v>45</v>
      </c>
      <c r="C771" s="1640"/>
      <c r="D771" s="1640"/>
      <c r="E771" s="1640"/>
      <c r="F771" s="1631" t="s">
        <v>234</v>
      </c>
      <c r="G771" s="1634" t="s">
        <v>235</v>
      </c>
      <c r="H771" s="1636" t="s">
        <v>46</v>
      </c>
      <c r="I771" s="1636"/>
      <c r="J771" s="1636"/>
      <c r="K771" s="1636"/>
      <c r="L771" s="1637"/>
      <c r="M771" s="1656" t="s">
        <v>239</v>
      </c>
      <c r="N771" s="294" t="s">
        <v>1</v>
      </c>
      <c r="O771" s="982" t="s">
        <v>37</v>
      </c>
    </row>
    <row r="772" spans="1:15" ht="20.25" thickBot="1">
      <c r="A772" s="1625"/>
      <c r="B772" s="295" t="s">
        <v>27</v>
      </c>
      <c r="C772" s="1093" t="s">
        <v>28</v>
      </c>
      <c r="D772" s="1093" t="s">
        <v>233</v>
      </c>
      <c r="E772" s="1093" t="s">
        <v>29</v>
      </c>
      <c r="F772" s="1628"/>
      <c r="G772" s="1630"/>
      <c r="H772" s="296" t="s">
        <v>21</v>
      </c>
      <c r="I772" s="296" t="s">
        <v>20</v>
      </c>
      <c r="J772" s="296" t="s">
        <v>30</v>
      </c>
      <c r="K772" s="296" t="s">
        <v>31</v>
      </c>
      <c r="L772" s="297" t="s">
        <v>32</v>
      </c>
      <c r="M772" s="1670"/>
      <c r="N772" s="1093" t="s">
        <v>33</v>
      </c>
      <c r="O772" s="298" t="s">
        <v>33</v>
      </c>
    </row>
    <row r="773" spans="1:15" ht="13.5" thickBot="1">
      <c r="A773" s="916" t="s">
        <v>13</v>
      </c>
      <c r="B773" s="917">
        <f>B740+B748+B756+B766</f>
        <v>0</v>
      </c>
      <c r="C773" s="917">
        <f aca="true" t="shared" si="98" ref="C773:O773">C740+C748+C756+C766</f>
        <v>0</v>
      </c>
      <c r="D773" s="917">
        <f>D740+D748+D756+D766</f>
        <v>0</v>
      </c>
      <c r="E773" s="917">
        <f t="shared" si="98"/>
        <v>0</v>
      </c>
      <c r="F773" s="917">
        <f t="shared" si="98"/>
        <v>0</v>
      </c>
      <c r="G773" s="917">
        <f t="shared" si="98"/>
        <v>0</v>
      </c>
      <c r="H773" s="917">
        <f t="shared" si="98"/>
        <v>0</v>
      </c>
      <c r="I773" s="917">
        <f t="shared" si="98"/>
        <v>0</v>
      </c>
      <c r="J773" s="917">
        <f t="shared" si="98"/>
        <v>0</v>
      </c>
      <c r="K773" s="917">
        <f t="shared" si="98"/>
        <v>0</v>
      </c>
      <c r="L773" s="1360">
        <f t="shared" si="98"/>
        <v>0</v>
      </c>
      <c r="M773" s="917">
        <f t="shared" si="98"/>
        <v>0</v>
      </c>
      <c r="N773" s="917">
        <f t="shared" si="98"/>
        <v>0</v>
      </c>
      <c r="O773" s="1148">
        <f t="shared" si="98"/>
        <v>0</v>
      </c>
    </row>
    <row r="774" spans="1:16" ht="13.5" thickBot="1">
      <c r="A774" s="191" t="s">
        <v>13</v>
      </c>
      <c r="B774" s="918">
        <f aca="true" t="shared" si="99" ref="B774:O774">SUM(B773:B773)</f>
        <v>0</v>
      </c>
      <c r="C774" s="918">
        <f t="shared" si="99"/>
        <v>0</v>
      </c>
      <c r="D774" s="918">
        <f>SUM(D773:D773)</f>
        <v>0</v>
      </c>
      <c r="E774" s="918">
        <f t="shared" si="99"/>
        <v>0</v>
      </c>
      <c r="F774" s="918">
        <f t="shared" si="99"/>
        <v>0</v>
      </c>
      <c r="G774" s="918">
        <f t="shared" si="99"/>
        <v>0</v>
      </c>
      <c r="H774" s="918">
        <f t="shared" si="99"/>
        <v>0</v>
      </c>
      <c r="I774" s="918">
        <f t="shared" si="99"/>
        <v>0</v>
      </c>
      <c r="J774" s="918">
        <f t="shared" si="99"/>
        <v>0</v>
      </c>
      <c r="K774" s="918">
        <f t="shared" si="99"/>
        <v>0</v>
      </c>
      <c r="L774" s="1090">
        <f t="shared" si="99"/>
        <v>0</v>
      </c>
      <c r="M774" s="918">
        <f t="shared" si="99"/>
        <v>0</v>
      </c>
      <c r="N774" s="918">
        <f t="shared" si="99"/>
        <v>0</v>
      </c>
      <c r="O774" s="1291">
        <f t="shared" si="99"/>
        <v>0</v>
      </c>
      <c r="P774" s="89"/>
    </row>
    <row r="775" spans="1:15" ht="12.75">
      <c r="A775" s="899"/>
      <c r="B775" s="919"/>
      <c r="C775" s="919"/>
      <c r="D775" s="919"/>
      <c r="E775" s="919"/>
      <c r="F775" s="920"/>
      <c r="G775" s="920"/>
      <c r="H775" s="920"/>
      <c r="I775" s="920"/>
      <c r="J775" s="920"/>
      <c r="K775" s="8"/>
      <c r="L775" s="920"/>
      <c r="M775" s="8"/>
      <c r="N775" s="8"/>
      <c r="O775" s="8"/>
    </row>
    <row r="776" spans="1:15" ht="15.75">
      <c r="A776" s="8"/>
      <c r="B776" s="923" t="s">
        <v>348</v>
      </c>
      <c r="C776" s="924"/>
      <c r="D776" s="924"/>
      <c r="E776" s="924"/>
      <c r="F776" s="924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.75">
      <c r="A777" s="945"/>
      <c r="B777" s="946"/>
      <c r="C777" s="945"/>
      <c r="D777" s="945"/>
      <c r="E777" s="945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2.75">
      <c r="A778" s="1949" t="s">
        <v>306</v>
      </c>
      <c r="B778" s="1949"/>
      <c r="C778" s="1949"/>
      <c r="D778" s="1949"/>
      <c r="E778" s="1949"/>
      <c r="F778" s="1949"/>
      <c r="G778" s="1949"/>
      <c r="H778" s="8"/>
      <c r="I778" s="8"/>
      <c r="J778" s="8"/>
      <c r="K778" s="944"/>
      <c r="L778" s="8"/>
      <c r="M778" s="8"/>
      <c r="N778" s="8"/>
      <c r="O778" s="8"/>
    </row>
    <row r="779" spans="1:15" ht="19.5">
      <c r="A779" s="1721" t="s">
        <v>23</v>
      </c>
      <c r="B779" s="1723" t="s">
        <v>45</v>
      </c>
      <c r="C779" s="1723"/>
      <c r="D779" s="1723"/>
      <c r="E779" s="1723"/>
      <c r="F779" s="1713" t="s">
        <v>234</v>
      </c>
      <c r="G779" s="1715" t="s">
        <v>235</v>
      </c>
      <c r="H779" s="1717" t="s">
        <v>46</v>
      </c>
      <c r="I779" s="1717"/>
      <c r="J779" s="1717"/>
      <c r="K779" s="1717"/>
      <c r="L779" s="1718"/>
      <c r="M779" s="1719" t="s">
        <v>236</v>
      </c>
      <c r="N779" s="180" t="s">
        <v>1</v>
      </c>
      <c r="O779" s="724" t="s">
        <v>37</v>
      </c>
    </row>
    <row r="780" spans="1:15" ht="20.25" thickBot="1">
      <c r="A780" s="1722"/>
      <c r="B780" s="181" t="s">
        <v>27</v>
      </c>
      <c r="C780" s="182" t="s">
        <v>28</v>
      </c>
      <c r="D780" s="182" t="s">
        <v>233</v>
      </c>
      <c r="E780" s="182" t="s">
        <v>29</v>
      </c>
      <c r="F780" s="1714"/>
      <c r="G780" s="1716"/>
      <c r="H780" s="185" t="s">
        <v>21</v>
      </c>
      <c r="I780" s="185" t="s">
        <v>20</v>
      </c>
      <c r="J780" s="313" t="s">
        <v>30</v>
      </c>
      <c r="K780" s="314" t="s">
        <v>31</v>
      </c>
      <c r="L780" s="409" t="s">
        <v>32</v>
      </c>
      <c r="M780" s="1720"/>
      <c r="N780" s="182" t="s">
        <v>33</v>
      </c>
      <c r="O780" s="183" t="s">
        <v>33</v>
      </c>
    </row>
    <row r="781" spans="1:15" ht="13.5" thickBot="1">
      <c r="A781" s="189" t="s">
        <v>8</v>
      </c>
      <c r="B781" s="913">
        <v>0</v>
      </c>
      <c r="C781" s="378">
        <v>0</v>
      </c>
      <c r="D781" s="1230">
        <v>0</v>
      </c>
      <c r="E781" s="913">
        <v>0</v>
      </c>
      <c r="F781" s="912">
        <v>0</v>
      </c>
      <c r="G781" s="912">
        <v>0</v>
      </c>
      <c r="H781" s="378">
        <v>0</v>
      </c>
      <c r="I781" s="378">
        <v>0</v>
      </c>
      <c r="J781" s="381">
        <v>0</v>
      </c>
      <c r="K781" s="377">
        <v>0</v>
      </c>
      <c r="L781" s="1364">
        <v>0</v>
      </c>
      <c r="M781" s="377">
        <v>0</v>
      </c>
      <c r="N781" s="936">
        <v>0</v>
      </c>
      <c r="O781" s="1239">
        <v>0</v>
      </c>
    </row>
    <row r="782" spans="1:16" ht="13.5" thickBot="1">
      <c r="A782" s="191" t="s">
        <v>13</v>
      </c>
      <c r="B782" s="933">
        <f aca="true" t="shared" si="100" ref="B782:O782">SUM(B781:B781)</f>
        <v>0</v>
      </c>
      <c r="C782" s="1318">
        <f t="shared" si="100"/>
        <v>0</v>
      </c>
      <c r="D782" s="1318">
        <f t="shared" si="100"/>
        <v>0</v>
      </c>
      <c r="E782" s="1318">
        <f t="shared" si="100"/>
        <v>0</v>
      </c>
      <c r="F782" s="1319">
        <f t="shared" si="100"/>
        <v>0</v>
      </c>
      <c r="G782" s="1318">
        <f t="shared" si="100"/>
        <v>0</v>
      </c>
      <c r="H782" s="1318">
        <f t="shared" si="100"/>
        <v>0</v>
      </c>
      <c r="I782" s="1318">
        <f t="shared" si="100"/>
        <v>0</v>
      </c>
      <c r="J782" s="1319">
        <f t="shared" si="100"/>
        <v>0</v>
      </c>
      <c r="K782" s="933">
        <f t="shared" si="100"/>
        <v>0</v>
      </c>
      <c r="L782" s="1335">
        <f>SUM(L781:L781)</f>
        <v>0</v>
      </c>
      <c r="M782" s="933">
        <f>SUM(M781:M781)</f>
        <v>0</v>
      </c>
      <c r="N782" s="1318">
        <f t="shared" si="100"/>
        <v>0</v>
      </c>
      <c r="O782" s="1320">
        <f t="shared" si="100"/>
        <v>0</v>
      </c>
      <c r="P782" s="89"/>
    </row>
    <row r="783" spans="1:16" ht="12.75">
      <c r="A783" s="226"/>
      <c r="B783" s="861"/>
      <c r="C783" s="861"/>
      <c r="D783" s="861"/>
      <c r="E783" s="861"/>
      <c r="F783" s="861"/>
      <c r="G783" s="861"/>
      <c r="H783" s="861"/>
      <c r="I783" s="861"/>
      <c r="J783" s="861"/>
      <c r="K783" s="861"/>
      <c r="L783" s="861"/>
      <c r="M783" s="861"/>
      <c r="N783" s="861"/>
      <c r="O783" s="861"/>
      <c r="P783" s="89"/>
    </row>
    <row r="784" spans="1:15" ht="12.75">
      <c r="A784" s="1949" t="s">
        <v>306</v>
      </c>
      <c r="B784" s="1949"/>
      <c r="C784" s="1949"/>
      <c r="D784" s="1949"/>
      <c r="E784" s="1949"/>
      <c r="F784" s="1949"/>
      <c r="G784" s="1949"/>
      <c r="H784" s="8"/>
      <c r="I784" s="8"/>
      <c r="J784" s="8"/>
      <c r="K784" s="944"/>
      <c r="L784" s="8"/>
      <c r="M784" s="8"/>
      <c r="N784" s="8"/>
      <c r="O784" s="8"/>
    </row>
    <row r="785" spans="1:15" ht="19.5">
      <c r="A785" s="1721" t="s">
        <v>23</v>
      </c>
      <c r="B785" s="1723" t="s">
        <v>45</v>
      </c>
      <c r="C785" s="1723"/>
      <c r="D785" s="1723"/>
      <c r="E785" s="1723"/>
      <c r="F785" s="1713" t="s">
        <v>234</v>
      </c>
      <c r="G785" s="1715" t="s">
        <v>235</v>
      </c>
      <c r="H785" s="1717" t="s">
        <v>46</v>
      </c>
      <c r="I785" s="1717"/>
      <c r="J785" s="1717"/>
      <c r="K785" s="1717"/>
      <c r="L785" s="1718"/>
      <c r="M785" s="1719" t="s">
        <v>236</v>
      </c>
      <c r="N785" s="180" t="s">
        <v>1</v>
      </c>
      <c r="O785" s="724" t="s">
        <v>37</v>
      </c>
    </row>
    <row r="786" spans="1:15" ht="20.25" thickBot="1">
      <c r="A786" s="1722"/>
      <c r="B786" s="181" t="s">
        <v>27</v>
      </c>
      <c r="C786" s="182" t="s">
        <v>28</v>
      </c>
      <c r="D786" s="182" t="s">
        <v>233</v>
      </c>
      <c r="E786" s="182" t="s">
        <v>29</v>
      </c>
      <c r="F786" s="1714"/>
      <c r="G786" s="1716"/>
      <c r="H786" s="185" t="s">
        <v>21</v>
      </c>
      <c r="I786" s="185" t="s">
        <v>20</v>
      </c>
      <c r="J786" s="313" t="s">
        <v>30</v>
      </c>
      <c r="K786" s="314" t="s">
        <v>31</v>
      </c>
      <c r="L786" s="187" t="s">
        <v>32</v>
      </c>
      <c r="M786" s="1720"/>
      <c r="N786" s="182" t="s">
        <v>33</v>
      </c>
      <c r="O786" s="183" t="s">
        <v>33</v>
      </c>
    </row>
    <row r="787" spans="1:15" ht="13.5" thickBot="1">
      <c r="A787" s="189" t="s">
        <v>8</v>
      </c>
      <c r="B787" s="913">
        <v>0</v>
      </c>
      <c r="C787" s="378">
        <v>0</v>
      </c>
      <c r="D787" s="912">
        <v>0</v>
      </c>
      <c r="E787" s="935">
        <v>0</v>
      </c>
      <c r="F787" s="912">
        <v>0</v>
      </c>
      <c r="G787" s="912">
        <v>0</v>
      </c>
      <c r="H787" s="378">
        <v>0</v>
      </c>
      <c r="I787" s="378">
        <v>0</v>
      </c>
      <c r="J787" s="381">
        <v>0</v>
      </c>
      <c r="K787" s="377">
        <v>0</v>
      </c>
      <c r="L787" s="1364">
        <v>0</v>
      </c>
      <c r="M787" s="377">
        <v>0</v>
      </c>
      <c r="N787" s="936">
        <v>0</v>
      </c>
      <c r="O787" s="1239">
        <v>0</v>
      </c>
    </row>
    <row r="788" spans="1:16" ht="13.5" thickBot="1">
      <c r="A788" s="191" t="s">
        <v>13</v>
      </c>
      <c r="B788" s="933">
        <f aca="true" t="shared" si="101" ref="B788:O788">SUM(B787:B787)</f>
        <v>0</v>
      </c>
      <c r="C788" s="1318">
        <f t="shared" si="101"/>
        <v>0</v>
      </c>
      <c r="D788" s="1318">
        <f t="shared" si="101"/>
        <v>0</v>
      </c>
      <c r="E788" s="1318">
        <f t="shared" si="101"/>
        <v>0</v>
      </c>
      <c r="F788" s="1319">
        <f t="shared" si="101"/>
        <v>0</v>
      </c>
      <c r="G788" s="1318">
        <f t="shared" si="101"/>
        <v>0</v>
      </c>
      <c r="H788" s="1318">
        <f t="shared" si="101"/>
        <v>0</v>
      </c>
      <c r="I788" s="1318">
        <f t="shared" si="101"/>
        <v>0</v>
      </c>
      <c r="J788" s="1319">
        <f t="shared" si="101"/>
        <v>0</v>
      </c>
      <c r="K788" s="933">
        <f t="shared" si="101"/>
        <v>0</v>
      </c>
      <c r="L788" s="1335">
        <f t="shared" si="101"/>
        <v>0</v>
      </c>
      <c r="M788" s="933">
        <f>SUM(M787:M787)</f>
        <v>0</v>
      </c>
      <c r="N788" s="1318">
        <f t="shared" si="101"/>
        <v>0</v>
      </c>
      <c r="O788" s="1320">
        <f t="shared" si="101"/>
        <v>0</v>
      </c>
      <c r="P788" s="89"/>
    </row>
    <row r="789" spans="1:16" ht="12.75">
      <c r="A789" s="226"/>
      <c r="B789" s="861"/>
      <c r="C789" s="861"/>
      <c r="D789" s="861"/>
      <c r="E789" s="861"/>
      <c r="F789" s="861"/>
      <c r="G789" s="861"/>
      <c r="H789" s="861"/>
      <c r="I789" s="861"/>
      <c r="J789" s="861"/>
      <c r="K789" s="861"/>
      <c r="L789" s="861"/>
      <c r="M789" s="861"/>
      <c r="N789" s="861"/>
      <c r="O789" s="861"/>
      <c r="P789" s="89"/>
    </row>
    <row r="790" spans="1:15" ht="12.75">
      <c r="A790" s="1949" t="s">
        <v>306</v>
      </c>
      <c r="B790" s="1949"/>
      <c r="C790" s="1949"/>
      <c r="D790" s="1949"/>
      <c r="E790" s="1949"/>
      <c r="F790" s="1949"/>
      <c r="G790" s="1949"/>
      <c r="H790" s="8"/>
      <c r="I790" s="8"/>
      <c r="J790" s="8"/>
      <c r="K790" s="944"/>
      <c r="L790" s="8"/>
      <c r="M790" s="8"/>
      <c r="N790" s="8"/>
      <c r="O790" s="8"/>
    </row>
    <row r="791" spans="1:15" ht="19.5">
      <c r="A791" s="1721" t="s">
        <v>23</v>
      </c>
      <c r="B791" s="1723" t="s">
        <v>45</v>
      </c>
      <c r="C791" s="1723"/>
      <c r="D791" s="1723"/>
      <c r="E791" s="1723"/>
      <c r="F791" s="1713" t="s">
        <v>234</v>
      </c>
      <c r="G791" s="1715" t="s">
        <v>235</v>
      </c>
      <c r="H791" s="1717" t="s">
        <v>46</v>
      </c>
      <c r="I791" s="1717"/>
      <c r="J791" s="1717"/>
      <c r="K791" s="1717"/>
      <c r="L791" s="1718"/>
      <c r="M791" s="1719" t="s">
        <v>236</v>
      </c>
      <c r="N791" s="180" t="s">
        <v>1</v>
      </c>
      <c r="O791" s="724" t="s">
        <v>37</v>
      </c>
    </row>
    <row r="792" spans="1:15" ht="20.25" thickBot="1">
      <c r="A792" s="1722"/>
      <c r="B792" s="181" t="s">
        <v>27</v>
      </c>
      <c r="C792" s="182" t="s">
        <v>28</v>
      </c>
      <c r="D792" s="182" t="s">
        <v>233</v>
      </c>
      <c r="E792" s="182" t="s">
        <v>29</v>
      </c>
      <c r="F792" s="1714"/>
      <c r="G792" s="1716"/>
      <c r="H792" s="185" t="s">
        <v>21</v>
      </c>
      <c r="I792" s="185" t="s">
        <v>20</v>
      </c>
      <c r="J792" s="313" t="s">
        <v>30</v>
      </c>
      <c r="K792" s="314" t="s">
        <v>31</v>
      </c>
      <c r="L792" s="187" t="s">
        <v>32</v>
      </c>
      <c r="M792" s="1720"/>
      <c r="N792" s="182" t="s">
        <v>33</v>
      </c>
      <c r="O792" s="183" t="s">
        <v>33</v>
      </c>
    </row>
    <row r="793" spans="1:15" ht="13.5" thickBot="1">
      <c r="A793" s="189" t="s">
        <v>8</v>
      </c>
      <c r="B793" s="913">
        <v>0</v>
      </c>
      <c r="C793" s="378">
        <v>0</v>
      </c>
      <c r="D793" s="912">
        <v>0</v>
      </c>
      <c r="E793" s="935">
        <v>0</v>
      </c>
      <c r="F793" s="912">
        <v>0</v>
      </c>
      <c r="G793" s="912">
        <v>0</v>
      </c>
      <c r="H793" s="378">
        <v>0</v>
      </c>
      <c r="I793" s="378">
        <v>0</v>
      </c>
      <c r="J793" s="381">
        <v>0</v>
      </c>
      <c r="K793" s="377">
        <v>0</v>
      </c>
      <c r="L793" s="1364">
        <v>0</v>
      </c>
      <c r="M793" s="377">
        <v>0</v>
      </c>
      <c r="N793" s="936">
        <v>0</v>
      </c>
      <c r="O793" s="1239">
        <v>0</v>
      </c>
    </row>
    <row r="794" spans="1:16" ht="13.5" thickBot="1">
      <c r="A794" s="191" t="s">
        <v>13</v>
      </c>
      <c r="B794" s="933">
        <f aca="true" t="shared" si="102" ref="B794:O794">SUM(B793:B793)</f>
        <v>0</v>
      </c>
      <c r="C794" s="1318">
        <f t="shared" si="102"/>
        <v>0</v>
      </c>
      <c r="D794" s="1318">
        <f t="shared" si="102"/>
        <v>0</v>
      </c>
      <c r="E794" s="1318">
        <f t="shared" si="102"/>
        <v>0</v>
      </c>
      <c r="F794" s="1319">
        <f t="shared" si="102"/>
        <v>0</v>
      </c>
      <c r="G794" s="1318">
        <f t="shared" si="102"/>
        <v>0</v>
      </c>
      <c r="H794" s="1318">
        <f t="shared" si="102"/>
        <v>0</v>
      </c>
      <c r="I794" s="1318">
        <f t="shared" si="102"/>
        <v>0</v>
      </c>
      <c r="J794" s="1319">
        <f t="shared" si="102"/>
        <v>0</v>
      </c>
      <c r="K794" s="933">
        <f t="shared" si="102"/>
        <v>0</v>
      </c>
      <c r="L794" s="1335">
        <f t="shared" si="102"/>
        <v>0</v>
      </c>
      <c r="M794" s="933">
        <f>SUM(M793:M793)</f>
        <v>0</v>
      </c>
      <c r="N794" s="1318">
        <f t="shared" si="102"/>
        <v>0</v>
      </c>
      <c r="O794" s="1320">
        <f t="shared" si="102"/>
        <v>0</v>
      </c>
      <c r="P794" s="89"/>
    </row>
    <row r="795" spans="1:16" ht="12.75">
      <c r="A795" s="226"/>
      <c r="B795" s="861"/>
      <c r="C795" s="861"/>
      <c r="D795" s="861"/>
      <c r="E795" s="861"/>
      <c r="F795" s="861"/>
      <c r="G795" s="861"/>
      <c r="H795" s="861"/>
      <c r="I795" s="861"/>
      <c r="J795" s="861"/>
      <c r="K795" s="861"/>
      <c r="L795" s="861"/>
      <c r="M795" s="861"/>
      <c r="N795" s="861"/>
      <c r="O795" s="861"/>
      <c r="P795" s="89"/>
    </row>
    <row r="796" spans="1:15" ht="12.75">
      <c r="A796" s="1949" t="s">
        <v>306</v>
      </c>
      <c r="B796" s="1949"/>
      <c r="C796" s="1949"/>
      <c r="D796" s="1949"/>
      <c r="E796" s="1949"/>
      <c r="F796" s="1949"/>
      <c r="G796" s="1949"/>
      <c r="H796" s="8"/>
      <c r="I796" s="8"/>
      <c r="J796" s="8"/>
      <c r="K796" s="944"/>
      <c r="L796" s="8"/>
      <c r="M796" s="8"/>
      <c r="N796" s="8"/>
      <c r="O796" s="8"/>
    </row>
    <row r="797" spans="1:15" ht="19.5">
      <c r="A797" s="1721" t="s">
        <v>23</v>
      </c>
      <c r="B797" s="1723" t="s">
        <v>45</v>
      </c>
      <c r="C797" s="1723"/>
      <c r="D797" s="1723"/>
      <c r="E797" s="1723"/>
      <c r="F797" s="1713" t="s">
        <v>234</v>
      </c>
      <c r="G797" s="1715" t="s">
        <v>235</v>
      </c>
      <c r="H797" s="1717" t="s">
        <v>46</v>
      </c>
      <c r="I797" s="1717"/>
      <c r="J797" s="1717"/>
      <c r="K797" s="1717"/>
      <c r="L797" s="1718"/>
      <c r="M797" s="1719" t="s">
        <v>236</v>
      </c>
      <c r="N797" s="180" t="s">
        <v>1</v>
      </c>
      <c r="O797" s="724" t="s">
        <v>37</v>
      </c>
    </row>
    <row r="798" spans="1:15" ht="20.25" thickBot="1">
      <c r="A798" s="1722"/>
      <c r="B798" s="181" t="s">
        <v>27</v>
      </c>
      <c r="C798" s="182" t="s">
        <v>28</v>
      </c>
      <c r="D798" s="182" t="s">
        <v>233</v>
      </c>
      <c r="E798" s="182" t="s">
        <v>29</v>
      </c>
      <c r="F798" s="1714"/>
      <c r="G798" s="1716"/>
      <c r="H798" s="185" t="s">
        <v>21</v>
      </c>
      <c r="I798" s="185" t="s">
        <v>20</v>
      </c>
      <c r="J798" s="313" t="s">
        <v>30</v>
      </c>
      <c r="K798" s="314" t="s">
        <v>31</v>
      </c>
      <c r="L798" s="187" t="s">
        <v>32</v>
      </c>
      <c r="M798" s="1720"/>
      <c r="N798" s="182" t="s">
        <v>33</v>
      </c>
      <c r="O798" s="183" t="s">
        <v>33</v>
      </c>
    </row>
    <row r="799" spans="1:15" ht="13.5" thickBot="1">
      <c r="A799" s="189" t="s">
        <v>8</v>
      </c>
      <c r="B799" s="913">
        <v>0</v>
      </c>
      <c r="C799" s="378">
        <v>0</v>
      </c>
      <c r="D799" s="912">
        <v>0</v>
      </c>
      <c r="E799" s="935">
        <v>0</v>
      </c>
      <c r="F799" s="912">
        <v>0</v>
      </c>
      <c r="G799" s="912">
        <v>0</v>
      </c>
      <c r="H799" s="378">
        <v>0</v>
      </c>
      <c r="I799" s="378">
        <v>0</v>
      </c>
      <c r="J799" s="381">
        <v>0</v>
      </c>
      <c r="K799" s="377">
        <v>0</v>
      </c>
      <c r="L799" s="1364">
        <v>0</v>
      </c>
      <c r="M799" s="377">
        <v>0</v>
      </c>
      <c r="N799" s="936">
        <v>0</v>
      </c>
      <c r="O799" s="1239">
        <v>0</v>
      </c>
    </row>
    <row r="800" spans="1:16" ht="13.5" thickBot="1">
      <c r="A800" s="191" t="s">
        <v>13</v>
      </c>
      <c r="B800" s="933">
        <f aca="true" t="shared" si="103" ref="B800:O800">SUM(B799:B799)</f>
        <v>0</v>
      </c>
      <c r="C800" s="1318">
        <f t="shared" si="103"/>
        <v>0</v>
      </c>
      <c r="D800" s="1318">
        <f t="shared" si="103"/>
        <v>0</v>
      </c>
      <c r="E800" s="1318">
        <f t="shared" si="103"/>
        <v>0</v>
      </c>
      <c r="F800" s="1319">
        <f t="shared" si="103"/>
        <v>0</v>
      </c>
      <c r="G800" s="1318">
        <f t="shared" si="103"/>
        <v>0</v>
      </c>
      <c r="H800" s="1318">
        <f t="shared" si="103"/>
        <v>0</v>
      </c>
      <c r="I800" s="1318">
        <f t="shared" si="103"/>
        <v>0</v>
      </c>
      <c r="J800" s="1319">
        <f t="shared" si="103"/>
        <v>0</v>
      </c>
      <c r="K800" s="933">
        <f t="shared" si="103"/>
        <v>0</v>
      </c>
      <c r="L800" s="1335">
        <f t="shared" si="103"/>
        <v>0</v>
      </c>
      <c r="M800" s="933">
        <f>SUM(M799:M799)</f>
        <v>0</v>
      </c>
      <c r="N800" s="1318">
        <f t="shared" si="103"/>
        <v>0</v>
      </c>
      <c r="O800" s="1320">
        <f t="shared" si="103"/>
        <v>0</v>
      </c>
      <c r="P800" s="89"/>
    </row>
    <row r="801" spans="1:16" ht="12.75">
      <c r="A801" s="226"/>
      <c r="B801" s="861"/>
      <c r="C801" s="861"/>
      <c r="D801" s="861"/>
      <c r="E801" s="861"/>
      <c r="F801" s="861"/>
      <c r="G801" s="861"/>
      <c r="H801" s="861"/>
      <c r="I801" s="861"/>
      <c r="J801" s="861"/>
      <c r="K801" s="861"/>
      <c r="L801" s="861"/>
      <c r="M801" s="861"/>
      <c r="N801" s="861"/>
      <c r="O801" s="861"/>
      <c r="P801" s="89"/>
    </row>
    <row r="802" spans="1:15" ht="15.75">
      <c r="A802" s="8"/>
      <c r="B802" s="962" t="s">
        <v>93</v>
      </c>
      <c r="C802" s="962"/>
      <c r="D802" s="962"/>
      <c r="E802" s="962"/>
      <c r="F802" s="962"/>
      <c r="G802" s="962"/>
      <c r="H802" s="962"/>
      <c r="I802" s="962"/>
      <c r="J802" s="962"/>
      <c r="K802" s="8"/>
      <c r="L802" s="8"/>
      <c r="M802" s="8"/>
      <c r="N802" s="8"/>
      <c r="O802" s="8"/>
    </row>
    <row r="803" spans="1:15" ht="12.75">
      <c r="A803" s="8"/>
      <c r="B803" s="8"/>
      <c r="C803" s="8"/>
      <c r="D803" s="8"/>
      <c r="E803" s="8"/>
      <c r="F803" s="914"/>
      <c r="G803" s="915"/>
      <c r="H803" s="915"/>
      <c r="I803" s="915"/>
      <c r="J803" s="915"/>
      <c r="K803" s="915"/>
      <c r="L803" s="8"/>
      <c r="M803" s="8"/>
      <c r="N803" s="8"/>
      <c r="O803" s="8"/>
    </row>
    <row r="804" spans="1:15" ht="19.5">
      <c r="A804" s="1626" t="s">
        <v>23</v>
      </c>
      <c r="B804" s="1640" t="s">
        <v>45</v>
      </c>
      <c r="C804" s="1640"/>
      <c r="D804" s="1640"/>
      <c r="E804" s="1640"/>
      <c r="F804" s="1631" t="s">
        <v>234</v>
      </c>
      <c r="G804" s="1634" t="s">
        <v>235</v>
      </c>
      <c r="H804" s="1636" t="s">
        <v>46</v>
      </c>
      <c r="I804" s="1636"/>
      <c r="J804" s="1636"/>
      <c r="K804" s="1636"/>
      <c r="L804" s="1637"/>
      <c r="M804" s="1656" t="s">
        <v>239</v>
      </c>
      <c r="N804" s="294" t="s">
        <v>1</v>
      </c>
      <c r="O804" s="982" t="s">
        <v>37</v>
      </c>
    </row>
    <row r="805" spans="1:15" ht="20.25" thickBot="1">
      <c r="A805" s="1625"/>
      <c r="B805" s="295" t="s">
        <v>27</v>
      </c>
      <c r="C805" s="1093" t="s">
        <v>28</v>
      </c>
      <c r="D805" s="1093" t="s">
        <v>233</v>
      </c>
      <c r="E805" s="1093" t="s">
        <v>29</v>
      </c>
      <c r="F805" s="1628"/>
      <c r="G805" s="1630"/>
      <c r="H805" s="296" t="s">
        <v>21</v>
      </c>
      <c r="I805" s="296" t="s">
        <v>20</v>
      </c>
      <c r="J805" s="296" t="s">
        <v>30</v>
      </c>
      <c r="K805" s="296" t="s">
        <v>31</v>
      </c>
      <c r="L805" s="297" t="s">
        <v>32</v>
      </c>
      <c r="M805" s="1670"/>
      <c r="N805" s="1093" t="s">
        <v>33</v>
      </c>
      <c r="O805" s="298" t="s">
        <v>33</v>
      </c>
    </row>
    <row r="806" spans="1:15" ht="13.5" thickBot="1">
      <c r="A806" s="916" t="s">
        <v>13</v>
      </c>
      <c r="B806" s="917">
        <f>B782+B788+B794+B800</f>
        <v>0</v>
      </c>
      <c r="C806" s="917">
        <f aca="true" t="shared" si="104" ref="C806:O806">C782+C788+C794+C800</f>
        <v>0</v>
      </c>
      <c r="D806" s="917">
        <f t="shared" si="104"/>
        <v>0</v>
      </c>
      <c r="E806" s="917">
        <f t="shared" si="104"/>
        <v>0</v>
      </c>
      <c r="F806" s="917">
        <f t="shared" si="104"/>
        <v>0</v>
      </c>
      <c r="G806" s="917">
        <f t="shared" si="104"/>
        <v>0</v>
      </c>
      <c r="H806" s="917">
        <f t="shared" si="104"/>
        <v>0</v>
      </c>
      <c r="I806" s="917">
        <f t="shared" si="104"/>
        <v>0</v>
      </c>
      <c r="J806" s="917">
        <f t="shared" si="104"/>
        <v>0</v>
      </c>
      <c r="K806" s="917">
        <f t="shared" si="104"/>
        <v>0</v>
      </c>
      <c r="L806" s="1365">
        <f t="shared" si="104"/>
        <v>0</v>
      </c>
      <c r="M806" s="917">
        <f t="shared" si="104"/>
        <v>0</v>
      </c>
      <c r="N806" s="917">
        <f>N782+N788+N794+N800</f>
        <v>0</v>
      </c>
      <c r="O806" s="1148">
        <f t="shared" si="104"/>
        <v>0</v>
      </c>
    </row>
    <row r="807" spans="1:16" ht="13.5" thickBot="1">
      <c r="A807" s="191" t="s">
        <v>13</v>
      </c>
      <c r="B807" s="918">
        <f>SUM(B806:B806)</f>
        <v>0</v>
      </c>
      <c r="C807" s="918">
        <f>SUM(C806:C806)</f>
        <v>0</v>
      </c>
      <c r="D807" s="918">
        <f>SUM(D806:D806)</f>
        <v>0</v>
      </c>
      <c r="E807" s="918">
        <f aca="true" t="shared" si="105" ref="E807:O807">SUM(E806:E806)</f>
        <v>0</v>
      </c>
      <c r="F807" s="918">
        <f t="shared" si="105"/>
        <v>0</v>
      </c>
      <c r="G807" s="918">
        <f t="shared" si="105"/>
        <v>0</v>
      </c>
      <c r="H807" s="918">
        <f t="shared" si="105"/>
        <v>0</v>
      </c>
      <c r="I807" s="918">
        <f t="shared" si="105"/>
        <v>0</v>
      </c>
      <c r="J807" s="918">
        <f t="shared" si="105"/>
        <v>0</v>
      </c>
      <c r="K807" s="918">
        <f t="shared" si="105"/>
        <v>0</v>
      </c>
      <c r="L807" s="963">
        <f t="shared" si="105"/>
        <v>0</v>
      </c>
      <c r="M807" s="918">
        <f t="shared" si="105"/>
        <v>0</v>
      </c>
      <c r="N807" s="918">
        <f t="shared" si="105"/>
        <v>0</v>
      </c>
      <c r="O807" s="1291">
        <f t="shared" si="105"/>
        <v>0</v>
      </c>
      <c r="P807" s="89"/>
    </row>
    <row r="808" spans="1:16" ht="12.75">
      <c r="A808" s="226"/>
      <c r="B808" s="861"/>
      <c r="C808" s="861"/>
      <c r="D808" s="861"/>
      <c r="E808" s="861"/>
      <c r="F808" s="861"/>
      <c r="G808" s="861"/>
      <c r="H808" s="861"/>
      <c r="I808" s="861"/>
      <c r="J808" s="861"/>
      <c r="K808" s="861"/>
      <c r="L808" s="861"/>
      <c r="M808" s="861"/>
      <c r="N808" s="861"/>
      <c r="O808" s="861"/>
      <c r="P808" s="89"/>
    </row>
    <row r="809" spans="1:15" ht="15.75">
      <c r="A809" s="8"/>
      <c r="B809" s="962" t="s">
        <v>328</v>
      </c>
      <c r="C809" s="962"/>
      <c r="D809" s="962"/>
      <c r="E809" s="962"/>
      <c r="F809" s="962"/>
      <c r="G809" s="962"/>
      <c r="H809" s="962"/>
      <c r="I809" s="962"/>
      <c r="J809" s="962"/>
      <c r="K809" s="8"/>
      <c r="L809" s="8"/>
      <c r="M809" s="8"/>
      <c r="N809" s="8"/>
      <c r="O809" s="8"/>
    </row>
    <row r="810" spans="1:15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9.5">
      <c r="A811" s="1626" t="s">
        <v>23</v>
      </c>
      <c r="B811" s="1639" t="s">
        <v>45</v>
      </c>
      <c r="C811" s="1640"/>
      <c r="D811" s="1640"/>
      <c r="E811" s="1641"/>
      <c r="F811" s="1635" t="s">
        <v>234</v>
      </c>
      <c r="G811" s="1635" t="s">
        <v>235</v>
      </c>
      <c r="H811" s="1643" t="s">
        <v>46</v>
      </c>
      <c r="I811" s="1640"/>
      <c r="J811" s="1640"/>
      <c r="K811" s="1640"/>
      <c r="L811" s="1644"/>
      <c r="M811" s="1656" t="s">
        <v>238</v>
      </c>
      <c r="N811" s="294" t="s">
        <v>1</v>
      </c>
      <c r="O811" s="983" t="s">
        <v>37</v>
      </c>
    </row>
    <row r="812" spans="1:15" ht="20.25" thickBot="1">
      <c r="A812" s="1649"/>
      <c r="B812" s="1095" t="s">
        <v>27</v>
      </c>
      <c r="C812" s="1096" t="s">
        <v>28</v>
      </c>
      <c r="D812" s="1096" t="s">
        <v>233</v>
      </c>
      <c r="E812" s="1096" t="s">
        <v>29</v>
      </c>
      <c r="F812" s="1988"/>
      <c r="G812" s="1988"/>
      <c r="H812" s="299" t="s">
        <v>21</v>
      </c>
      <c r="I812" s="299" t="s">
        <v>20</v>
      </c>
      <c r="J812" s="299" t="s">
        <v>30</v>
      </c>
      <c r="K812" s="299" t="s">
        <v>31</v>
      </c>
      <c r="L812" s="300" t="s">
        <v>32</v>
      </c>
      <c r="M812" s="1659"/>
      <c r="N812" s="1096" t="s">
        <v>33</v>
      </c>
      <c r="O812" s="301" t="s">
        <v>33</v>
      </c>
    </row>
    <row r="813" spans="1:15" ht="12.75">
      <c r="A813" s="1366"/>
      <c r="B813" s="305">
        <f>B249</f>
        <v>0</v>
      </c>
      <c r="C813" s="305">
        <f aca="true" t="shared" si="106" ref="C813:O813">C249</f>
        <v>0</v>
      </c>
      <c r="D813" s="305">
        <f t="shared" si="106"/>
        <v>0</v>
      </c>
      <c r="E813" s="305">
        <f t="shared" si="106"/>
        <v>0</v>
      </c>
      <c r="F813" s="305">
        <f t="shared" si="106"/>
        <v>0</v>
      </c>
      <c r="G813" s="305">
        <f t="shared" si="106"/>
        <v>0</v>
      </c>
      <c r="H813" s="305">
        <f t="shared" si="106"/>
        <v>0</v>
      </c>
      <c r="I813" s="305">
        <f t="shared" si="106"/>
        <v>0</v>
      </c>
      <c r="J813" s="305">
        <f t="shared" si="106"/>
        <v>0</v>
      </c>
      <c r="K813" s="305">
        <f t="shared" si="106"/>
        <v>0</v>
      </c>
      <c r="L813" s="1091">
        <f t="shared" si="106"/>
        <v>0</v>
      </c>
      <c r="M813" s="305">
        <f t="shared" si="106"/>
        <v>0</v>
      </c>
      <c r="N813" s="305">
        <f t="shared" si="106"/>
        <v>0</v>
      </c>
      <c r="O813" s="1150">
        <f t="shared" si="106"/>
        <v>0</v>
      </c>
    </row>
    <row r="814" spans="1:15" ht="12.75">
      <c r="A814" s="1367"/>
      <c r="B814" s="305">
        <f>B445</f>
        <v>0</v>
      </c>
      <c r="C814" s="305">
        <f aca="true" t="shared" si="107" ref="C814:O814">C445</f>
        <v>0</v>
      </c>
      <c r="D814" s="305">
        <f t="shared" si="107"/>
        <v>0</v>
      </c>
      <c r="E814" s="305">
        <f t="shared" si="107"/>
        <v>0</v>
      </c>
      <c r="F814" s="305">
        <f t="shared" si="107"/>
        <v>0</v>
      </c>
      <c r="G814" s="305">
        <f t="shared" si="107"/>
        <v>0</v>
      </c>
      <c r="H814" s="305">
        <f t="shared" si="107"/>
        <v>0</v>
      </c>
      <c r="I814" s="305">
        <f t="shared" si="107"/>
        <v>0</v>
      </c>
      <c r="J814" s="305">
        <f t="shared" si="107"/>
        <v>0</v>
      </c>
      <c r="K814" s="305">
        <f t="shared" si="107"/>
        <v>0</v>
      </c>
      <c r="L814" s="1091">
        <f t="shared" si="107"/>
        <v>0</v>
      </c>
      <c r="M814" s="305">
        <f t="shared" si="107"/>
        <v>0</v>
      </c>
      <c r="N814" s="305">
        <f t="shared" si="107"/>
        <v>0</v>
      </c>
      <c r="O814" s="1150">
        <f t="shared" si="107"/>
        <v>0</v>
      </c>
    </row>
    <row r="815" spans="1:15" ht="12.75">
      <c r="A815" s="1368"/>
      <c r="B815" s="305">
        <f>B546</f>
        <v>0</v>
      </c>
      <c r="C815" s="305">
        <f aca="true" t="shared" si="108" ref="C815:O815">C546</f>
        <v>0</v>
      </c>
      <c r="D815" s="305">
        <f t="shared" si="108"/>
        <v>0</v>
      </c>
      <c r="E815" s="305">
        <f t="shared" si="108"/>
        <v>0</v>
      </c>
      <c r="F815" s="305">
        <f t="shared" si="108"/>
        <v>0</v>
      </c>
      <c r="G815" s="305">
        <f t="shared" si="108"/>
        <v>0</v>
      </c>
      <c r="H815" s="305">
        <f t="shared" si="108"/>
        <v>0</v>
      </c>
      <c r="I815" s="305">
        <f t="shared" si="108"/>
        <v>0</v>
      </c>
      <c r="J815" s="305">
        <f t="shared" si="108"/>
        <v>0</v>
      </c>
      <c r="K815" s="305">
        <f t="shared" si="108"/>
        <v>0</v>
      </c>
      <c r="L815" s="1091">
        <f t="shared" si="108"/>
        <v>0</v>
      </c>
      <c r="M815" s="305">
        <f t="shared" si="108"/>
        <v>0</v>
      </c>
      <c r="N815" s="305">
        <f t="shared" si="108"/>
        <v>0</v>
      </c>
      <c r="O815" s="1150">
        <f t="shared" si="108"/>
        <v>0</v>
      </c>
    </row>
    <row r="816" spans="1:15" ht="12.75">
      <c r="A816" s="1369"/>
      <c r="B816" s="305">
        <f>B569</f>
        <v>0</v>
      </c>
      <c r="C816" s="305">
        <f aca="true" t="shared" si="109" ref="C816:O816">C569</f>
        <v>0</v>
      </c>
      <c r="D816" s="305">
        <f t="shared" si="109"/>
        <v>0</v>
      </c>
      <c r="E816" s="305">
        <f t="shared" si="109"/>
        <v>0</v>
      </c>
      <c r="F816" s="305">
        <f t="shared" si="109"/>
        <v>0</v>
      </c>
      <c r="G816" s="305">
        <f t="shared" si="109"/>
        <v>0</v>
      </c>
      <c r="H816" s="305">
        <f t="shared" si="109"/>
        <v>0</v>
      </c>
      <c r="I816" s="305">
        <f t="shared" si="109"/>
        <v>0</v>
      </c>
      <c r="J816" s="305">
        <f t="shared" si="109"/>
        <v>0</v>
      </c>
      <c r="K816" s="305">
        <f t="shared" si="109"/>
        <v>0</v>
      </c>
      <c r="L816" s="1091">
        <f t="shared" si="109"/>
        <v>0</v>
      </c>
      <c r="M816" s="305">
        <f t="shared" si="109"/>
        <v>0</v>
      </c>
      <c r="N816" s="305">
        <f t="shared" si="109"/>
        <v>0</v>
      </c>
      <c r="O816" s="1150">
        <f t="shared" si="109"/>
        <v>0</v>
      </c>
    </row>
    <row r="817" spans="1:15" ht="12.75">
      <c r="A817" s="1368"/>
      <c r="B817" s="305">
        <f>B616</f>
        <v>0</v>
      </c>
      <c r="C817" s="305">
        <f aca="true" t="shared" si="110" ref="C817:O817">C616</f>
        <v>0</v>
      </c>
      <c r="D817" s="305">
        <f t="shared" si="110"/>
        <v>0</v>
      </c>
      <c r="E817" s="305">
        <f t="shared" si="110"/>
        <v>0</v>
      </c>
      <c r="F817" s="305">
        <f t="shared" si="110"/>
        <v>0</v>
      </c>
      <c r="G817" s="305">
        <f t="shared" si="110"/>
        <v>0</v>
      </c>
      <c r="H817" s="305">
        <f t="shared" si="110"/>
        <v>0</v>
      </c>
      <c r="I817" s="305">
        <f t="shared" si="110"/>
        <v>0</v>
      </c>
      <c r="J817" s="305">
        <f t="shared" si="110"/>
        <v>0</v>
      </c>
      <c r="K817" s="305">
        <f t="shared" si="110"/>
        <v>0</v>
      </c>
      <c r="L817" s="1091">
        <f t="shared" si="110"/>
        <v>0</v>
      </c>
      <c r="M817" s="305">
        <f t="shared" si="110"/>
        <v>0</v>
      </c>
      <c r="N817" s="305">
        <f t="shared" si="110"/>
        <v>0</v>
      </c>
      <c r="O817" s="1150">
        <f t="shared" si="110"/>
        <v>0</v>
      </c>
    </row>
    <row r="818" spans="1:15" ht="12.75">
      <c r="A818" s="1369"/>
      <c r="B818" s="306">
        <f>B635</f>
        <v>0</v>
      </c>
      <c r="C818" s="306">
        <f aca="true" t="shared" si="111" ref="C818:O818">C635</f>
        <v>0</v>
      </c>
      <c r="D818" s="306">
        <f t="shared" si="111"/>
        <v>0</v>
      </c>
      <c r="E818" s="306">
        <f t="shared" si="111"/>
        <v>0</v>
      </c>
      <c r="F818" s="306">
        <f t="shared" si="111"/>
        <v>0</v>
      </c>
      <c r="G818" s="306">
        <f t="shared" si="111"/>
        <v>0</v>
      </c>
      <c r="H818" s="306">
        <f t="shared" si="111"/>
        <v>0</v>
      </c>
      <c r="I818" s="306">
        <f t="shared" si="111"/>
        <v>0</v>
      </c>
      <c r="J818" s="306">
        <f t="shared" si="111"/>
        <v>0</v>
      </c>
      <c r="K818" s="306">
        <f t="shared" si="111"/>
        <v>0</v>
      </c>
      <c r="L818" s="1092">
        <f t="shared" si="111"/>
        <v>0</v>
      </c>
      <c r="M818" s="306">
        <f t="shared" si="111"/>
        <v>0</v>
      </c>
      <c r="N818" s="306">
        <f t="shared" si="111"/>
        <v>0</v>
      </c>
      <c r="O818" s="984">
        <f t="shared" si="111"/>
        <v>0</v>
      </c>
    </row>
    <row r="819" spans="1:15" ht="12.75">
      <c r="A819" s="1367"/>
      <c r="B819" s="305">
        <f>B666</f>
        <v>0</v>
      </c>
      <c r="C819" s="305">
        <f aca="true" t="shared" si="112" ref="C819:O819">C666</f>
        <v>0</v>
      </c>
      <c r="D819" s="305">
        <f t="shared" si="112"/>
        <v>0</v>
      </c>
      <c r="E819" s="305">
        <f t="shared" si="112"/>
        <v>0</v>
      </c>
      <c r="F819" s="305">
        <f t="shared" si="112"/>
        <v>0</v>
      </c>
      <c r="G819" s="305">
        <f t="shared" si="112"/>
        <v>0</v>
      </c>
      <c r="H819" s="305">
        <f t="shared" si="112"/>
        <v>0</v>
      </c>
      <c r="I819" s="305">
        <f t="shared" si="112"/>
        <v>0</v>
      </c>
      <c r="J819" s="305">
        <f t="shared" si="112"/>
        <v>0</v>
      </c>
      <c r="K819" s="305">
        <f t="shared" si="112"/>
        <v>0</v>
      </c>
      <c r="L819" s="1091">
        <f t="shared" si="112"/>
        <v>0</v>
      </c>
      <c r="M819" s="305">
        <f t="shared" si="112"/>
        <v>0</v>
      </c>
      <c r="N819" s="305">
        <f t="shared" si="112"/>
        <v>0</v>
      </c>
      <c r="O819" s="1150">
        <f t="shared" si="112"/>
        <v>0</v>
      </c>
    </row>
    <row r="820" spans="1:15" ht="12.75">
      <c r="A820" s="1367"/>
      <c r="B820" s="305">
        <f>B705</f>
        <v>0</v>
      </c>
      <c r="C820" s="305">
        <f aca="true" t="shared" si="113" ref="C820:O820">C705</f>
        <v>0</v>
      </c>
      <c r="D820" s="305">
        <f t="shared" si="113"/>
        <v>0</v>
      </c>
      <c r="E820" s="305">
        <f t="shared" si="113"/>
        <v>0</v>
      </c>
      <c r="F820" s="305">
        <f t="shared" si="113"/>
        <v>0</v>
      </c>
      <c r="G820" s="305">
        <f t="shared" si="113"/>
        <v>0</v>
      </c>
      <c r="H820" s="305">
        <f t="shared" si="113"/>
        <v>0</v>
      </c>
      <c r="I820" s="305">
        <f t="shared" si="113"/>
        <v>0</v>
      </c>
      <c r="J820" s="305">
        <f t="shared" si="113"/>
        <v>0</v>
      </c>
      <c r="K820" s="305">
        <f t="shared" si="113"/>
        <v>0</v>
      </c>
      <c r="L820" s="1091">
        <f t="shared" si="113"/>
        <v>0</v>
      </c>
      <c r="M820" s="305">
        <f t="shared" si="113"/>
        <v>0</v>
      </c>
      <c r="N820" s="305">
        <f t="shared" si="113"/>
        <v>0</v>
      </c>
      <c r="O820" s="1150">
        <f t="shared" si="113"/>
        <v>0</v>
      </c>
    </row>
    <row r="821" spans="1:15" ht="12.75">
      <c r="A821" s="1368"/>
      <c r="B821" s="305">
        <f>B726</f>
        <v>0</v>
      </c>
      <c r="C821" s="305">
        <f aca="true" t="shared" si="114" ref="C821:O821">C726</f>
        <v>0</v>
      </c>
      <c r="D821" s="305">
        <f t="shared" si="114"/>
        <v>0</v>
      </c>
      <c r="E821" s="305">
        <f t="shared" si="114"/>
        <v>0</v>
      </c>
      <c r="F821" s="305">
        <f t="shared" si="114"/>
        <v>0</v>
      </c>
      <c r="G821" s="305">
        <f t="shared" si="114"/>
        <v>0</v>
      </c>
      <c r="H821" s="305">
        <f t="shared" si="114"/>
        <v>0</v>
      </c>
      <c r="I821" s="305">
        <f t="shared" si="114"/>
        <v>0</v>
      </c>
      <c r="J821" s="305">
        <f t="shared" si="114"/>
        <v>0</v>
      </c>
      <c r="K821" s="305">
        <f t="shared" si="114"/>
        <v>0</v>
      </c>
      <c r="L821" s="1091">
        <f t="shared" si="114"/>
        <v>0</v>
      </c>
      <c r="M821" s="305">
        <f t="shared" si="114"/>
        <v>0</v>
      </c>
      <c r="N821" s="305">
        <f t="shared" si="114"/>
        <v>0</v>
      </c>
      <c r="O821" s="1150">
        <f t="shared" si="114"/>
        <v>0</v>
      </c>
    </row>
    <row r="822" spans="1:15" ht="12.75">
      <c r="A822" s="1368"/>
      <c r="B822" s="305">
        <f>B774</f>
        <v>0</v>
      </c>
      <c r="C822" s="305">
        <f aca="true" t="shared" si="115" ref="C822:O822">C774</f>
        <v>0</v>
      </c>
      <c r="D822" s="305">
        <f t="shared" si="115"/>
        <v>0</v>
      </c>
      <c r="E822" s="305">
        <f t="shared" si="115"/>
        <v>0</v>
      </c>
      <c r="F822" s="305">
        <f t="shared" si="115"/>
        <v>0</v>
      </c>
      <c r="G822" s="305">
        <f t="shared" si="115"/>
        <v>0</v>
      </c>
      <c r="H822" s="305">
        <f t="shared" si="115"/>
        <v>0</v>
      </c>
      <c r="I822" s="305">
        <f t="shared" si="115"/>
        <v>0</v>
      </c>
      <c r="J822" s="305">
        <f t="shared" si="115"/>
        <v>0</v>
      </c>
      <c r="K822" s="305">
        <f t="shared" si="115"/>
        <v>0</v>
      </c>
      <c r="L822" s="1091">
        <f t="shared" si="115"/>
        <v>0</v>
      </c>
      <c r="M822" s="305">
        <f t="shared" si="115"/>
        <v>0</v>
      </c>
      <c r="N822" s="305">
        <f t="shared" si="115"/>
        <v>0</v>
      </c>
      <c r="O822" s="1150">
        <f t="shared" si="115"/>
        <v>0</v>
      </c>
    </row>
    <row r="823" spans="1:15" ht="13.5" thickBot="1">
      <c r="A823" s="1368"/>
      <c r="B823" s="305">
        <f>B807</f>
        <v>0</v>
      </c>
      <c r="C823" s="305">
        <f aca="true" t="shared" si="116" ref="C823:O823">C807</f>
        <v>0</v>
      </c>
      <c r="D823" s="305">
        <f t="shared" si="116"/>
        <v>0</v>
      </c>
      <c r="E823" s="305">
        <f t="shared" si="116"/>
        <v>0</v>
      </c>
      <c r="F823" s="305">
        <f t="shared" si="116"/>
        <v>0</v>
      </c>
      <c r="G823" s="305">
        <f t="shared" si="116"/>
        <v>0</v>
      </c>
      <c r="H823" s="305">
        <f t="shared" si="116"/>
        <v>0</v>
      </c>
      <c r="I823" s="305">
        <f t="shared" si="116"/>
        <v>0</v>
      </c>
      <c r="J823" s="305">
        <f t="shared" si="116"/>
        <v>0</v>
      </c>
      <c r="K823" s="305">
        <f t="shared" si="116"/>
        <v>0</v>
      </c>
      <c r="L823" s="1091">
        <f t="shared" si="116"/>
        <v>0</v>
      </c>
      <c r="M823" s="305">
        <f t="shared" si="116"/>
        <v>0</v>
      </c>
      <c r="N823" s="305">
        <f t="shared" si="116"/>
        <v>0</v>
      </c>
      <c r="O823" s="1150">
        <f t="shared" si="116"/>
        <v>0</v>
      </c>
    </row>
    <row r="824" spans="1:16" ht="13.5" thickBot="1">
      <c r="A824" s="43" t="s">
        <v>22</v>
      </c>
      <c r="B824" s="302">
        <f aca="true" t="shared" si="117" ref="B824:O824">SUM(B813:B823)</f>
        <v>0</v>
      </c>
      <c r="C824" s="303">
        <f t="shared" si="117"/>
        <v>0</v>
      </c>
      <c r="D824" s="304">
        <f t="shared" si="117"/>
        <v>0</v>
      </c>
      <c r="E824" s="302">
        <f t="shared" si="117"/>
        <v>0</v>
      </c>
      <c r="F824" s="302">
        <f t="shared" si="117"/>
        <v>0</v>
      </c>
      <c r="G824" s="304">
        <f t="shared" si="117"/>
        <v>0</v>
      </c>
      <c r="H824" s="302">
        <f t="shared" si="117"/>
        <v>0</v>
      </c>
      <c r="I824" s="304">
        <f t="shared" si="117"/>
        <v>0</v>
      </c>
      <c r="J824" s="302">
        <f t="shared" si="117"/>
        <v>0</v>
      </c>
      <c r="K824" s="302">
        <f t="shared" si="117"/>
        <v>0</v>
      </c>
      <c r="L824" s="480">
        <f t="shared" si="117"/>
        <v>0</v>
      </c>
      <c r="M824" s="302">
        <f t="shared" si="117"/>
        <v>0</v>
      </c>
      <c r="N824" s="302">
        <f t="shared" si="117"/>
        <v>0</v>
      </c>
      <c r="O824" s="302">
        <f t="shared" si="117"/>
        <v>0</v>
      </c>
      <c r="P824" s="89"/>
    </row>
    <row r="825" spans="1:15" ht="12.75">
      <c r="A825" s="8"/>
      <c r="B825" s="8"/>
      <c r="C825" s="8"/>
      <c r="D825" s="8"/>
      <c r="E825" s="8"/>
      <c r="F825" s="8"/>
      <c r="G825" s="920"/>
      <c r="H825" s="8"/>
      <c r="I825" s="8"/>
      <c r="J825" s="8"/>
      <c r="K825" s="15"/>
      <c r="L825" s="8"/>
      <c r="M825" s="8"/>
      <c r="N825" s="8"/>
      <c r="O825" s="8"/>
    </row>
    <row r="826" spans="1:15" ht="15.75">
      <c r="A826" s="962"/>
      <c r="B826" s="962" t="s">
        <v>328</v>
      </c>
      <c r="C826" s="962"/>
      <c r="D826" s="962"/>
      <c r="E826" s="962"/>
      <c r="F826" s="962"/>
      <c r="G826" s="962"/>
      <c r="H826" s="962"/>
      <c r="I826" s="962"/>
      <c r="J826" s="962"/>
      <c r="K826" s="8"/>
      <c r="L826" s="8"/>
      <c r="M826" s="8"/>
      <c r="N826" s="8"/>
      <c r="O826" s="8"/>
    </row>
    <row r="827" spans="1:15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9.5">
      <c r="A828" s="1626" t="s">
        <v>23</v>
      </c>
      <c r="B828" s="1640" t="s">
        <v>45</v>
      </c>
      <c r="C828" s="1640"/>
      <c r="D828" s="1640"/>
      <c r="E828" s="1640"/>
      <c r="F828" s="1631" t="s">
        <v>234</v>
      </c>
      <c r="G828" s="1634" t="s">
        <v>235</v>
      </c>
      <c r="H828" s="1636" t="s">
        <v>46</v>
      </c>
      <c r="I828" s="1636"/>
      <c r="J828" s="1636"/>
      <c r="K828" s="1636"/>
      <c r="L828" s="1637"/>
      <c r="M828" s="1607" t="s">
        <v>238</v>
      </c>
      <c r="N828" s="964" t="s">
        <v>36</v>
      </c>
      <c r="O828" s="978" t="s">
        <v>26</v>
      </c>
    </row>
    <row r="829" spans="1:15" ht="20.25" thickBot="1">
      <c r="A829" s="1649"/>
      <c r="B829" s="295" t="s">
        <v>27</v>
      </c>
      <c r="C829" s="1093" t="s">
        <v>28</v>
      </c>
      <c r="D829" s="1093" t="s">
        <v>19</v>
      </c>
      <c r="E829" s="1093" t="s">
        <v>29</v>
      </c>
      <c r="F829" s="1628"/>
      <c r="G829" s="1630"/>
      <c r="H829" s="296" t="s">
        <v>21</v>
      </c>
      <c r="I829" s="296" t="s">
        <v>20</v>
      </c>
      <c r="J829" s="296" t="s">
        <v>30</v>
      </c>
      <c r="K829" s="296" t="s">
        <v>31</v>
      </c>
      <c r="L829" s="297" t="s">
        <v>32</v>
      </c>
      <c r="M829" s="1614"/>
      <c r="N829" s="1093" t="s">
        <v>33</v>
      </c>
      <c r="O829" s="298" t="s">
        <v>33</v>
      </c>
    </row>
    <row r="830" spans="1:15" ht="12.75">
      <c r="A830" s="965" t="s">
        <v>61</v>
      </c>
      <c r="B830" s="522">
        <f aca="true" t="shared" si="118" ref="B830:O830">B17+B46+B55+B66-B62+B146+B155+B164+B262+B282+B292+B303-B300+B311+B327+B337+B348+B358+B368+B388+B400+B479+B489+B499+B508+B561+B578+B585+B597+B628+B647+B679+B698+B718+B740+B748+B756+B766</f>
        <v>0</v>
      </c>
      <c r="C830" s="522">
        <f t="shared" si="118"/>
        <v>0</v>
      </c>
      <c r="D830" s="522">
        <f t="shared" si="118"/>
        <v>0</v>
      </c>
      <c r="E830" s="522">
        <f t="shared" si="118"/>
        <v>0</v>
      </c>
      <c r="F830" s="522">
        <f t="shared" si="118"/>
        <v>0</v>
      </c>
      <c r="G830" s="522">
        <f t="shared" si="118"/>
        <v>0</v>
      </c>
      <c r="H830" s="522">
        <f t="shared" si="118"/>
        <v>0</v>
      </c>
      <c r="I830" s="522">
        <f t="shared" si="118"/>
        <v>0</v>
      </c>
      <c r="J830" s="522">
        <f t="shared" si="118"/>
        <v>0</v>
      </c>
      <c r="K830" s="522">
        <f t="shared" si="118"/>
        <v>0</v>
      </c>
      <c r="L830" s="523">
        <f t="shared" si="118"/>
        <v>0</v>
      </c>
      <c r="M830" s="522">
        <f t="shared" si="118"/>
        <v>0</v>
      </c>
      <c r="N830" s="522">
        <f t="shared" si="118"/>
        <v>0</v>
      </c>
      <c r="O830" s="1370">
        <f t="shared" si="118"/>
        <v>0</v>
      </c>
    </row>
    <row r="831" spans="1:15" ht="12.75">
      <c r="A831" s="966" t="s">
        <v>62</v>
      </c>
      <c r="B831" s="522">
        <f aca="true" t="shared" si="119" ref="B831:O831">B27+B37+B87+B97+B117+B107+B137+B225+B231+B377+B420+B459+B469+B533+B518+B688+B794+B800</f>
        <v>0</v>
      </c>
      <c r="C831" s="522">
        <f t="shared" si="119"/>
        <v>0</v>
      </c>
      <c r="D831" s="522">
        <f t="shared" si="119"/>
        <v>0</v>
      </c>
      <c r="E831" s="522">
        <f t="shared" si="119"/>
        <v>0</v>
      </c>
      <c r="F831" s="522">
        <f t="shared" si="119"/>
        <v>0</v>
      </c>
      <c r="G831" s="522">
        <f t="shared" si="119"/>
        <v>0</v>
      </c>
      <c r="H831" s="522">
        <f t="shared" si="119"/>
        <v>0</v>
      </c>
      <c r="I831" s="522">
        <f t="shared" si="119"/>
        <v>0</v>
      </c>
      <c r="J831" s="522">
        <f t="shared" si="119"/>
        <v>0</v>
      </c>
      <c r="K831" s="522">
        <f t="shared" si="119"/>
        <v>0</v>
      </c>
      <c r="L831" s="775">
        <f t="shared" si="119"/>
        <v>0</v>
      </c>
      <c r="M831" s="522">
        <f t="shared" si="119"/>
        <v>0</v>
      </c>
      <c r="N831" s="522">
        <f t="shared" si="119"/>
        <v>0</v>
      </c>
      <c r="O831" s="1370">
        <f t="shared" si="119"/>
        <v>0</v>
      </c>
    </row>
    <row r="832" spans="1:15" ht="12.75">
      <c r="A832" s="966" t="s">
        <v>63</v>
      </c>
      <c r="B832" s="522">
        <f>B74+B171+B407+B526</f>
        <v>0</v>
      </c>
      <c r="C832" s="522">
        <f aca="true" t="shared" si="120" ref="C832:O832">C74+C171+C407+C526</f>
        <v>0</v>
      </c>
      <c r="D832" s="522">
        <f t="shared" si="120"/>
        <v>0</v>
      </c>
      <c r="E832" s="522">
        <f t="shared" si="120"/>
        <v>0</v>
      </c>
      <c r="F832" s="522">
        <f t="shared" si="120"/>
        <v>0</v>
      </c>
      <c r="G832" s="522">
        <f t="shared" si="120"/>
        <v>0</v>
      </c>
      <c r="H832" s="522">
        <f t="shared" si="120"/>
        <v>0</v>
      </c>
      <c r="I832" s="522">
        <f t="shared" si="120"/>
        <v>0</v>
      </c>
      <c r="J832" s="522">
        <f t="shared" si="120"/>
        <v>0</v>
      </c>
      <c r="K832" s="522">
        <f t="shared" si="120"/>
        <v>0</v>
      </c>
      <c r="L832" s="775">
        <f t="shared" si="120"/>
        <v>0</v>
      </c>
      <c r="M832" s="522">
        <f t="shared" si="120"/>
        <v>0</v>
      </c>
      <c r="N832" s="522">
        <f t="shared" si="120"/>
        <v>0</v>
      </c>
      <c r="O832" s="1370">
        <f t="shared" si="120"/>
        <v>0</v>
      </c>
    </row>
    <row r="833" spans="1:15" ht="13.5" thickBot="1">
      <c r="A833" s="966" t="s">
        <v>64</v>
      </c>
      <c r="B833" s="522">
        <f aca="true" t="shared" si="121" ref="B833:O833">B127+B177+B183+B189+B195+B201+B207+B213+B219+B237+B243+B272+B321+B394+B414+B426+B432+B438+B539+B591+B603+B609+B653+B659+B782+B788</f>
        <v>0</v>
      </c>
      <c r="C833" s="522">
        <f t="shared" si="121"/>
        <v>0</v>
      </c>
      <c r="D833" s="522">
        <f t="shared" si="121"/>
        <v>0</v>
      </c>
      <c r="E833" s="522">
        <f t="shared" si="121"/>
        <v>0</v>
      </c>
      <c r="F833" s="522">
        <f t="shared" si="121"/>
        <v>0</v>
      </c>
      <c r="G833" s="522">
        <f t="shared" si="121"/>
        <v>0</v>
      </c>
      <c r="H833" s="522">
        <f t="shared" si="121"/>
        <v>0</v>
      </c>
      <c r="I833" s="522">
        <f t="shared" si="121"/>
        <v>0</v>
      </c>
      <c r="J833" s="522">
        <f t="shared" si="121"/>
        <v>0</v>
      </c>
      <c r="K833" s="522">
        <f t="shared" si="121"/>
        <v>0</v>
      </c>
      <c r="L833" s="775">
        <f t="shared" si="121"/>
        <v>0</v>
      </c>
      <c r="M833" s="522">
        <f t="shared" si="121"/>
        <v>0</v>
      </c>
      <c r="N833" s="522">
        <f t="shared" si="121"/>
        <v>0</v>
      </c>
      <c r="O833" s="1370">
        <f t="shared" si="121"/>
        <v>0</v>
      </c>
    </row>
    <row r="834" spans="1:16" ht="13.5" thickBot="1">
      <c r="A834" s="967" t="s">
        <v>13</v>
      </c>
      <c r="B834" s="736">
        <f aca="true" t="shared" si="122" ref="B834:O834">SUM(B830:B833)</f>
        <v>0</v>
      </c>
      <c r="C834" s="737">
        <f t="shared" si="122"/>
        <v>0</v>
      </c>
      <c r="D834" s="737">
        <f t="shared" si="122"/>
        <v>0</v>
      </c>
      <c r="E834" s="737">
        <f t="shared" si="122"/>
        <v>0</v>
      </c>
      <c r="F834" s="738">
        <f t="shared" si="122"/>
        <v>0</v>
      </c>
      <c r="G834" s="737">
        <f t="shared" si="122"/>
        <v>0</v>
      </c>
      <c r="H834" s="737">
        <f t="shared" si="122"/>
        <v>0</v>
      </c>
      <c r="I834" s="737">
        <f t="shared" si="122"/>
        <v>0</v>
      </c>
      <c r="J834" s="737">
        <f t="shared" si="122"/>
        <v>0</v>
      </c>
      <c r="K834" s="737">
        <f t="shared" si="122"/>
        <v>0</v>
      </c>
      <c r="L834" s="968">
        <f t="shared" si="122"/>
        <v>0</v>
      </c>
      <c r="M834" s="736">
        <f t="shared" si="122"/>
        <v>0</v>
      </c>
      <c r="N834" s="737">
        <f t="shared" si="122"/>
        <v>0</v>
      </c>
      <c r="O834" s="740">
        <f t="shared" si="122"/>
        <v>0</v>
      </c>
      <c r="P834" s="89"/>
    </row>
    <row r="835" spans="1:16" ht="12.75">
      <c r="A835" s="969" t="s">
        <v>230</v>
      </c>
      <c r="B835" s="970">
        <f aca="true" t="shared" si="123" ref="B835:O835">B300+B62</f>
        <v>0</v>
      </c>
      <c r="C835" s="970">
        <f t="shared" si="123"/>
        <v>0</v>
      </c>
      <c r="D835" s="970">
        <f t="shared" si="123"/>
        <v>0</v>
      </c>
      <c r="E835" s="970">
        <f t="shared" si="123"/>
        <v>0</v>
      </c>
      <c r="F835" s="970">
        <f t="shared" si="123"/>
        <v>0</v>
      </c>
      <c r="G835" s="970">
        <f t="shared" si="123"/>
        <v>0</v>
      </c>
      <c r="H835" s="970">
        <f t="shared" si="123"/>
        <v>0</v>
      </c>
      <c r="I835" s="970">
        <f t="shared" si="123"/>
        <v>0</v>
      </c>
      <c r="J835" s="970">
        <f t="shared" si="123"/>
        <v>0</v>
      </c>
      <c r="K835" s="970">
        <f t="shared" si="123"/>
        <v>0</v>
      </c>
      <c r="L835" s="1371">
        <f t="shared" si="123"/>
        <v>0</v>
      </c>
      <c r="M835" s="1372">
        <f t="shared" si="123"/>
        <v>0</v>
      </c>
      <c r="N835" s="970">
        <f t="shared" si="123"/>
        <v>0</v>
      </c>
      <c r="O835" s="1373">
        <f t="shared" si="123"/>
        <v>0</v>
      </c>
      <c r="P835" s="89"/>
    </row>
    <row r="836" spans="1:16" ht="12.75">
      <c r="A836" s="971" t="s">
        <v>13</v>
      </c>
      <c r="B836" s="970">
        <f>B834+B835</f>
        <v>0</v>
      </c>
      <c r="C836" s="970">
        <f aca="true" t="shared" si="124" ref="C836:O836">C834+C835</f>
        <v>0</v>
      </c>
      <c r="D836" s="970">
        <f>D834+D835</f>
        <v>0</v>
      </c>
      <c r="E836" s="970">
        <f t="shared" si="124"/>
        <v>0</v>
      </c>
      <c r="F836" s="970">
        <f t="shared" si="124"/>
        <v>0</v>
      </c>
      <c r="G836" s="970">
        <f t="shared" si="124"/>
        <v>0</v>
      </c>
      <c r="H836" s="970">
        <f t="shared" si="124"/>
        <v>0</v>
      </c>
      <c r="I836" s="970">
        <f t="shared" si="124"/>
        <v>0</v>
      </c>
      <c r="J836" s="970">
        <f t="shared" si="124"/>
        <v>0</v>
      </c>
      <c r="K836" s="970">
        <f t="shared" si="124"/>
        <v>0</v>
      </c>
      <c r="L836" s="1371">
        <f t="shared" si="124"/>
        <v>0</v>
      </c>
      <c r="M836" s="1374">
        <f t="shared" si="124"/>
        <v>0</v>
      </c>
      <c r="N836" s="970">
        <f t="shared" si="124"/>
        <v>0</v>
      </c>
      <c r="O836" s="1373">
        <f t="shared" si="124"/>
        <v>0</v>
      </c>
      <c r="P836" s="89"/>
    </row>
    <row r="837" spans="1:15" ht="12.75">
      <c r="A837" s="8"/>
      <c r="B837" s="920"/>
      <c r="C837" s="920"/>
      <c r="D837" s="920"/>
      <c r="E837" s="920"/>
      <c r="F837" s="920"/>
      <c r="G837" s="920"/>
      <c r="H837" s="920"/>
      <c r="I837" s="920"/>
      <c r="J837" s="920"/>
      <c r="K837" s="920"/>
      <c r="L837" s="920"/>
      <c r="M837" s="920"/>
      <c r="N837" s="920"/>
      <c r="O837" s="920"/>
    </row>
    <row r="838" spans="1:15" ht="12.75">
      <c r="A838" s="8"/>
      <c r="B838" s="920"/>
      <c r="C838" s="920"/>
      <c r="D838" s="920"/>
      <c r="E838" s="920"/>
      <c r="F838" s="920"/>
      <c r="G838" s="920"/>
      <c r="H838" s="920"/>
      <c r="I838" s="920"/>
      <c r="J838" s="8"/>
      <c r="K838" s="8"/>
      <c r="L838" s="920"/>
      <c r="M838" s="8"/>
      <c r="N838" s="8"/>
      <c r="O838" s="8"/>
    </row>
    <row r="839" spans="1:15" ht="12.75">
      <c r="A839" s="8"/>
      <c r="B839" s="920"/>
      <c r="C839" s="920"/>
      <c r="D839" s="920"/>
      <c r="E839" s="920"/>
      <c r="F839" s="920"/>
      <c r="G839" s="920"/>
      <c r="H839" s="920"/>
      <c r="I839" s="920"/>
      <c r="J839" s="920"/>
      <c r="K839" s="920"/>
      <c r="L839" s="920"/>
      <c r="M839" s="920"/>
      <c r="N839" s="920"/>
      <c r="O839" s="920"/>
    </row>
    <row r="840" spans="1:15" ht="13.5" thickBo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2.75">
      <c r="A841" s="110"/>
      <c r="B841" s="44" t="s">
        <v>61</v>
      </c>
      <c r="C841" s="920">
        <f>B830+C830+D830+E830+F830+G830</f>
        <v>0</v>
      </c>
      <c r="D841" s="8"/>
      <c r="E841" s="920"/>
      <c r="F841" s="8"/>
      <c r="G841" s="920"/>
      <c r="H841" s="8"/>
      <c r="I841" s="8"/>
      <c r="J841" s="8"/>
      <c r="K841" s="8"/>
      <c r="L841" s="8"/>
      <c r="M841" s="8"/>
      <c r="N841" s="8"/>
      <c r="O841" s="8"/>
    </row>
    <row r="842" spans="1:15" ht="12.75">
      <c r="A842" s="110"/>
      <c r="B842" s="45" t="s">
        <v>62</v>
      </c>
      <c r="C842" s="920">
        <f>B831+C831+D831+E831+F831+G831</f>
        <v>0</v>
      </c>
      <c r="D842" s="8"/>
      <c r="E842" s="920"/>
      <c r="F842" s="8"/>
      <c r="G842" s="920"/>
      <c r="H842" s="8"/>
      <c r="I842" s="8"/>
      <c r="J842" s="8"/>
      <c r="K842" s="8"/>
      <c r="L842" s="8"/>
      <c r="M842" s="8"/>
      <c r="N842" s="8"/>
      <c r="O842" s="8"/>
    </row>
    <row r="843" spans="1:15" ht="12.75">
      <c r="A843" s="110"/>
      <c r="B843" s="46" t="s">
        <v>63</v>
      </c>
      <c r="C843" s="920">
        <f>B832+C832+D832+E832+F832+G832</f>
        <v>0</v>
      </c>
      <c r="D843" s="8"/>
      <c r="E843" s="920"/>
      <c r="F843" s="8"/>
      <c r="G843" s="920"/>
      <c r="H843" s="8"/>
      <c r="I843" s="920"/>
      <c r="J843" s="920"/>
      <c r="K843" s="8"/>
      <c r="L843" s="8"/>
      <c r="M843" s="8"/>
      <c r="N843" s="8"/>
      <c r="O843" s="8"/>
    </row>
    <row r="844" spans="1:16" ht="12.75">
      <c r="A844" s="110"/>
      <c r="B844" s="46" t="s">
        <v>64</v>
      </c>
      <c r="C844" s="920">
        <f>B833+C833+D833+E833+F833+G833</f>
        <v>0</v>
      </c>
      <c r="D844" s="8"/>
      <c r="E844" s="920"/>
      <c r="F844" s="8"/>
      <c r="G844" s="920"/>
      <c r="H844" s="8"/>
      <c r="I844" s="8"/>
      <c r="J844" s="8"/>
      <c r="K844" s="8"/>
      <c r="L844" s="8"/>
      <c r="M844" s="8"/>
      <c r="N844" s="8"/>
      <c r="O844" s="8"/>
      <c r="P844" s="89"/>
    </row>
    <row r="845" spans="1:16" ht="12.75">
      <c r="A845" s="8"/>
      <c r="B845" s="8"/>
      <c r="C845" s="1151">
        <f>SUM(C841:C844)</f>
        <v>0</v>
      </c>
      <c r="D845" s="8"/>
      <c r="E845" s="920"/>
      <c r="F845" s="8"/>
      <c r="G845" s="920"/>
      <c r="H845" s="8"/>
      <c r="I845" s="8"/>
      <c r="J845" s="8"/>
      <c r="K845" s="8"/>
      <c r="L845" s="8"/>
      <c r="M845" s="8"/>
      <c r="N845" s="8"/>
      <c r="O845" s="8"/>
      <c r="P845" s="89"/>
    </row>
    <row r="846" spans="1:15" ht="12.75">
      <c r="A846" s="8"/>
      <c r="B846" s="112" t="s">
        <v>65</v>
      </c>
      <c r="C846" s="110">
        <f>B835+C835+D835+E835+F835+G835</f>
        <v>0</v>
      </c>
      <c r="D846" s="8"/>
      <c r="E846" s="110"/>
      <c r="F846" s="8"/>
      <c r="G846" s="920"/>
      <c r="H846" s="8"/>
      <c r="I846" s="8"/>
      <c r="J846" s="8"/>
      <c r="K846" s="8"/>
      <c r="L846" s="8"/>
      <c r="M846" s="8"/>
      <c r="N846" s="8"/>
      <c r="O846" s="8"/>
    </row>
    <row r="847" spans="1:15" ht="12.75">
      <c r="A847" s="8"/>
      <c r="B847" s="8"/>
      <c r="C847" s="920">
        <f>SUM(C845:C846)</f>
        <v>0</v>
      </c>
      <c r="D847" s="8"/>
      <c r="E847" s="920"/>
      <c r="F847" s="8"/>
      <c r="G847" s="920"/>
      <c r="H847" s="8"/>
      <c r="I847" s="8"/>
      <c r="J847" s="8"/>
      <c r="K847" s="8"/>
      <c r="L847" s="8"/>
      <c r="M847" s="8"/>
      <c r="N847" s="8"/>
      <c r="O847" s="8"/>
    </row>
    <row r="848" spans="1:15" ht="12.75">
      <c r="A848" s="8"/>
      <c r="B848" s="8"/>
      <c r="C848" s="920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2.75">
      <c r="A849" s="8"/>
      <c r="B849" s="8"/>
      <c r="C849" s="920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ht="12.75">
      <c r="D851" s="6" t="s">
        <v>15</v>
      </c>
    </row>
    <row r="852" spans="3:4" ht="12.75">
      <c r="C852" s="315" t="s">
        <v>274</v>
      </c>
      <c r="D852" t="s">
        <v>38</v>
      </c>
    </row>
    <row r="853" ht="12.75">
      <c r="D853" t="s">
        <v>40</v>
      </c>
    </row>
    <row r="854" ht="12.75">
      <c r="D854" t="s">
        <v>39</v>
      </c>
    </row>
    <row r="871" spans="3:10" ht="12.75">
      <c r="C871" s="315"/>
      <c r="D871" s="110"/>
      <c r="E871" s="8"/>
      <c r="F871" s="8"/>
      <c r="G871" s="8"/>
      <c r="H871" s="8"/>
      <c r="I871" s="8"/>
      <c r="J871" s="8"/>
    </row>
    <row r="872" spans="4:10" ht="12.75">
      <c r="D872" s="259"/>
      <c r="E872" s="8"/>
      <c r="F872" s="8"/>
      <c r="G872" s="8"/>
      <c r="H872" s="8"/>
      <c r="I872" s="8"/>
      <c r="J872" s="8"/>
    </row>
  </sheetData>
  <sheetProtection/>
  <mergeCells count="752">
    <mergeCell ref="A828:A829"/>
    <mergeCell ref="B828:E828"/>
    <mergeCell ref="F828:F829"/>
    <mergeCell ref="G828:G829"/>
    <mergeCell ref="H828:L828"/>
    <mergeCell ref="M828:M829"/>
    <mergeCell ref="A811:A812"/>
    <mergeCell ref="B811:E811"/>
    <mergeCell ref="F811:F812"/>
    <mergeCell ref="G811:G812"/>
    <mergeCell ref="H811:L811"/>
    <mergeCell ref="M811:M812"/>
    <mergeCell ref="A804:A805"/>
    <mergeCell ref="B804:E804"/>
    <mergeCell ref="F804:F805"/>
    <mergeCell ref="G804:G805"/>
    <mergeCell ref="H804:L804"/>
    <mergeCell ref="M804:M805"/>
    <mergeCell ref="M791:M792"/>
    <mergeCell ref="A796:G796"/>
    <mergeCell ref="A797:A798"/>
    <mergeCell ref="B797:E797"/>
    <mergeCell ref="F797:F798"/>
    <mergeCell ref="G797:G798"/>
    <mergeCell ref="H797:L797"/>
    <mergeCell ref="M797:M798"/>
    <mergeCell ref="A790:G790"/>
    <mergeCell ref="A791:A792"/>
    <mergeCell ref="B791:E791"/>
    <mergeCell ref="F791:F792"/>
    <mergeCell ref="G791:G792"/>
    <mergeCell ref="H791:L791"/>
    <mergeCell ref="M779:M780"/>
    <mergeCell ref="A784:G784"/>
    <mergeCell ref="A785:A786"/>
    <mergeCell ref="B785:E785"/>
    <mergeCell ref="F785:F786"/>
    <mergeCell ref="G785:G786"/>
    <mergeCell ref="H785:L785"/>
    <mergeCell ref="M785:M786"/>
    <mergeCell ref="A778:G778"/>
    <mergeCell ref="A779:A780"/>
    <mergeCell ref="B779:E779"/>
    <mergeCell ref="F779:F780"/>
    <mergeCell ref="G779:G780"/>
    <mergeCell ref="H779:L779"/>
    <mergeCell ref="M759:M760"/>
    <mergeCell ref="A771:A772"/>
    <mergeCell ref="B771:E771"/>
    <mergeCell ref="F771:F772"/>
    <mergeCell ref="G771:G772"/>
    <mergeCell ref="H771:L771"/>
    <mergeCell ref="M771:M772"/>
    <mergeCell ref="B758:J758"/>
    <mergeCell ref="A759:A760"/>
    <mergeCell ref="B759:E759"/>
    <mergeCell ref="F759:F760"/>
    <mergeCell ref="G759:G760"/>
    <mergeCell ref="H759:L759"/>
    <mergeCell ref="M744:M745"/>
    <mergeCell ref="B750:K750"/>
    <mergeCell ref="A751:A752"/>
    <mergeCell ref="B751:E751"/>
    <mergeCell ref="F751:F752"/>
    <mergeCell ref="G751:G752"/>
    <mergeCell ref="H751:L751"/>
    <mergeCell ref="M751:M752"/>
    <mergeCell ref="B742:K742"/>
    <mergeCell ref="A744:A745"/>
    <mergeCell ref="B744:E744"/>
    <mergeCell ref="F744:F745"/>
    <mergeCell ref="G744:G745"/>
    <mergeCell ref="H744:L744"/>
    <mergeCell ref="M724:M725"/>
    <mergeCell ref="B732:J732"/>
    <mergeCell ref="A733:A734"/>
    <mergeCell ref="B733:E733"/>
    <mergeCell ref="F733:F734"/>
    <mergeCell ref="G733:G734"/>
    <mergeCell ref="H733:L733"/>
    <mergeCell ref="M733:M734"/>
    <mergeCell ref="A722:J722"/>
    <mergeCell ref="A724:A725"/>
    <mergeCell ref="B724:E724"/>
    <mergeCell ref="F724:F725"/>
    <mergeCell ref="G724:G725"/>
    <mergeCell ref="H724:L724"/>
    <mergeCell ref="M703:M704"/>
    <mergeCell ref="A711:J711"/>
    <mergeCell ref="A712:A713"/>
    <mergeCell ref="B712:E712"/>
    <mergeCell ref="F712:F713"/>
    <mergeCell ref="G712:G713"/>
    <mergeCell ref="H712:L712"/>
    <mergeCell ref="M712:M713"/>
    <mergeCell ref="A701:J701"/>
    <mergeCell ref="A703:A704"/>
    <mergeCell ref="B703:E703"/>
    <mergeCell ref="F703:F704"/>
    <mergeCell ref="G703:G704"/>
    <mergeCell ref="H703:L703"/>
    <mergeCell ref="M682:M683"/>
    <mergeCell ref="A690:I690"/>
    <mergeCell ref="A691:A692"/>
    <mergeCell ref="B691:E691"/>
    <mergeCell ref="F691:F692"/>
    <mergeCell ref="G691:G692"/>
    <mergeCell ref="H691:L691"/>
    <mergeCell ref="M691:M692"/>
    <mergeCell ref="A681:I681"/>
    <mergeCell ref="A682:A683"/>
    <mergeCell ref="B682:E682"/>
    <mergeCell ref="F682:F683"/>
    <mergeCell ref="G682:G683"/>
    <mergeCell ref="H682:L682"/>
    <mergeCell ref="M664:M665"/>
    <mergeCell ref="A672:I672"/>
    <mergeCell ref="A673:A674"/>
    <mergeCell ref="B673:E673"/>
    <mergeCell ref="F673:F674"/>
    <mergeCell ref="G673:G674"/>
    <mergeCell ref="H673:L673"/>
    <mergeCell ref="M673:M674"/>
    <mergeCell ref="A662:J662"/>
    <mergeCell ref="A664:A665"/>
    <mergeCell ref="B664:E664"/>
    <mergeCell ref="F664:F665"/>
    <mergeCell ref="G664:G665"/>
    <mergeCell ref="H664:L664"/>
    <mergeCell ref="M650:M651"/>
    <mergeCell ref="A655:G655"/>
    <mergeCell ref="A656:A657"/>
    <mergeCell ref="B656:E656"/>
    <mergeCell ref="F656:F657"/>
    <mergeCell ref="G656:G657"/>
    <mergeCell ref="H656:L656"/>
    <mergeCell ref="M656:M657"/>
    <mergeCell ref="A649:G649"/>
    <mergeCell ref="A650:A651"/>
    <mergeCell ref="B650:E650"/>
    <mergeCell ref="F650:F651"/>
    <mergeCell ref="G650:G651"/>
    <mergeCell ref="H650:L650"/>
    <mergeCell ref="M633:M634"/>
    <mergeCell ref="A641:J641"/>
    <mergeCell ref="A642:A643"/>
    <mergeCell ref="B642:E642"/>
    <mergeCell ref="F642:F643"/>
    <mergeCell ref="G642:G643"/>
    <mergeCell ref="H642:L642"/>
    <mergeCell ref="M642:M643"/>
    <mergeCell ref="F625:F627"/>
    <mergeCell ref="A631:J631"/>
    <mergeCell ref="A633:A634"/>
    <mergeCell ref="B633:E633"/>
    <mergeCell ref="F633:F634"/>
    <mergeCell ref="G633:G634"/>
    <mergeCell ref="H633:L633"/>
    <mergeCell ref="M614:M615"/>
    <mergeCell ref="A622:J622"/>
    <mergeCell ref="A623:A624"/>
    <mergeCell ref="B623:E623"/>
    <mergeCell ref="F623:F624"/>
    <mergeCell ref="G623:G624"/>
    <mergeCell ref="H623:L623"/>
    <mergeCell ref="M623:M624"/>
    <mergeCell ref="A612:J612"/>
    <mergeCell ref="A614:A615"/>
    <mergeCell ref="B614:E614"/>
    <mergeCell ref="F614:F615"/>
    <mergeCell ref="G614:G615"/>
    <mergeCell ref="H614:L614"/>
    <mergeCell ref="M600:M601"/>
    <mergeCell ref="A605:G605"/>
    <mergeCell ref="A606:A607"/>
    <mergeCell ref="B606:E606"/>
    <mergeCell ref="F606:F607"/>
    <mergeCell ref="G606:G607"/>
    <mergeCell ref="H606:L606"/>
    <mergeCell ref="M606:M607"/>
    <mergeCell ref="A599:G599"/>
    <mergeCell ref="A600:A601"/>
    <mergeCell ref="B600:E600"/>
    <mergeCell ref="F600:F601"/>
    <mergeCell ref="G600:G601"/>
    <mergeCell ref="H600:L600"/>
    <mergeCell ref="M588:M589"/>
    <mergeCell ref="A593:J593"/>
    <mergeCell ref="A594:A595"/>
    <mergeCell ref="B594:E594"/>
    <mergeCell ref="F594:F595"/>
    <mergeCell ref="G594:G595"/>
    <mergeCell ref="H594:L594"/>
    <mergeCell ref="M594:M595"/>
    <mergeCell ref="A587:J587"/>
    <mergeCell ref="A588:A589"/>
    <mergeCell ref="B588:E588"/>
    <mergeCell ref="F588:F589"/>
    <mergeCell ref="G588:G589"/>
    <mergeCell ref="H588:L588"/>
    <mergeCell ref="M575:M576"/>
    <mergeCell ref="A580:J580"/>
    <mergeCell ref="A581:A582"/>
    <mergeCell ref="B581:E581"/>
    <mergeCell ref="F581:F582"/>
    <mergeCell ref="G581:G582"/>
    <mergeCell ref="H581:L581"/>
    <mergeCell ref="M581:M582"/>
    <mergeCell ref="A574:J574"/>
    <mergeCell ref="A575:A576"/>
    <mergeCell ref="B575:E575"/>
    <mergeCell ref="F575:F576"/>
    <mergeCell ref="G575:G576"/>
    <mergeCell ref="H575:L575"/>
    <mergeCell ref="M554:M555"/>
    <mergeCell ref="A564:J564"/>
    <mergeCell ref="A566:A567"/>
    <mergeCell ref="B566:E566"/>
    <mergeCell ref="F566:F567"/>
    <mergeCell ref="G566:G567"/>
    <mergeCell ref="H566:L566"/>
    <mergeCell ref="M566:M567"/>
    <mergeCell ref="A551:J551"/>
    <mergeCell ref="A552:J552"/>
    <mergeCell ref="A554:A555"/>
    <mergeCell ref="B554:E554"/>
    <mergeCell ref="F554:F555"/>
    <mergeCell ref="G554:G555"/>
    <mergeCell ref="H554:L554"/>
    <mergeCell ref="M536:M537"/>
    <mergeCell ref="A542:J542"/>
    <mergeCell ref="A544:A545"/>
    <mergeCell ref="B544:E544"/>
    <mergeCell ref="F544:F545"/>
    <mergeCell ref="G544:G545"/>
    <mergeCell ref="H544:L544"/>
    <mergeCell ref="M544:M545"/>
    <mergeCell ref="A535:E535"/>
    <mergeCell ref="A536:A537"/>
    <mergeCell ref="B536:E536"/>
    <mergeCell ref="F536:F537"/>
    <mergeCell ref="G536:G537"/>
    <mergeCell ref="H536:L536"/>
    <mergeCell ref="M522:M523"/>
    <mergeCell ref="A529:E529"/>
    <mergeCell ref="A530:A531"/>
    <mergeCell ref="B530:E530"/>
    <mergeCell ref="F530:F531"/>
    <mergeCell ref="G530:G531"/>
    <mergeCell ref="H530:L530"/>
    <mergeCell ref="M530:M531"/>
    <mergeCell ref="A521:J521"/>
    <mergeCell ref="A522:A523"/>
    <mergeCell ref="B522:E522"/>
    <mergeCell ref="F522:F523"/>
    <mergeCell ref="G522:G523"/>
    <mergeCell ref="H522:L522"/>
    <mergeCell ref="M502:M503"/>
    <mergeCell ref="A510:J510"/>
    <mergeCell ref="A511:A512"/>
    <mergeCell ref="B511:E511"/>
    <mergeCell ref="F511:F512"/>
    <mergeCell ref="G511:G512"/>
    <mergeCell ref="H511:L511"/>
    <mergeCell ref="M511:M512"/>
    <mergeCell ref="A501:J501"/>
    <mergeCell ref="A502:A503"/>
    <mergeCell ref="B502:E502"/>
    <mergeCell ref="F502:F503"/>
    <mergeCell ref="G502:G503"/>
    <mergeCell ref="H502:L502"/>
    <mergeCell ref="M482:M483"/>
    <mergeCell ref="A491:J491"/>
    <mergeCell ref="A492:A493"/>
    <mergeCell ref="B492:E492"/>
    <mergeCell ref="F492:F493"/>
    <mergeCell ref="G492:G493"/>
    <mergeCell ref="H492:L492"/>
    <mergeCell ref="M492:M493"/>
    <mergeCell ref="B476:E476"/>
    <mergeCell ref="A481:J481"/>
    <mergeCell ref="A482:A483"/>
    <mergeCell ref="B482:E482"/>
    <mergeCell ref="F482:F483"/>
    <mergeCell ref="G482:G483"/>
    <mergeCell ref="H482:L482"/>
    <mergeCell ref="M462:M463"/>
    <mergeCell ref="B467:G467"/>
    <mergeCell ref="A471:J471"/>
    <mergeCell ref="A472:A473"/>
    <mergeCell ref="B472:E472"/>
    <mergeCell ref="F472:F473"/>
    <mergeCell ref="G472:G473"/>
    <mergeCell ref="H472:L472"/>
    <mergeCell ref="M472:M473"/>
    <mergeCell ref="A461:J461"/>
    <mergeCell ref="A462:A463"/>
    <mergeCell ref="B462:E462"/>
    <mergeCell ref="F462:F463"/>
    <mergeCell ref="G462:G463"/>
    <mergeCell ref="H462:L462"/>
    <mergeCell ref="M443:M444"/>
    <mergeCell ref="A451:I451"/>
    <mergeCell ref="A452:A453"/>
    <mergeCell ref="B452:E452"/>
    <mergeCell ref="F452:F453"/>
    <mergeCell ref="G452:G453"/>
    <mergeCell ref="H452:L452"/>
    <mergeCell ref="M452:M453"/>
    <mergeCell ref="A441:J441"/>
    <mergeCell ref="A443:A444"/>
    <mergeCell ref="B443:E443"/>
    <mergeCell ref="F443:F444"/>
    <mergeCell ref="G443:G444"/>
    <mergeCell ref="H443:L443"/>
    <mergeCell ref="M429:M430"/>
    <mergeCell ref="A434:E434"/>
    <mergeCell ref="A435:A436"/>
    <mergeCell ref="B435:E435"/>
    <mergeCell ref="F435:F436"/>
    <mergeCell ref="G435:G436"/>
    <mergeCell ref="H435:L435"/>
    <mergeCell ref="M435:M436"/>
    <mergeCell ref="A428:E428"/>
    <mergeCell ref="A429:A430"/>
    <mergeCell ref="B429:E429"/>
    <mergeCell ref="F429:F430"/>
    <mergeCell ref="G429:G430"/>
    <mergeCell ref="H429:L429"/>
    <mergeCell ref="M417:M418"/>
    <mergeCell ref="A422:E422"/>
    <mergeCell ref="A423:A424"/>
    <mergeCell ref="B423:E423"/>
    <mergeCell ref="F423:F424"/>
    <mergeCell ref="G423:G424"/>
    <mergeCell ref="H423:L423"/>
    <mergeCell ref="M423:M424"/>
    <mergeCell ref="A416:E416"/>
    <mergeCell ref="A417:A418"/>
    <mergeCell ref="B417:E417"/>
    <mergeCell ref="F417:F418"/>
    <mergeCell ref="G417:G418"/>
    <mergeCell ref="H417:L417"/>
    <mergeCell ref="M403:M404"/>
    <mergeCell ref="A409:E409"/>
    <mergeCell ref="A410:A411"/>
    <mergeCell ref="B410:E410"/>
    <mergeCell ref="F410:F411"/>
    <mergeCell ref="G410:G411"/>
    <mergeCell ref="H410:L410"/>
    <mergeCell ref="M410:M411"/>
    <mergeCell ref="A402:K402"/>
    <mergeCell ref="A403:A404"/>
    <mergeCell ref="B403:E403"/>
    <mergeCell ref="F403:F404"/>
    <mergeCell ref="G403:G404"/>
    <mergeCell ref="H403:L403"/>
    <mergeCell ref="M391:M392"/>
    <mergeCell ref="A396:K396"/>
    <mergeCell ref="A397:A398"/>
    <mergeCell ref="B397:E397"/>
    <mergeCell ref="F397:F398"/>
    <mergeCell ref="G397:G398"/>
    <mergeCell ref="H397:L397"/>
    <mergeCell ref="M397:M398"/>
    <mergeCell ref="A390:K390"/>
    <mergeCell ref="A391:A392"/>
    <mergeCell ref="B391:E391"/>
    <mergeCell ref="F391:F392"/>
    <mergeCell ref="G391:G392"/>
    <mergeCell ref="H391:L391"/>
    <mergeCell ref="Q370:R370"/>
    <mergeCell ref="Q371:S371"/>
    <mergeCell ref="Q374:R374"/>
    <mergeCell ref="A379:K379"/>
    <mergeCell ref="A380:A381"/>
    <mergeCell ref="B380:E380"/>
    <mergeCell ref="F380:F381"/>
    <mergeCell ref="G380:G381"/>
    <mergeCell ref="H380:L380"/>
    <mergeCell ref="M380:M381"/>
    <mergeCell ref="A370:A371"/>
    <mergeCell ref="B370:E370"/>
    <mergeCell ref="F370:F371"/>
    <mergeCell ref="G370:G371"/>
    <mergeCell ref="H370:L370"/>
    <mergeCell ref="M370:M371"/>
    <mergeCell ref="M361:M362"/>
    <mergeCell ref="Q362:R362"/>
    <mergeCell ref="Q363:S363"/>
    <mergeCell ref="Q367:R367"/>
    <mergeCell ref="Q368:S368"/>
    <mergeCell ref="A369:K369"/>
    <mergeCell ref="Q351:R351"/>
    <mergeCell ref="Q353:S353"/>
    <mergeCell ref="Q355:S355"/>
    <mergeCell ref="Q358:S358"/>
    <mergeCell ref="A360:K360"/>
    <mergeCell ref="A361:A362"/>
    <mergeCell ref="B361:E361"/>
    <mergeCell ref="F361:F362"/>
    <mergeCell ref="G361:G362"/>
    <mergeCell ref="H361:L361"/>
    <mergeCell ref="A351:A352"/>
    <mergeCell ref="B351:E351"/>
    <mergeCell ref="F351:F352"/>
    <mergeCell ref="G351:G352"/>
    <mergeCell ref="H351:L351"/>
    <mergeCell ref="M351:M352"/>
    <mergeCell ref="Q342:R342"/>
    <mergeCell ref="Q343:S343"/>
    <mergeCell ref="Q345:R345"/>
    <mergeCell ref="Q346:S346"/>
    <mergeCell ref="A350:K350"/>
    <mergeCell ref="Q350:R350"/>
    <mergeCell ref="A339:K339"/>
    <mergeCell ref="Q339:S339"/>
    <mergeCell ref="A340:A341"/>
    <mergeCell ref="B340:E340"/>
    <mergeCell ref="F340:F341"/>
    <mergeCell ref="G340:G341"/>
    <mergeCell ref="H340:L340"/>
    <mergeCell ref="M340:M341"/>
    <mergeCell ref="Q330:S330"/>
    <mergeCell ref="Q332:R332"/>
    <mergeCell ref="Q333:S333"/>
    <mergeCell ref="Q335:R335"/>
    <mergeCell ref="Q336:S336"/>
    <mergeCell ref="Q338:R338"/>
    <mergeCell ref="Q327:S327"/>
    <mergeCell ref="A328:C328"/>
    <mergeCell ref="A329:K329"/>
    <mergeCell ref="Q329:R329"/>
    <mergeCell ref="A330:A331"/>
    <mergeCell ref="B330:E330"/>
    <mergeCell ref="F330:F331"/>
    <mergeCell ref="G330:G331"/>
    <mergeCell ref="H330:L330"/>
    <mergeCell ref="M330:M331"/>
    <mergeCell ref="M314:M315"/>
    <mergeCell ref="Q317:S317"/>
    <mergeCell ref="A322:C322"/>
    <mergeCell ref="A323:K323"/>
    <mergeCell ref="A324:A325"/>
    <mergeCell ref="B324:E324"/>
    <mergeCell ref="F324:F325"/>
    <mergeCell ref="G324:G325"/>
    <mergeCell ref="H324:L324"/>
    <mergeCell ref="M324:M325"/>
    <mergeCell ref="A312:C312"/>
    <mergeCell ref="A313:K313"/>
    <mergeCell ref="A314:A315"/>
    <mergeCell ref="B314:E314"/>
    <mergeCell ref="F314:F315"/>
    <mergeCell ref="G314:G315"/>
    <mergeCell ref="H314:L314"/>
    <mergeCell ref="M296:M297"/>
    <mergeCell ref="Q303:S303"/>
    <mergeCell ref="A305:K305"/>
    <mergeCell ref="A306:A307"/>
    <mergeCell ref="B306:E306"/>
    <mergeCell ref="F306:F307"/>
    <mergeCell ref="G306:G307"/>
    <mergeCell ref="H306:L306"/>
    <mergeCell ref="M306:M307"/>
    <mergeCell ref="A294:K294"/>
    <mergeCell ref="A296:A297"/>
    <mergeCell ref="B296:E296"/>
    <mergeCell ref="F296:F297"/>
    <mergeCell ref="G296:G297"/>
    <mergeCell ref="H296:L296"/>
    <mergeCell ref="Q282:S282"/>
    <mergeCell ref="Q283:S283"/>
    <mergeCell ref="A284:K284"/>
    <mergeCell ref="A285:A286"/>
    <mergeCell ref="B285:E285"/>
    <mergeCell ref="F285:F286"/>
    <mergeCell ref="G285:G286"/>
    <mergeCell ref="H285:L285"/>
    <mergeCell ref="M285:M286"/>
    <mergeCell ref="Q286:S286"/>
    <mergeCell ref="Q271:S271"/>
    <mergeCell ref="A274:K274"/>
    <mergeCell ref="Q274:S274"/>
    <mergeCell ref="A275:A276"/>
    <mergeCell ref="B275:E275"/>
    <mergeCell ref="F275:F276"/>
    <mergeCell ref="G275:G276"/>
    <mergeCell ref="H275:L275"/>
    <mergeCell ref="M275:M276"/>
    <mergeCell ref="Q260:S260"/>
    <mergeCell ref="Q263:S263"/>
    <mergeCell ref="A264:K264"/>
    <mergeCell ref="A265:A266"/>
    <mergeCell ref="B265:E265"/>
    <mergeCell ref="F265:F266"/>
    <mergeCell ref="G265:G266"/>
    <mergeCell ref="H265:L265"/>
    <mergeCell ref="M265:M266"/>
    <mergeCell ref="Q266:S266"/>
    <mergeCell ref="Q250:S250"/>
    <mergeCell ref="A254:K254"/>
    <mergeCell ref="Q254:R254"/>
    <mergeCell ref="A255:A256"/>
    <mergeCell ref="B255:E255"/>
    <mergeCell ref="F255:F256"/>
    <mergeCell ref="G255:G256"/>
    <mergeCell ref="H255:L255"/>
    <mergeCell ref="M255:M256"/>
    <mergeCell ref="Q255:S255"/>
    <mergeCell ref="Q240:S240"/>
    <mergeCell ref="A245:J245"/>
    <mergeCell ref="A247:A248"/>
    <mergeCell ref="B247:E247"/>
    <mergeCell ref="F247:F248"/>
    <mergeCell ref="G247:G248"/>
    <mergeCell ref="H247:L247"/>
    <mergeCell ref="M247:M248"/>
    <mergeCell ref="M234:M235"/>
    <mergeCell ref="A239:E239"/>
    <mergeCell ref="A240:A241"/>
    <mergeCell ref="B240:E240"/>
    <mergeCell ref="F240:F241"/>
    <mergeCell ref="G240:G241"/>
    <mergeCell ref="H240:L240"/>
    <mergeCell ref="M240:M241"/>
    <mergeCell ref="A233:E233"/>
    <mergeCell ref="A234:A235"/>
    <mergeCell ref="B234:E234"/>
    <mergeCell ref="F234:F235"/>
    <mergeCell ref="G234:G235"/>
    <mergeCell ref="H234:L234"/>
    <mergeCell ref="Q224:S224"/>
    <mergeCell ref="A227:E227"/>
    <mergeCell ref="A228:A229"/>
    <mergeCell ref="B228:E228"/>
    <mergeCell ref="F228:F229"/>
    <mergeCell ref="G228:G229"/>
    <mergeCell ref="H228:L228"/>
    <mergeCell ref="M228:M229"/>
    <mergeCell ref="M216:M217"/>
    <mergeCell ref="A221:E221"/>
    <mergeCell ref="A222:A223"/>
    <mergeCell ref="B222:E222"/>
    <mergeCell ref="F222:F223"/>
    <mergeCell ref="G222:G223"/>
    <mergeCell ref="H222:L222"/>
    <mergeCell ref="M222:M223"/>
    <mergeCell ref="A215:E215"/>
    <mergeCell ref="A216:A217"/>
    <mergeCell ref="B216:E216"/>
    <mergeCell ref="F216:F217"/>
    <mergeCell ref="G216:G217"/>
    <mergeCell ref="H216:L216"/>
    <mergeCell ref="Q205:S205"/>
    <mergeCell ref="Q207:S207"/>
    <mergeCell ref="A209:E209"/>
    <mergeCell ref="A210:A211"/>
    <mergeCell ref="B210:E210"/>
    <mergeCell ref="F210:F211"/>
    <mergeCell ref="G210:G211"/>
    <mergeCell ref="H210:L210"/>
    <mergeCell ref="M210:M211"/>
    <mergeCell ref="Q200:R200"/>
    <mergeCell ref="Q201:R201"/>
    <mergeCell ref="A203:E203"/>
    <mergeCell ref="A204:A205"/>
    <mergeCell ref="B204:E204"/>
    <mergeCell ref="F204:F205"/>
    <mergeCell ref="G204:G205"/>
    <mergeCell ref="H204:L204"/>
    <mergeCell ref="M204:M205"/>
    <mergeCell ref="Q204:S204"/>
    <mergeCell ref="M192:M193"/>
    <mergeCell ref="A197:E197"/>
    <mergeCell ref="A198:A199"/>
    <mergeCell ref="B198:E198"/>
    <mergeCell ref="F198:F199"/>
    <mergeCell ref="G198:G199"/>
    <mergeCell ref="H198:L198"/>
    <mergeCell ref="M198:M199"/>
    <mergeCell ref="Q187:R187"/>
    <mergeCell ref="Q188:S188"/>
    <mergeCell ref="Q190:R190"/>
    <mergeCell ref="A191:E191"/>
    <mergeCell ref="Q191:S191"/>
    <mergeCell ref="A192:A193"/>
    <mergeCell ref="B192:E192"/>
    <mergeCell ref="F192:F193"/>
    <mergeCell ref="G192:G193"/>
    <mergeCell ref="H192:L192"/>
    <mergeCell ref="M180:M181"/>
    <mergeCell ref="Q180:R180"/>
    <mergeCell ref="Q181:S181"/>
    <mergeCell ref="A185:E185"/>
    <mergeCell ref="A186:A187"/>
    <mergeCell ref="B186:E186"/>
    <mergeCell ref="F186:F187"/>
    <mergeCell ref="G186:G187"/>
    <mergeCell ref="H186:L186"/>
    <mergeCell ref="M186:M187"/>
    <mergeCell ref="A179:E179"/>
    <mergeCell ref="A180:A181"/>
    <mergeCell ref="B180:E180"/>
    <mergeCell ref="F180:F181"/>
    <mergeCell ref="G180:G181"/>
    <mergeCell ref="H180:L180"/>
    <mergeCell ref="M167:M168"/>
    <mergeCell ref="N169:N170"/>
    <mergeCell ref="A173:E173"/>
    <mergeCell ref="A174:A175"/>
    <mergeCell ref="B174:E174"/>
    <mergeCell ref="F174:F175"/>
    <mergeCell ref="G174:G175"/>
    <mergeCell ref="H174:L174"/>
    <mergeCell ref="M174:M175"/>
    <mergeCell ref="Q159:R159"/>
    <mergeCell ref="Q160:S160"/>
    <mergeCell ref="Q162:R162"/>
    <mergeCell ref="Q163:S163"/>
    <mergeCell ref="A166:K166"/>
    <mergeCell ref="A167:A168"/>
    <mergeCell ref="B167:E167"/>
    <mergeCell ref="F167:F168"/>
    <mergeCell ref="G167:G168"/>
    <mergeCell ref="H167:L167"/>
    <mergeCell ref="M149:M150"/>
    <mergeCell ref="A157:K157"/>
    <mergeCell ref="A158:A159"/>
    <mergeCell ref="B158:E158"/>
    <mergeCell ref="F158:F159"/>
    <mergeCell ref="G158:G159"/>
    <mergeCell ref="H158:L158"/>
    <mergeCell ref="M158:M159"/>
    <mergeCell ref="A148:K148"/>
    <mergeCell ref="A149:A150"/>
    <mergeCell ref="B149:E149"/>
    <mergeCell ref="F149:F150"/>
    <mergeCell ref="G149:G150"/>
    <mergeCell ref="H149:L149"/>
    <mergeCell ref="A140:A141"/>
    <mergeCell ref="B140:E140"/>
    <mergeCell ref="F140:F141"/>
    <mergeCell ref="G140:G141"/>
    <mergeCell ref="H140:L140"/>
    <mergeCell ref="M140:M141"/>
    <mergeCell ref="M130:M131"/>
    <mergeCell ref="Q131:R131"/>
    <mergeCell ref="Q132:S132"/>
    <mergeCell ref="Q135:R135"/>
    <mergeCell ref="Q136:S136"/>
    <mergeCell ref="A139:K139"/>
    <mergeCell ref="A129:K129"/>
    <mergeCell ref="A130:A131"/>
    <mergeCell ref="B130:E130"/>
    <mergeCell ref="F130:F131"/>
    <mergeCell ref="G130:G131"/>
    <mergeCell ref="H130:L130"/>
    <mergeCell ref="M110:M111"/>
    <mergeCell ref="A119:K119"/>
    <mergeCell ref="A120:A121"/>
    <mergeCell ref="B120:E120"/>
    <mergeCell ref="F120:F121"/>
    <mergeCell ref="G120:G121"/>
    <mergeCell ref="H120:L120"/>
    <mergeCell ref="M120:M121"/>
    <mergeCell ref="A109:K109"/>
    <mergeCell ref="A110:A111"/>
    <mergeCell ref="B110:E110"/>
    <mergeCell ref="F110:F111"/>
    <mergeCell ref="G110:G111"/>
    <mergeCell ref="H110:L110"/>
    <mergeCell ref="Q91:R91"/>
    <mergeCell ref="Q92:S92"/>
    <mergeCell ref="A99:K99"/>
    <mergeCell ref="A100:A101"/>
    <mergeCell ref="B100:E100"/>
    <mergeCell ref="F100:F101"/>
    <mergeCell ref="G100:G101"/>
    <mergeCell ref="H100:L100"/>
    <mergeCell ref="M100:M101"/>
    <mergeCell ref="M80:M81"/>
    <mergeCell ref="A89:K89"/>
    <mergeCell ref="A90:A91"/>
    <mergeCell ref="B90:E90"/>
    <mergeCell ref="F90:F91"/>
    <mergeCell ref="G90:G91"/>
    <mergeCell ref="H90:L90"/>
    <mergeCell ref="M90:M91"/>
    <mergeCell ref="A76:F76"/>
    <mergeCell ref="A77:E77"/>
    <mergeCell ref="A79:K79"/>
    <mergeCell ref="A80:A81"/>
    <mergeCell ref="B80:E80"/>
    <mergeCell ref="F80:F81"/>
    <mergeCell ref="G80:G81"/>
    <mergeCell ref="H80:L80"/>
    <mergeCell ref="Q67:R67"/>
    <mergeCell ref="A68:K68"/>
    <mergeCell ref="Q68:S68"/>
    <mergeCell ref="A69:A70"/>
    <mergeCell ref="B69:E69"/>
    <mergeCell ref="F69:F70"/>
    <mergeCell ref="G69:G70"/>
    <mergeCell ref="H69:L69"/>
    <mergeCell ref="M69:M70"/>
    <mergeCell ref="M49:M50"/>
    <mergeCell ref="A57:K57"/>
    <mergeCell ref="A58:A59"/>
    <mergeCell ref="B58:E58"/>
    <mergeCell ref="F58:F59"/>
    <mergeCell ref="G58:G59"/>
    <mergeCell ref="H58:L58"/>
    <mergeCell ref="M58:M59"/>
    <mergeCell ref="A48:K48"/>
    <mergeCell ref="A49:A50"/>
    <mergeCell ref="B49:E49"/>
    <mergeCell ref="F49:F50"/>
    <mergeCell ref="G49:G50"/>
    <mergeCell ref="H49:L49"/>
    <mergeCell ref="M30:M31"/>
    <mergeCell ref="A39:J39"/>
    <mergeCell ref="A40:A41"/>
    <mergeCell ref="B40:E40"/>
    <mergeCell ref="F40:F41"/>
    <mergeCell ref="G40:G41"/>
    <mergeCell ref="H40:L40"/>
    <mergeCell ref="M40:M41"/>
    <mergeCell ref="A29:K29"/>
    <mergeCell ref="A30:A31"/>
    <mergeCell ref="B30:E30"/>
    <mergeCell ref="F30:F31"/>
    <mergeCell ref="G30:G31"/>
    <mergeCell ref="H30:L30"/>
    <mergeCell ref="M10:M11"/>
    <mergeCell ref="A19:K19"/>
    <mergeCell ref="A20:A21"/>
    <mergeCell ref="B20:E20"/>
    <mergeCell ref="F20:F21"/>
    <mergeCell ref="G20:G21"/>
    <mergeCell ref="H20:L20"/>
    <mergeCell ref="M20:M21"/>
    <mergeCell ref="A2:J2"/>
    <mergeCell ref="A5:J5"/>
    <mergeCell ref="Q5:S5"/>
    <mergeCell ref="Q8:S8"/>
    <mergeCell ref="A9:K9"/>
    <mergeCell ref="A10:A11"/>
    <mergeCell ref="B10:E10"/>
    <mergeCell ref="F10:F11"/>
    <mergeCell ref="G10:G11"/>
    <mergeCell ref="H10:L10"/>
  </mergeCells>
  <conditionalFormatting sqref="F770 L774:N774 F774 M759:M760 M751:M752 M744:M745 M733:M734 M738:N738 M747 M755 M764 L770:L772 N770:N772 M770:M771 F723 L727:N727 F727 M828:M829 L723:N725 L812 M811 N811:N812 F803 L789:M792 F807 L656:N657 M712:M713 M717 F702 L706:N706 F706 F680 M673:M674 L678 M682:M683 M696 M691:M692 F663 L667:N667 F667 L808:M808 N653 L606:N607 N659 L702:N704 L663:N665 L650:N651 M642:M643 M645 F632 F636 F613 L617:N617 F617 N591 M636:O636 N597 N594:N595 M594:M597 L594:L595 L597 N603 L600:N601 N609 N578 N575:N576 L575:L576 L578 M575:M578 L581:M584 N581:N582 L588:N589 F565 N807:N808 F569 D562 M554:M555 N569 L632:N634 L613:N615 L565:N567 M623:N624 L779:N780 N782:N805 L801:M805 L795:M798 L783:M786 A549 F543 L547:N547 F547 L530:N531 N533 L536:N537 N539 L543:N545 L435:N436 B334 M516 A527:J527 M511:M512 B470:J470 M452:M453 M457 L63:L64 M462:M463 M472:M473 M477 M482:M483 M487 M492:M493 M497 M502:M503 F442 L446:N446 F446 L442:N444 L429:N430 N438 P435:P437 A329:A335 A337 L240:N241 P417:P419 P410:P413 L421:M421 N426 M370:M371 M375 A380:A388 M380:M381 M385:M386 N391:N392 N394 P391:P393 N397:N398 N400 L393:L394 P397:P399 A406 M403:N405 P403:P406 N410:N412 A413 L61 P423:P425 L423:N424 N432 P429:P431 M391:M394 L391 M397:M400 L397 M61:N64 L403 L410:M411 A361:A368 M361:M362 M167:N169 A340:A348 M340:M341 L216:L217 M345:M346 A351:A358 M351:M352 N216:N217 M74:N74 J328 D328:F328 A323:A327 D322 N324:N325 N327 E346:G346 L324:M327 M330:M331 F336 E335:F335 E334:G334 D326:G326 M335:M336 P324:P326 M319:O319 M314:M315 F320:G320 B326 M280 M275:M276 M285:M286 M296:M297 M290 M301 M306:M307 M356 D312 M265:M266 M522:N524 M255:M256 M260 L226:M226 P216:P218 P210:P212 N177 P174:P176 L210:N211 N180:N181 N183 P180:P182 L180:L181 N189 P186:P188 L198:M199 N195 P192:P194 N207 P198:P200 L186:N187 P204:P206 L192:N193 P228:P230 L228:M229 P240:P242 P234:P236 L234:M235 N243 F246 L250:N250 F250 L246:N248 P220:P226 D170:G170 P166:P170 L165:N165 A147 F147 M216:M223 M133:N135 D77:F77 J77 B76:B77 A75:E75 C76:E76 F75:J76 M127:N127 L113:L114 A98:A108 F98:F108 A88 F67 M93:N95 F56 A56 A47 L47:N47 L83:N85 M171:N175 P78 M49:M50 M40:M41 F38 M25 M35 M30:M31 M20:M21 M10:M11 A67 L56:N59 N107 L66:N70 L73:L74 M72:N72 L87:N87 L79:N81 L97:N97 L90:N91 L100:N101 N103:N105 M113:N115 L117:N117 L110:N111 L120:N121 M123:N125 L137:N137 L130:N131 L140:N141 L149:N150 L156:L159 M152:N159 L172:L175 L167:L168 M180:M183 L204:N205 N198:N201 N220:N226 L220:L223 M271 N228:N231 N234:N237 N417:N421 L417:M418 L522:L523 L143:L147 N143:N147 M143:M144 M146:M147">
    <cfRule type="cellIs" priority="2" dxfId="1" operator="equal" stopIfTrue="1">
      <formula>0</formula>
    </cfRule>
  </conditionalFormatting>
  <conditionalFormatting sqref="D169:G170 D242 F242:G242 E346:G346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Bartkowska Sylwia</cp:lastModifiedBy>
  <cp:lastPrinted>2022-06-27T09:57:47Z</cp:lastPrinted>
  <dcterms:created xsi:type="dcterms:W3CDTF">2007-06-04T13:10:41Z</dcterms:created>
  <dcterms:modified xsi:type="dcterms:W3CDTF">2022-06-27T09:57:51Z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0d3da603-0568-421d-8d10-ca457bf86191</vt:lpwstr>
  </property>
  <property fmtid="{D5CDD505-2E9C-101B-9397-08002B2CF9AE}" pid="3" name="bjSaver">
    <vt:lpwstr>RXpLn+UKae+3VuAC7CsDwxn3czMUjpcI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