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d.docs.live.net/cdd358027d5a6016/Pulpit/JAROSŁAWSKA GZ GAZ UNIA/OSTATECZNA DOKUMNETACJA/"/>
    </mc:Choice>
  </mc:AlternateContent>
  <xr:revisionPtr revIDLastSave="2" documentId="13_ncr:1_{C5B1CBE4-7451-4DFB-98FE-43FDC257FFA7}" xr6:coauthVersionLast="47" xr6:coauthVersionMax="47" xr10:uidLastSave="{EA4169B1-5C79-41F9-AB7E-932CE0AA376D}"/>
  <bookViews>
    <workbookView xWindow="-108" yWindow="-108" windowWidth="23256" windowHeight="12456" xr2:uid="{00000000-000D-0000-FFFF-FFFF00000000}"/>
  </bookViews>
  <sheets>
    <sheet name="Arkusz1" sheetId="1" r:id="rId1"/>
  </sheets>
  <definedNames>
    <definedName name="_xlnm._FilterDatabase" localSheetId="0" hidden="1">Arkusz1!$A$5:$K$12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2" i="1" l="1"/>
  <c r="E16" i="1"/>
  <c r="E15" i="1"/>
  <c r="E14" i="1"/>
  <c r="E13" i="1"/>
  <c r="E12" i="1"/>
  <c r="E11" i="1"/>
  <c r="E10" i="1"/>
  <c r="E9" i="1"/>
  <c r="E8" i="1"/>
  <c r="E7" i="1"/>
  <c r="E17" i="1" l="1"/>
  <c r="F37" i="1" s="1"/>
  <c r="D46" i="1" l="1"/>
  <c r="F46" i="1" s="1"/>
  <c r="D47" i="1"/>
  <c r="F47" i="1" s="1"/>
  <c r="D44" i="1"/>
  <c r="D45" i="1"/>
  <c r="F45" i="1" s="1"/>
  <c r="F26" i="1"/>
  <c r="F24" i="1"/>
  <c r="F25" i="1"/>
  <c r="F23" i="1"/>
  <c r="G13" i="1"/>
  <c r="H26" i="1" l="1"/>
  <c r="I26" i="1" s="1"/>
  <c r="G10" i="1"/>
  <c r="H10" i="1" s="1"/>
  <c r="H46" i="1"/>
  <c r="I46" i="1" s="1"/>
  <c r="H47" i="1"/>
  <c r="H24" i="1"/>
  <c r="I24" i="1" s="1"/>
  <c r="F27" i="1"/>
  <c r="H27" i="1" s="1"/>
  <c r="I27" i="1" s="1"/>
  <c r="H23" i="1"/>
  <c r="G16" i="1"/>
  <c r="H16" i="1" s="1"/>
  <c r="G15" i="1"/>
  <c r="H15" i="1" s="1"/>
  <c r="G14" i="1"/>
  <c r="H14" i="1" s="1"/>
  <c r="H13" i="1"/>
  <c r="G8" i="1"/>
  <c r="H8" i="1" s="1"/>
  <c r="G9" i="1"/>
  <c r="I47" i="1" l="1"/>
  <c r="G7" i="1"/>
  <c r="H9" i="1"/>
  <c r="H7" i="1" l="1"/>
  <c r="G12" i="1"/>
  <c r="H12" i="1" s="1"/>
  <c r="G11" i="1" l="1"/>
  <c r="H11" i="1" s="1"/>
  <c r="H17" i="1" s="1"/>
  <c r="G17" i="1" l="1"/>
  <c r="H37" i="1" s="1"/>
  <c r="I37" i="1" l="1"/>
  <c r="F39" i="1"/>
  <c r="H32" i="1"/>
  <c r="H25" i="1"/>
  <c r="H39" i="1" l="1"/>
  <c r="I32" i="1"/>
  <c r="H45" i="1"/>
  <c r="I45" i="1" s="1"/>
  <c r="F38" i="1"/>
  <c r="I25" i="1"/>
  <c r="I23" i="1"/>
  <c r="F44" i="1" l="1"/>
  <c r="F48" i="1" l="1"/>
  <c r="H44" i="1"/>
  <c r="H48" i="1" s="1"/>
  <c r="I44" i="1" l="1"/>
  <c r="I48" i="1" s="1"/>
  <c r="I39" i="1"/>
  <c r="I38" i="1"/>
  <c r="F40" i="1" l="1"/>
  <c r="I40" i="1" l="1"/>
  <c r="I52" i="1" s="1"/>
  <c r="H38" i="1" l="1"/>
  <c r="H40" i="1" s="1"/>
  <c r="H52" i="1" s="1"/>
</calcChain>
</file>

<file path=xl/sharedStrings.xml><?xml version="1.0" encoding="utf-8"?>
<sst xmlns="http://schemas.openxmlformats.org/spreadsheetml/2006/main" count="86" uniqueCount="68">
  <si>
    <t>Nazwa opłaty</t>
  </si>
  <si>
    <t>Stawka podatku VAT %</t>
  </si>
  <si>
    <t>Zamówienie podstawowe zł brutto</t>
  </si>
  <si>
    <t>Rozliczenie wg cen taryfowych/konkurencyjnych</t>
  </si>
  <si>
    <t>Podatek VAT zł</t>
  </si>
  <si>
    <t>Stawka jednostkowa  (dla J.M z kol.3) zł netto</t>
  </si>
  <si>
    <t>Wartość zamówienia podstawowego zł netto (kol. 3 x 4 x 5)</t>
  </si>
  <si>
    <t>Podatek VAT zł (kol. 5 x 23%)</t>
  </si>
  <si>
    <t>Zamówienie podstawowe zł brutto (kol. 5 +7)</t>
  </si>
  <si>
    <t xml:space="preserve">Ilość j.m.
</t>
  </si>
  <si>
    <t>Grupa taryfowa  oraz jednostka miary</t>
  </si>
  <si>
    <t xml:space="preserve">Ilość miesięcy </t>
  </si>
  <si>
    <t>Paliwo gazowe w podziale na płatnika podatku akcyzowego   oraz jednostka miary</t>
  </si>
  <si>
    <t>Wartość zamówienia podstawowego zł netto (kol. 3 x 4)</t>
  </si>
  <si>
    <t>2. Wyliczenie zakupu paliwa gazowego dla zamówienia podstawowego:</t>
  </si>
  <si>
    <t>Podatek VAT zł (kol. 1 x 23%)</t>
  </si>
  <si>
    <t>Zamówienie podstawowe zł brutto (kol. 1 +3)</t>
  </si>
  <si>
    <t xml:space="preserve">Wartość zamówienia podstawowego zł netto </t>
  </si>
  <si>
    <t xml:space="preserve">Podatek VAT zł </t>
  </si>
  <si>
    <t>Nazwa opłat</t>
  </si>
  <si>
    <t>Ilość kWh</t>
  </si>
  <si>
    <t>Cena jednostkowa dla zakupu paliwa gazowego zł</t>
  </si>
  <si>
    <t>Wartość zamówienia podstawowego zł netto</t>
  </si>
  <si>
    <t>Podsumowanie prawa opcji dla całego zamówienia:</t>
  </si>
  <si>
    <t>x</t>
  </si>
  <si>
    <t>1. zakup paliwa gazowego 10% od ilości (kWh) paliwa dla zamówienia podstawowego (tabela w pkt 2 powyżej):</t>
  </si>
  <si>
    <t>1. Wyliczenie opłaty handlowej dla zamówienia podstawowego:</t>
  </si>
  <si>
    <t>Podsumowanie wartości dla tabeli nr 2:</t>
  </si>
  <si>
    <t>3. Wyliczenie wartości usługi dystrybucji z uwzględnieniem wartości prawa opcji dla zakupu paliwa gazowego*:</t>
  </si>
  <si>
    <t>4. Podsumowanie wartości:</t>
  </si>
  <si>
    <t>Podsumowanie wartości dla tabeli nr 4:</t>
  </si>
  <si>
    <t>5 Wyliczenie prawa opcji (10% wartości zamówienia podstawowego wg ilości paliwa gazowego dla zakupu paliwa gazowego):</t>
  </si>
  <si>
    <t>Wyliczenie wartości dla tabeli nr 3:</t>
  </si>
  <si>
    <t>Wartość zamówienia  wyliczona przez Zamawiającego zł netto</t>
  </si>
  <si>
    <t>Zakup paliwa gazowego wraz z prawem opcji 10% oraz wartość usługi dystrybucji wyliczona przez Zamawiającego:</t>
  </si>
  <si>
    <t>Wartość zamówienia zł netto</t>
  </si>
  <si>
    <t>Zamówienie  zł brutto</t>
  </si>
  <si>
    <t>1. Opłata handlowa (przepisane sumy z tabeli nr 1 powyżej):</t>
  </si>
  <si>
    <t>2. Zakup paliwa gazowego (przepisane sumy z tabeli nr 2 powyżej):</t>
  </si>
  <si>
    <t>3. Usługa dystrybucji (przepisane kwoty z tabeli nr 3 powyżej):</t>
  </si>
  <si>
    <t>6. Podsumowanie wartości zamówienia podstawowego wraz z prawem opcji (przepisanie sumy z tabeli z pkt 4 i 5 powyżej):</t>
  </si>
  <si>
    <t>Kalkulator może być pomocniczo wykorzystany przez wykonawcę do wyliczenia wartości oferty, przy czym wyliczenia z kalkulatora nie stanowią podstawy do jakichkolwiek roszczeń wykonawcy w stosunku do zamawiającego i sam kalkulator nie stanowi załącznika do oferty.</t>
  </si>
  <si>
    <t>Wszystkie opłaty dystrybucyjne  wynikające z taryfy dystrybucyjnej PSG Sp. z o.o.</t>
  </si>
  <si>
    <t>*Zamawiający wyliczył wartość dystrybucji netto na podstawie taryfy PSG Sp. z o.o. oraz obowiązujących przepisów prawa. Wykonawca nie dokonuje zmiany wartości dystrybucji.</t>
  </si>
  <si>
    <t>taryfa</t>
  </si>
  <si>
    <t>Ilość paliwa gazowego (zwolniony z  podatku akcyzowego) kWh</t>
  </si>
  <si>
    <t>2. zakup paliwa gazowego 10% od ilości (kWh) paliwa dla zamówienia podstawowego (tabela w pkt 2 powyżej):</t>
  </si>
  <si>
    <t>Stawka jednostkowa  (dla J.M z kol. 4) zł netto</t>
  </si>
  <si>
    <t>Podatek VAT zł (kol. 6 x 23%)</t>
  </si>
  <si>
    <t>Zamówienie podstawowe zł brutto (kol. 6 + 8)</t>
  </si>
  <si>
    <t>konkurencyjne</t>
  </si>
  <si>
    <t>Podsumowanie  wartości dla tabeli nr 1:</t>
  </si>
  <si>
    <t>„Kompleksowa dostawa gazu ziemnego wysokometanowego (grupa E) dla Jarosławskiej Grupy Zakupowej, na okres od 01.01.2024 r. do 31.12.2024 r.w podziale na cztery części zamówienia”</t>
  </si>
  <si>
    <t>Ilość paliwa gazowego (płatnik  podatku akcyzowego) kWh</t>
  </si>
  <si>
    <t>3. zakup paliwa gazowego 10% od ilości (kWh) paliwa dla zamówienia podstawowego (tabela w pkt 2 powyżej):</t>
  </si>
  <si>
    <t>4. zakup paliwa gazowego 10% od ilości (kWh) paliwa dla zamówienia podstawowego (tabela w pkt 2 powyżej):</t>
  </si>
  <si>
    <t xml:space="preserve">W-1.1 </t>
  </si>
  <si>
    <t xml:space="preserve">W - 4 </t>
  </si>
  <si>
    <t xml:space="preserve">W-3.9 </t>
  </si>
  <si>
    <t xml:space="preserve">W-3.6 </t>
  </si>
  <si>
    <t>W-2.2</t>
  </si>
  <si>
    <t>W-2.1</t>
  </si>
  <si>
    <t xml:space="preserve">W-1.2 </t>
  </si>
  <si>
    <t>W-5.1.</t>
  </si>
  <si>
    <t>W-6A.1 Taryfa</t>
  </si>
  <si>
    <t>W-6A.1  Konk.</t>
  </si>
  <si>
    <t>I część zamówienia - rozliczenie wg cen mieszanych na rok 2024</t>
  </si>
  <si>
    <t>Załącznik nr 3.1A do SWZ - kalkulator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</si>
</sst>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000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Calibri Light"/>
      <family val="2"/>
      <charset val="238"/>
      <scheme val="major"/>
    </font>
    <font>
      <sz val="8"/>
      <name val="Calibri"/>
      <family val="2"/>
      <scheme val="minor"/>
    </font>
    <font>
      <sz val="9"/>
      <name val="Calibri Light"/>
      <family val="2"/>
      <charset val="238"/>
      <scheme val="major"/>
    </font>
    <font>
      <sz val="9"/>
      <color rgb="FF000000"/>
      <name val="Calibri Light"/>
      <family val="2"/>
      <charset val="238"/>
      <scheme val="major"/>
    </font>
    <font>
      <b/>
      <sz val="9"/>
      <name val="Calibri Light"/>
      <family val="2"/>
      <charset val="238"/>
      <scheme val="major"/>
    </font>
    <font>
      <b/>
      <sz val="9"/>
      <color theme="1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sz val="10"/>
      <color theme="1"/>
      <name val="Calibri Light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4" fontId="1" fillId="0" borderId="0" xfId="0" applyNumberFormat="1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left" vertical="center"/>
      <protection locked="0"/>
    </xf>
    <xf numFmtId="3" fontId="3" fillId="2" borderId="1" xfId="0" applyNumberFormat="1" applyFont="1" applyFill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 applyProtection="1">
      <alignment horizontal="right" vertical="center" wrapText="1"/>
      <protection locked="0"/>
    </xf>
    <xf numFmtId="4" fontId="6" fillId="0" borderId="1" xfId="0" applyNumberFormat="1" applyFont="1" applyBorder="1" applyAlignment="1">
      <alignment horizontal="right" vertical="center" wrapText="1"/>
    </xf>
    <xf numFmtId="4" fontId="1" fillId="0" borderId="0" xfId="0" applyNumberFormat="1" applyFont="1" applyAlignment="1">
      <alignment horizontal="right" vertical="center" wrapText="1"/>
    </xf>
    <xf numFmtId="4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4" fontId="6" fillId="0" borderId="0" xfId="0" applyNumberFormat="1" applyFont="1" applyAlignment="1">
      <alignment horizontal="left" vertical="center" wrapText="1"/>
    </xf>
    <xf numFmtId="3" fontId="1" fillId="0" borderId="0" xfId="0" applyNumberFormat="1" applyFont="1" applyAlignment="1">
      <alignment horizontal="center" vertical="center" wrapText="1"/>
    </xf>
    <xf numFmtId="0" fontId="5" fillId="0" borderId="0" xfId="0" applyFont="1" applyAlignment="1" applyProtection="1">
      <alignment horizontal="left" vertical="center"/>
      <protection locked="0"/>
    </xf>
    <xf numFmtId="4" fontId="6" fillId="0" borderId="0" xfId="0" applyNumberFormat="1" applyFont="1" applyAlignment="1">
      <alignment horizontal="right" vertical="center" wrapText="1"/>
    </xf>
    <xf numFmtId="0" fontId="3" fillId="0" borderId="0" xfId="0" applyFont="1" applyAlignment="1" applyProtection="1">
      <alignment horizontal="left" vertical="center" wrapText="1"/>
      <protection locked="0"/>
    </xf>
    <xf numFmtId="3" fontId="3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 wrapText="1"/>
    </xf>
    <xf numFmtId="0" fontId="3" fillId="0" borderId="1" xfId="0" applyFont="1" applyBorder="1" applyAlignment="1" applyProtection="1">
      <alignment horizontal="left" vertical="center"/>
      <protection locked="0"/>
    </xf>
    <xf numFmtId="3" fontId="4" fillId="0" borderId="1" xfId="0" applyNumberFormat="1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3" fontId="4" fillId="0" borderId="1" xfId="0" applyNumberFormat="1" applyFont="1" applyBorder="1" applyAlignment="1" applyProtection="1">
      <alignment horizontal="right" vertical="center"/>
      <protection locked="0"/>
    </xf>
    <xf numFmtId="165" fontId="1" fillId="2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Border="1" applyAlignment="1">
      <alignment vertical="center"/>
    </xf>
    <xf numFmtId="4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3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left" vertical="center" wrapText="1"/>
    </xf>
    <xf numFmtId="164" fontId="1" fillId="0" borderId="0" xfId="0" applyNumberFormat="1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right" vertical="center" wrapText="1"/>
    </xf>
    <xf numFmtId="165" fontId="1" fillId="2" borderId="1" xfId="0" applyNumberFormat="1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4" fontId="6" fillId="2" borderId="0" xfId="0" applyNumberFormat="1" applyFont="1" applyFill="1" applyAlignment="1">
      <alignment horizontal="left" vertical="center" wrapText="1"/>
    </xf>
    <xf numFmtId="0" fontId="4" fillId="2" borderId="11" xfId="0" applyFont="1" applyFill="1" applyBorder="1" applyAlignment="1" applyProtection="1">
      <alignment horizontal="right" vertical="center" wrapText="1"/>
      <protection locked="0"/>
    </xf>
    <xf numFmtId="165" fontId="1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 applyProtection="1">
      <alignment vertical="center"/>
      <protection locked="0"/>
    </xf>
    <xf numFmtId="2" fontId="5" fillId="0" borderId="1" xfId="0" applyNumberFormat="1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 wrapText="1"/>
    </xf>
    <xf numFmtId="164" fontId="7" fillId="0" borderId="0" xfId="0" applyNumberFormat="1" applyFont="1" applyAlignment="1">
      <alignment vertical="center" wrapText="1"/>
    </xf>
    <xf numFmtId="4" fontId="6" fillId="0" borderId="5" xfId="0" applyNumberFormat="1" applyFont="1" applyBorder="1" applyAlignment="1">
      <alignment horizontal="left" vertical="center" wrapText="1"/>
    </xf>
    <xf numFmtId="4" fontId="6" fillId="0" borderId="0" xfId="0" applyNumberFormat="1" applyFont="1" applyAlignment="1">
      <alignment horizontal="left" vertical="center" wrapText="1"/>
    </xf>
    <xf numFmtId="4" fontId="6" fillId="0" borderId="1" xfId="0" applyNumberFormat="1" applyFont="1" applyBorder="1" applyAlignment="1">
      <alignment horizontal="left" vertical="center" wrapText="1"/>
    </xf>
    <xf numFmtId="3" fontId="4" fillId="0" borderId="2" xfId="0" applyNumberFormat="1" applyFont="1" applyBorder="1" applyAlignment="1" applyProtection="1">
      <alignment horizontal="right" vertical="center"/>
      <protection locked="0"/>
    </xf>
    <xf numFmtId="3" fontId="4" fillId="0" borderId="4" xfId="0" applyNumberFormat="1" applyFont="1" applyBorder="1" applyAlignment="1" applyProtection="1">
      <alignment horizontal="right" vertical="center"/>
      <protection locked="0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4" fontId="1" fillId="0" borderId="1" xfId="0" applyNumberFormat="1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left" vertical="center" wrapText="1"/>
    </xf>
    <xf numFmtId="4" fontId="6" fillId="0" borderId="3" xfId="0" applyNumberFormat="1" applyFont="1" applyBorder="1" applyAlignment="1">
      <alignment horizontal="left" vertical="center" wrapText="1"/>
    </xf>
    <xf numFmtId="4" fontId="6" fillId="0" borderId="4" xfId="0" applyNumberFormat="1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6" fillId="0" borderId="9" xfId="0" applyNumberFormat="1" applyFont="1" applyBorder="1" applyAlignment="1">
      <alignment horizontal="left" vertical="center" wrapText="1"/>
    </xf>
    <xf numFmtId="4" fontId="6" fillId="0" borderId="10" xfId="0" applyNumberFormat="1" applyFont="1" applyBorder="1" applyAlignment="1">
      <alignment horizontal="left" vertical="center" wrapText="1"/>
    </xf>
    <xf numFmtId="4" fontId="1" fillId="0" borderId="0" xfId="0" applyNumberFormat="1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4"/>
  <sheetViews>
    <sheetView tabSelected="1" topLeftCell="A36" workbookViewId="0">
      <selection activeCell="K49" sqref="K49"/>
    </sheetView>
  </sheetViews>
  <sheetFormatPr defaultRowHeight="12" x14ac:dyDescent="0.3"/>
  <cols>
    <col min="1" max="1" width="33.33203125" style="20" customWidth="1"/>
    <col min="2" max="2" width="11.21875" style="1" customWidth="1"/>
    <col min="3" max="3" width="20.77734375" style="12" customWidth="1"/>
    <col min="4" max="4" width="9.5546875" style="12" customWidth="1"/>
    <col min="5" max="5" width="9.6640625" style="37" customWidth="1"/>
    <col min="6" max="6" width="12.88671875" style="37" customWidth="1"/>
    <col min="7" max="7" width="11.21875" style="38" customWidth="1"/>
    <col min="8" max="8" width="13" style="12" customWidth="1"/>
    <col min="9" max="9" width="13.5546875" style="12" customWidth="1"/>
    <col min="10" max="10" width="9.44140625" style="12" customWidth="1"/>
    <col min="11" max="11" width="10.33203125" style="12" customWidth="1"/>
    <col min="12" max="16384" width="8.88671875" style="12"/>
  </cols>
  <sheetData>
    <row r="1" spans="1:11" ht="21.6" customHeight="1" x14ac:dyDescent="0.3">
      <c r="G1" s="60" t="s">
        <v>67</v>
      </c>
      <c r="H1" s="60"/>
      <c r="I1" s="60"/>
      <c r="J1" s="51"/>
    </row>
    <row r="2" spans="1:11" ht="46.2" customHeight="1" x14ac:dyDescent="0.3">
      <c r="A2" s="59" t="s">
        <v>52</v>
      </c>
      <c r="B2" s="59"/>
      <c r="C2" s="59"/>
      <c r="D2" s="59"/>
      <c r="E2" s="59"/>
      <c r="F2" s="59"/>
      <c r="G2" s="59"/>
      <c r="H2" s="59"/>
      <c r="I2" s="59"/>
      <c r="J2" s="50"/>
    </row>
    <row r="3" spans="1:11" ht="24" customHeight="1" x14ac:dyDescent="0.3">
      <c r="A3" s="53" t="s">
        <v>66</v>
      </c>
      <c r="B3" s="53"/>
      <c r="C3" s="53"/>
    </row>
    <row r="4" spans="1:11" ht="13.8" customHeight="1" x14ac:dyDescent="0.3">
      <c r="A4" s="52" t="s">
        <v>26</v>
      </c>
      <c r="B4" s="52"/>
      <c r="C4" s="52"/>
      <c r="D4" s="52"/>
      <c r="E4" s="52"/>
      <c r="F4" s="52"/>
      <c r="G4" s="52"/>
      <c r="H4" s="52"/>
      <c r="I4" s="53"/>
      <c r="J4" s="11"/>
      <c r="K4" s="11"/>
    </row>
    <row r="5" spans="1:11" ht="72" x14ac:dyDescent="0.3">
      <c r="A5" s="2" t="s">
        <v>10</v>
      </c>
      <c r="B5" s="2" t="s">
        <v>9</v>
      </c>
      <c r="C5" s="2" t="s">
        <v>11</v>
      </c>
      <c r="D5" s="3" t="s">
        <v>47</v>
      </c>
      <c r="E5" s="4" t="s">
        <v>6</v>
      </c>
      <c r="F5" s="2" t="s">
        <v>1</v>
      </c>
      <c r="G5" s="2" t="s">
        <v>48</v>
      </c>
      <c r="H5" s="2" t="s">
        <v>49</v>
      </c>
    </row>
    <row r="6" spans="1:11" s="13" customFormat="1" ht="19.2" customHeight="1" x14ac:dyDescent="0.3">
      <c r="A6" s="5">
        <v>1</v>
      </c>
      <c r="B6" s="5">
        <v>2</v>
      </c>
      <c r="C6" s="5">
        <v>3</v>
      </c>
      <c r="D6" s="4">
        <v>4</v>
      </c>
      <c r="E6" s="5">
        <v>5</v>
      </c>
      <c r="F6" s="5">
        <v>6</v>
      </c>
      <c r="G6" s="5">
        <v>7</v>
      </c>
      <c r="H6" s="5">
        <v>8</v>
      </c>
    </row>
    <row r="7" spans="1:11" s="13" customFormat="1" ht="12" customHeight="1" x14ac:dyDescent="0.3">
      <c r="A7" s="39" t="s">
        <v>64</v>
      </c>
      <c r="B7" s="40">
        <v>1</v>
      </c>
      <c r="C7" s="40">
        <v>12</v>
      </c>
      <c r="D7" s="41"/>
      <c r="E7" s="8">
        <f>ROUND(B7*C7*D7,2)</f>
        <v>0</v>
      </c>
      <c r="F7" s="41">
        <v>23</v>
      </c>
      <c r="G7" s="8">
        <f t="shared" ref="G7:G16" si="0">ROUND(E7*0.23,2)</f>
        <v>0</v>
      </c>
      <c r="H7" s="8">
        <f t="shared" ref="H7:H16" si="1">E7+G7</f>
        <v>0</v>
      </c>
    </row>
    <row r="8" spans="1:11" s="13" customFormat="1" ht="12" customHeight="1" x14ac:dyDescent="0.3">
      <c r="A8" s="39" t="s">
        <v>65</v>
      </c>
      <c r="B8" s="40">
        <v>1</v>
      </c>
      <c r="C8" s="40">
        <v>12</v>
      </c>
      <c r="D8" s="41"/>
      <c r="E8" s="8">
        <f t="shared" ref="E8:E16" si="2">ROUND(B8*C8*D8,2)</f>
        <v>0</v>
      </c>
      <c r="F8" s="41">
        <v>23</v>
      </c>
      <c r="G8" s="8">
        <f t="shared" si="0"/>
        <v>0</v>
      </c>
      <c r="H8" s="8">
        <f t="shared" si="1"/>
        <v>0</v>
      </c>
    </row>
    <row r="9" spans="1:11" s="13" customFormat="1" ht="12" customHeight="1" x14ac:dyDescent="0.3">
      <c r="A9" s="6" t="s">
        <v>63</v>
      </c>
      <c r="B9" s="7">
        <v>30</v>
      </c>
      <c r="C9" s="7">
        <v>12</v>
      </c>
      <c r="D9" s="46"/>
      <c r="E9" s="8">
        <f t="shared" si="2"/>
        <v>0</v>
      </c>
      <c r="F9" s="8">
        <v>23</v>
      </c>
      <c r="G9" s="8">
        <f t="shared" si="0"/>
        <v>0</v>
      </c>
      <c r="H9" s="8">
        <f t="shared" si="1"/>
        <v>0</v>
      </c>
    </row>
    <row r="10" spans="1:11" s="44" customFormat="1" x14ac:dyDescent="0.3">
      <c r="A10" s="6" t="s">
        <v>57</v>
      </c>
      <c r="B10" s="45">
        <v>23</v>
      </c>
      <c r="C10" s="7">
        <v>12</v>
      </c>
      <c r="D10" s="29"/>
      <c r="E10" s="8">
        <f t="shared" si="2"/>
        <v>0</v>
      </c>
      <c r="F10" s="43">
        <v>23</v>
      </c>
      <c r="G10" s="43">
        <f t="shared" si="0"/>
        <v>0</v>
      </c>
      <c r="H10" s="43">
        <f t="shared" si="1"/>
        <v>0</v>
      </c>
    </row>
    <row r="11" spans="1:11" x14ac:dyDescent="0.3">
      <c r="A11" s="6" t="s">
        <v>58</v>
      </c>
      <c r="B11" s="9">
        <v>2</v>
      </c>
      <c r="C11" s="7">
        <v>12</v>
      </c>
      <c r="D11" s="46"/>
      <c r="E11" s="8">
        <f t="shared" si="2"/>
        <v>0</v>
      </c>
      <c r="F11" s="8">
        <v>23</v>
      </c>
      <c r="G11" s="8">
        <f t="shared" si="0"/>
        <v>0</v>
      </c>
      <c r="H11" s="8">
        <f t="shared" si="1"/>
        <v>0</v>
      </c>
    </row>
    <row r="12" spans="1:11" x14ac:dyDescent="0.3">
      <c r="A12" s="6" t="s">
        <v>59</v>
      </c>
      <c r="B12" s="9">
        <v>54</v>
      </c>
      <c r="C12" s="7">
        <v>12</v>
      </c>
      <c r="D12" s="46"/>
      <c r="E12" s="8">
        <f t="shared" si="2"/>
        <v>0</v>
      </c>
      <c r="F12" s="8">
        <v>23</v>
      </c>
      <c r="G12" s="8">
        <f t="shared" si="0"/>
        <v>0</v>
      </c>
      <c r="H12" s="8">
        <f t="shared" si="1"/>
        <v>0</v>
      </c>
    </row>
    <row r="13" spans="1:11" x14ac:dyDescent="0.3">
      <c r="A13" s="6" t="s">
        <v>60</v>
      </c>
      <c r="B13" s="9">
        <v>1</v>
      </c>
      <c r="C13" s="7">
        <v>12</v>
      </c>
      <c r="D13" s="29"/>
      <c r="E13" s="8">
        <f t="shared" si="2"/>
        <v>0</v>
      </c>
      <c r="F13" s="8">
        <v>23</v>
      </c>
      <c r="G13" s="8">
        <f t="shared" si="0"/>
        <v>0</v>
      </c>
      <c r="H13" s="8">
        <f t="shared" si="1"/>
        <v>0</v>
      </c>
    </row>
    <row r="14" spans="1:11" x14ac:dyDescent="0.3">
      <c r="A14" s="6" t="s">
        <v>61</v>
      </c>
      <c r="B14" s="9">
        <v>18</v>
      </c>
      <c r="C14" s="7">
        <v>12</v>
      </c>
      <c r="D14" s="46"/>
      <c r="E14" s="8">
        <f t="shared" si="2"/>
        <v>0</v>
      </c>
      <c r="F14" s="8">
        <v>23</v>
      </c>
      <c r="G14" s="8">
        <f t="shared" si="0"/>
        <v>0</v>
      </c>
      <c r="H14" s="8">
        <f t="shared" si="1"/>
        <v>0</v>
      </c>
    </row>
    <row r="15" spans="1:11" x14ac:dyDescent="0.3">
      <c r="A15" s="6" t="s">
        <v>62</v>
      </c>
      <c r="B15" s="9">
        <v>1</v>
      </c>
      <c r="C15" s="7">
        <v>12</v>
      </c>
      <c r="D15" s="29"/>
      <c r="E15" s="8">
        <f t="shared" si="2"/>
        <v>0</v>
      </c>
      <c r="F15" s="8">
        <v>23</v>
      </c>
      <c r="G15" s="8">
        <f t="shared" si="0"/>
        <v>0</v>
      </c>
      <c r="H15" s="8">
        <f t="shared" si="1"/>
        <v>0</v>
      </c>
    </row>
    <row r="16" spans="1:11" x14ac:dyDescent="0.3">
      <c r="A16" s="6" t="s">
        <v>56</v>
      </c>
      <c r="B16" s="9">
        <v>19</v>
      </c>
      <c r="C16" s="7">
        <v>12</v>
      </c>
      <c r="D16" s="46"/>
      <c r="E16" s="8">
        <f t="shared" si="2"/>
        <v>0</v>
      </c>
      <c r="F16" s="8">
        <v>23</v>
      </c>
      <c r="G16" s="8">
        <f t="shared" si="0"/>
        <v>0</v>
      </c>
      <c r="H16" s="8">
        <f t="shared" si="1"/>
        <v>0</v>
      </c>
    </row>
    <row r="17" spans="1:10" x14ac:dyDescent="0.3">
      <c r="A17" s="47" t="s">
        <v>51</v>
      </c>
      <c r="B17" s="47"/>
      <c r="C17" s="47"/>
      <c r="D17" s="10" t="s">
        <v>24</v>
      </c>
      <c r="E17" s="10">
        <f>SUM(E7:E16)</f>
        <v>0</v>
      </c>
      <c r="F17" s="10" t="s">
        <v>24</v>
      </c>
      <c r="G17" s="10">
        <f>SUM(G7:G16)</f>
        <v>0</v>
      </c>
      <c r="H17" s="10">
        <f>SUM(H7:H16)</f>
        <v>0</v>
      </c>
    </row>
    <row r="18" spans="1:10" x14ac:dyDescent="0.3">
      <c r="A18" s="1"/>
      <c r="C18" s="1"/>
      <c r="D18" s="1"/>
      <c r="E18" s="1"/>
      <c r="F18" s="15"/>
      <c r="G18" s="1"/>
      <c r="H18" s="1"/>
      <c r="I18" s="1"/>
    </row>
    <row r="19" spans="1:10" x14ac:dyDescent="0.3">
      <c r="A19" s="16"/>
      <c r="B19" s="16"/>
      <c r="C19" s="16"/>
      <c r="D19" s="16"/>
      <c r="E19" s="16"/>
      <c r="F19" s="17"/>
      <c r="G19" s="17"/>
      <c r="H19" s="17"/>
      <c r="I19" s="17"/>
    </row>
    <row r="20" spans="1:10" x14ac:dyDescent="0.3">
      <c r="A20" s="16" t="s">
        <v>14</v>
      </c>
      <c r="B20" s="18"/>
      <c r="C20" s="19"/>
      <c r="D20" s="19"/>
      <c r="E20" s="20"/>
      <c r="F20" s="11"/>
      <c r="G20" s="11"/>
      <c r="H20" s="11"/>
      <c r="I20" s="11"/>
      <c r="J20" s="14"/>
    </row>
    <row r="21" spans="1:10" ht="60" x14ac:dyDescent="0.3">
      <c r="A21" s="2" t="s">
        <v>12</v>
      </c>
      <c r="B21" s="2" t="s">
        <v>3</v>
      </c>
      <c r="C21" s="57" t="s">
        <v>9</v>
      </c>
      <c r="D21" s="58"/>
      <c r="E21" s="2" t="s">
        <v>5</v>
      </c>
      <c r="F21" s="4" t="s">
        <v>13</v>
      </c>
      <c r="G21" s="2" t="s">
        <v>1</v>
      </c>
      <c r="H21" s="2" t="s">
        <v>7</v>
      </c>
      <c r="I21" s="2" t="s">
        <v>8</v>
      </c>
    </row>
    <row r="22" spans="1:10" ht="10.199999999999999" customHeight="1" x14ac:dyDescent="0.3">
      <c r="A22" s="5">
        <v>1</v>
      </c>
      <c r="B22" s="5">
        <v>2</v>
      </c>
      <c r="C22" s="83">
        <v>3</v>
      </c>
      <c r="D22" s="84"/>
      <c r="E22" s="5">
        <v>4</v>
      </c>
      <c r="F22" s="5">
        <v>5</v>
      </c>
      <c r="G22" s="5">
        <v>6</v>
      </c>
      <c r="H22" s="5">
        <v>7</v>
      </c>
      <c r="I22" s="5">
        <v>8</v>
      </c>
    </row>
    <row r="23" spans="1:10" x14ac:dyDescent="0.3">
      <c r="A23" s="21" t="s">
        <v>45</v>
      </c>
      <c r="B23" s="22" t="s">
        <v>50</v>
      </c>
      <c r="C23" s="55">
        <v>641574</v>
      </c>
      <c r="D23" s="56"/>
      <c r="E23" s="42"/>
      <c r="F23" s="8">
        <f>ROUND(C23*E23,2)</f>
        <v>0</v>
      </c>
      <c r="G23" s="8">
        <v>23</v>
      </c>
      <c r="H23" s="8">
        <f>ROUND(F23*0.23,2)</f>
        <v>0</v>
      </c>
      <c r="I23" s="8">
        <f>F23+H23</f>
        <v>0</v>
      </c>
    </row>
    <row r="24" spans="1:10" x14ac:dyDescent="0.3">
      <c r="A24" s="21" t="s">
        <v>53</v>
      </c>
      <c r="B24" s="22" t="s">
        <v>50</v>
      </c>
      <c r="C24" s="55">
        <v>80009</v>
      </c>
      <c r="D24" s="56"/>
      <c r="E24" s="42"/>
      <c r="F24" s="8">
        <f>ROUND(C24*E24,2)</f>
        <v>0</v>
      </c>
      <c r="G24" s="8">
        <v>23</v>
      </c>
      <c r="H24" s="8">
        <f>ROUND(F24*0.23,2)</f>
        <v>0</v>
      </c>
      <c r="I24" s="8">
        <f>F24+H24</f>
        <v>0</v>
      </c>
    </row>
    <row r="25" spans="1:10" x14ac:dyDescent="0.3">
      <c r="A25" s="21" t="s">
        <v>45</v>
      </c>
      <c r="B25" s="22" t="s">
        <v>44</v>
      </c>
      <c r="C25" s="55">
        <v>12865616</v>
      </c>
      <c r="D25" s="56"/>
      <c r="E25" s="42"/>
      <c r="F25" s="8">
        <f>ROUND(C25*E25,2)</f>
        <v>0</v>
      </c>
      <c r="G25" s="8">
        <v>23</v>
      </c>
      <c r="H25" s="8">
        <f>ROUND(F25*0.23,2)</f>
        <v>0</v>
      </c>
      <c r="I25" s="8">
        <f>F25+H25</f>
        <v>0</v>
      </c>
    </row>
    <row r="26" spans="1:10" x14ac:dyDescent="0.3">
      <c r="A26" s="21" t="s">
        <v>53</v>
      </c>
      <c r="B26" s="22" t="s">
        <v>44</v>
      </c>
      <c r="C26" s="55">
        <v>2198558</v>
      </c>
      <c r="D26" s="56"/>
      <c r="E26" s="42"/>
      <c r="F26" s="8">
        <f>ROUND(C26*E26,2)</f>
        <v>0</v>
      </c>
      <c r="G26" s="8">
        <v>23</v>
      </c>
      <c r="H26" s="8">
        <f>ROUND(F26*0.23,2)</f>
        <v>0</v>
      </c>
      <c r="I26" s="8">
        <f>F26+H26</f>
        <v>0</v>
      </c>
    </row>
    <row r="27" spans="1:10" x14ac:dyDescent="0.3">
      <c r="A27" s="54" t="s">
        <v>27</v>
      </c>
      <c r="B27" s="54"/>
      <c r="C27" s="54"/>
      <c r="D27" s="54"/>
      <c r="E27" s="54"/>
      <c r="F27" s="10">
        <f>SUM(F23:F26)</f>
        <v>0</v>
      </c>
      <c r="G27" s="10" t="s">
        <v>24</v>
      </c>
      <c r="H27" s="10">
        <f>ROUND(F27*0.23,2)</f>
        <v>0</v>
      </c>
      <c r="I27" s="10">
        <f>F27+H27</f>
        <v>0</v>
      </c>
    </row>
    <row r="28" spans="1:10" x14ac:dyDescent="0.3">
      <c r="A28" s="14"/>
      <c r="B28" s="14"/>
      <c r="C28" s="14"/>
      <c r="D28" s="14"/>
      <c r="E28" s="14"/>
      <c r="F28" s="17"/>
      <c r="G28" s="17"/>
      <c r="H28" s="17"/>
      <c r="I28" s="17"/>
      <c r="J28" s="14"/>
    </row>
    <row r="29" spans="1:10" x14ac:dyDescent="0.3">
      <c r="A29" s="52" t="s">
        <v>28</v>
      </c>
      <c r="B29" s="52"/>
      <c r="C29" s="52"/>
      <c r="D29" s="52"/>
      <c r="E29" s="52"/>
      <c r="F29" s="52"/>
      <c r="G29" s="52"/>
      <c r="H29" s="52"/>
      <c r="I29" s="52"/>
    </row>
    <row r="30" spans="1:10" ht="60" x14ac:dyDescent="0.3">
      <c r="A30" s="79" t="s">
        <v>42</v>
      </c>
      <c r="B30" s="79"/>
      <c r="C30" s="79"/>
      <c r="D30" s="79"/>
      <c r="E30" s="79"/>
      <c r="F30" s="4" t="s">
        <v>33</v>
      </c>
      <c r="G30" s="2" t="s">
        <v>1</v>
      </c>
      <c r="H30" s="2" t="s">
        <v>15</v>
      </c>
      <c r="I30" s="2" t="s">
        <v>16</v>
      </c>
      <c r="J30" s="14"/>
    </row>
    <row r="31" spans="1:10" x14ac:dyDescent="0.3">
      <c r="A31" s="79"/>
      <c r="B31" s="79"/>
      <c r="C31" s="79"/>
      <c r="D31" s="79"/>
      <c r="E31" s="79"/>
      <c r="F31" s="5">
        <v>1</v>
      </c>
      <c r="G31" s="5">
        <v>2</v>
      </c>
      <c r="H31" s="5">
        <v>3</v>
      </c>
      <c r="I31" s="5">
        <v>4</v>
      </c>
    </row>
    <row r="32" spans="1:10" x14ac:dyDescent="0.3">
      <c r="A32" s="80" t="s">
        <v>32</v>
      </c>
      <c r="B32" s="52"/>
      <c r="C32" s="52"/>
      <c r="D32" s="52"/>
      <c r="E32" s="81"/>
      <c r="F32" s="10">
        <v>1162109.17</v>
      </c>
      <c r="G32" s="10">
        <v>23</v>
      </c>
      <c r="H32" s="10">
        <f>ROUND(F32*0.23,2)</f>
        <v>267285.11</v>
      </c>
      <c r="I32" s="10">
        <f>F32+H32</f>
        <v>1429394.2799999998</v>
      </c>
    </row>
    <row r="33" spans="1:9" x14ac:dyDescent="0.3">
      <c r="A33" s="82" t="s">
        <v>43</v>
      </c>
      <c r="B33" s="82"/>
      <c r="C33" s="82"/>
      <c r="D33" s="82"/>
      <c r="E33" s="82"/>
      <c r="F33" s="82"/>
      <c r="G33" s="82"/>
      <c r="H33" s="82"/>
      <c r="I33" s="82"/>
    </row>
    <row r="34" spans="1:9" ht="19.8" customHeight="1" x14ac:dyDescent="0.3">
      <c r="A34" s="14"/>
      <c r="B34" s="14"/>
      <c r="C34" s="14"/>
      <c r="D34" s="14"/>
      <c r="E34" s="14"/>
      <c r="F34" s="14"/>
      <c r="G34" s="14"/>
      <c r="H34" s="14"/>
      <c r="I34" s="14"/>
    </row>
    <row r="35" spans="1:9" x14ac:dyDescent="0.3">
      <c r="A35" s="52" t="s">
        <v>29</v>
      </c>
      <c r="B35" s="52"/>
      <c r="C35" s="52"/>
      <c r="D35" s="52"/>
      <c r="E35" s="14"/>
      <c r="F35" s="14"/>
      <c r="G35" s="14"/>
      <c r="H35" s="14"/>
      <c r="I35" s="14"/>
    </row>
    <row r="36" spans="1:9" ht="48" x14ac:dyDescent="0.3">
      <c r="A36" s="79" t="s">
        <v>0</v>
      </c>
      <c r="B36" s="79"/>
      <c r="C36" s="79"/>
      <c r="D36" s="79"/>
      <c r="E36" s="79"/>
      <c r="F36" s="4" t="s">
        <v>17</v>
      </c>
      <c r="G36" s="2" t="s">
        <v>1</v>
      </c>
      <c r="H36" s="2" t="s">
        <v>18</v>
      </c>
      <c r="I36" s="2" t="s">
        <v>2</v>
      </c>
    </row>
    <row r="37" spans="1:9" x14ac:dyDescent="0.3">
      <c r="A37" s="71" t="s">
        <v>37</v>
      </c>
      <c r="B37" s="71"/>
      <c r="C37" s="71"/>
      <c r="D37" s="71"/>
      <c r="E37" s="71"/>
      <c r="F37" s="8">
        <f>E17</f>
        <v>0</v>
      </c>
      <c r="G37" s="8">
        <v>23</v>
      </c>
      <c r="H37" s="8">
        <f>G17</f>
        <v>0</v>
      </c>
      <c r="I37" s="8">
        <f>H17</f>
        <v>0</v>
      </c>
    </row>
    <row r="38" spans="1:9" x14ac:dyDescent="0.3">
      <c r="A38" s="71" t="s">
        <v>38</v>
      </c>
      <c r="B38" s="71"/>
      <c r="C38" s="71"/>
      <c r="D38" s="71"/>
      <c r="E38" s="71"/>
      <c r="F38" s="8">
        <f>F27</f>
        <v>0</v>
      </c>
      <c r="G38" s="8">
        <v>23</v>
      </c>
      <c r="H38" s="8">
        <f>H27</f>
        <v>0</v>
      </c>
      <c r="I38" s="8">
        <f>I27</f>
        <v>0</v>
      </c>
    </row>
    <row r="39" spans="1:9" x14ac:dyDescent="0.3">
      <c r="A39" s="71" t="s">
        <v>39</v>
      </c>
      <c r="B39" s="71"/>
      <c r="C39" s="71"/>
      <c r="D39" s="71"/>
      <c r="E39" s="71"/>
      <c r="F39" s="8">
        <f>F32</f>
        <v>1162109.17</v>
      </c>
      <c r="G39" s="8">
        <v>23</v>
      </c>
      <c r="H39" s="8">
        <f>H32</f>
        <v>267285.11</v>
      </c>
      <c r="I39" s="8">
        <f>I32</f>
        <v>1429394.2799999998</v>
      </c>
    </row>
    <row r="40" spans="1:9" x14ac:dyDescent="0.3">
      <c r="A40" s="76" t="s">
        <v>30</v>
      </c>
      <c r="B40" s="77"/>
      <c r="C40" s="77"/>
      <c r="D40" s="77"/>
      <c r="E40" s="78"/>
      <c r="F40" s="10">
        <f>SUM(F37:F39)</f>
        <v>1162109.17</v>
      </c>
      <c r="G40" s="10" t="s">
        <v>24</v>
      </c>
      <c r="H40" s="10">
        <f>SUM(H37:H39)</f>
        <v>267285.11</v>
      </c>
      <c r="I40" s="10">
        <f>SUM(I37:I39)</f>
        <v>1429394.2799999998</v>
      </c>
    </row>
    <row r="41" spans="1:9" x14ac:dyDescent="0.3">
      <c r="A41" s="14"/>
      <c r="B41" s="14"/>
      <c r="C41" s="14"/>
      <c r="D41" s="14"/>
      <c r="E41" s="14"/>
      <c r="F41" s="14"/>
      <c r="G41" s="14"/>
      <c r="H41" s="14"/>
      <c r="I41" s="14"/>
    </row>
    <row r="42" spans="1:9" x14ac:dyDescent="0.3">
      <c r="A42" s="72" t="s">
        <v>31</v>
      </c>
      <c r="B42" s="72"/>
      <c r="C42" s="72"/>
      <c r="D42" s="72"/>
      <c r="E42" s="72"/>
      <c r="F42" s="72"/>
      <c r="G42" s="72"/>
      <c r="H42" s="72"/>
      <c r="I42" s="72"/>
    </row>
    <row r="43" spans="1:9" ht="60" x14ac:dyDescent="0.3">
      <c r="A43" s="73" t="s">
        <v>19</v>
      </c>
      <c r="B43" s="74"/>
      <c r="C43" s="75"/>
      <c r="D43" s="23" t="s">
        <v>20</v>
      </c>
      <c r="E43" s="24" t="s">
        <v>21</v>
      </c>
      <c r="F43" s="4" t="s">
        <v>22</v>
      </c>
      <c r="G43" s="2" t="s">
        <v>1</v>
      </c>
      <c r="H43" s="2" t="s">
        <v>4</v>
      </c>
      <c r="I43" s="2" t="s">
        <v>2</v>
      </c>
    </row>
    <row r="44" spans="1:9" x14ac:dyDescent="0.3">
      <c r="A44" s="25" t="s">
        <v>25</v>
      </c>
      <c r="B44" s="26"/>
      <c r="C44" s="27"/>
      <c r="D44" s="28">
        <f>ROUND(C23*0.1,0)</f>
        <v>64157</v>
      </c>
      <c r="E44" s="29"/>
      <c r="F44" s="30">
        <f>ROUND(D44*E44,2)</f>
        <v>0</v>
      </c>
      <c r="G44" s="8">
        <v>23</v>
      </c>
      <c r="H44" s="8">
        <f>ROUND(F44*0.23,2)</f>
        <v>0</v>
      </c>
      <c r="I44" s="8">
        <f>F44+H44</f>
        <v>0</v>
      </c>
    </row>
    <row r="45" spans="1:9" x14ac:dyDescent="0.3">
      <c r="A45" s="25" t="s">
        <v>46</v>
      </c>
      <c r="B45" s="26"/>
      <c r="C45" s="26"/>
      <c r="D45" s="28">
        <f>ROUND(C24*0.1,0)</f>
        <v>8001</v>
      </c>
      <c r="E45" s="29"/>
      <c r="F45" s="30">
        <f>ROUND(D45*E45,2)</f>
        <v>0</v>
      </c>
      <c r="G45" s="8">
        <v>23</v>
      </c>
      <c r="H45" s="8">
        <f>ROUND(F45*0.23,2)</f>
        <v>0</v>
      </c>
      <c r="I45" s="8">
        <f>F45+H45</f>
        <v>0</v>
      </c>
    </row>
    <row r="46" spans="1:9" x14ac:dyDescent="0.3">
      <c r="A46" s="25" t="s">
        <v>54</v>
      </c>
      <c r="B46" s="26"/>
      <c r="C46" s="26"/>
      <c r="D46" s="28">
        <f>ROUND(C25*0.1,0)</f>
        <v>1286562</v>
      </c>
      <c r="E46" s="29"/>
      <c r="F46" s="30">
        <f t="shared" ref="F46:F47" si="3">ROUND(D46*E46,2)</f>
        <v>0</v>
      </c>
      <c r="G46" s="8">
        <v>23</v>
      </c>
      <c r="H46" s="8">
        <f t="shared" ref="H46:H47" si="4">ROUND(F46*0.23,2)</f>
        <v>0</v>
      </c>
      <c r="I46" s="8">
        <f t="shared" ref="I46:I47" si="5">F46+H46</f>
        <v>0</v>
      </c>
    </row>
    <row r="47" spans="1:9" x14ac:dyDescent="0.3">
      <c r="A47" s="25" t="s">
        <v>55</v>
      </c>
      <c r="B47" s="26"/>
      <c r="C47" s="26"/>
      <c r="D47" s="28">
        <f>ROUND(C26*0.1,0)</f>
        <v>219856</v>
      </c>
      <c r="E47" s="29"/>
      <c r="F47" s="30">
        <f t="shared" si="3"/>
        <v>0</v>
      </c>
      <c r="G47" s="8">
        <v>23</v>
      </c>
      <c r="H47" s="8">
        <f t="shared" si="4"/>
        <v>0</v>
      </c>
      <c r="I47" s="8">
        <f t="shared" si="5"/>
        <v>0</v>
      </c>
    </row>
    <row r="48" spans="1:9" x14ac:dyDescent="0.3">
      <c r="A48" s="62" t="s">
        <v>23</v>
      </c>
      <c r="B48" s="63"/>
      <c r="C48" s="63"/>
      <c r="D48" s="64"/>
      <c r="E48" s="31" t="s">
        <v>24</v>
      </c>
      <c r="F48" s="32">
        <f>SUM(F44:F47)</f>
        <v>0</v>
      </c>
      <c r="G48" s="49" t="s">
        <v>24</v>
      </c>
      <c r="H48" s="32">
        <f>SUM(H44:H47)</f>
        <v>0</v>
      </c>
      <c r="I48" s="32">
        <f>SUM(I44:I47)</f>
        <v>0</v>
      </c>
    </row>
    <row r="49" spans="1:9" x14ac:dyDescent="0.3">
      <c r="A49" s="33"/>
      <c r="B49" s="33"/>
      <c r="C49" s="33"/>
      <c r="D49" s="33"/>
      <c r="E49" s="33"/>
      <c r="F49" s="33"/>
      <c r="G49" s="33"/>
      <c r="H49" s="33"/>
      <c r="I49" s="33"/>
    </row>
    <row r="50" spans="1:9" x14ac:dyDescent="0.3">
      <c r="A50" s="33" t="s">
        <v>40</v>
      </c>
      <c r="B50" s="33"/>
      <c r="C50" s="33"/>
      <c r="D50" s="33"/>
      <c r="E50" s="33"/>
      <c r="F50" s="34"/>
      <c r="G50" s="33"/>
      <c r="H50" s="33"/>
      <c r="I50" s="33"/>
    </row>
    <row r="51" spans="1:9" ht="36" x14ac:dyDescent="0.3">
      <c r="A51" s="65" t="s">
        <v>34</v>
      </c>
      <c r="B51" s="66"/>
      <c r="C51" s="66"/>
      <c r="D51" s="66"/>
      <c r="E51" s="67"/>
      <c r="F51" s="35" t="s">
        <v>35</v>
      </c>
      <c r="G51" s="36" t="s">
        <v>1</v>
      </c>
      <c r="H51" s="36" t="s">
        <v>4</v>
      </c>
      <c r="I51" s="36" t="s">
        <v>36</v>
      </c>
    </row>
    <row r="52" spans="1:9" x14ac:dyDescent="0.3">
      <c r="A52" s="68"/>
      <c r="B52" s="69"/>
      <c r="C52" s="69"/>
      <c r="D52" s="69"/>
      <c r="E52" s="70"/>
      <c r="F52" s="32">
        <f>F40+F48</f>
        <v>1162109.17</v>
      </c>
      <c r="G52" s="48" t="s">
        <v>24</v>
      </c>
      <c r="H52" s="32">
        <f>H40+H48</f>
        <v>267285.11</v>
      </c>
      <c r="I52" s="32">
        <f>I40+I48</f>
        <v>1429394.2799999998</v>
      </c>
    </row>
    <row r="54" spans="1:9" ht="42.6" customHeight="1" x14ac:dyDescent="0.3">
      <c r="A54" s="61" t="s">
        <v>41</v>
      </c>
      <c r="B54" s="61"/>
      <c r="C54" s="61"/>
      <c r="D54" s="61"/>
      <c r="E54" s="61"/>
      <c r="F54" s="61"/>
      <c r="G54" s="61"/>
      <c r="H54" s="61"/>
      <c r="I54" s="61"/>
    </row>
  </sheetData>
  <mergeCells count="26">
    <mergeCell ref="A33:I33"/>
    <mergeCell ref="A29:I29"/>
    <mergeCell ref="C22:D22"/>
    <mergeCell ref="C24:D24"/>
    <mergeCell ref="C26:D26"/>
    <mergeCell ref="A3:C3"/>
    <mergeCell ref="A2:I2"/>
    <mergeCell ref="G1:I1"/>
    <mergeCell ref="A54:I54"/>
    <mergeCell ref="A48:D48"/>
    <mergeCell ref="A51:E52"/>
    <mergeCell ref="A35:D35"/>
    <mergeCell ref="A37:E37"/>
    <mergeCell ref="A38:E38"/>
    <mergeCell ref="A42:I42"/>
    <mergeCell ref="A43:C43"/>
    <mergeCell ref="A39:E39"/>
    <mergeCell ref="A40:E40"/>
    <mergeCell ref="A36:E36"/>
    <mergeCell ref="A30:E31"/>
    <mergeCell ref="A32:E32"/>
    <mergeCell ref="A4:I4"/>
    <mergeCell ref="A27:E27"/>
    <mergeCell ref="C23:D23"/>
    <mergeCell ref="C25:D25"/>
    <mergeCell ref="C21:D2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</dc:creator>
  <cp:lastModifiedBy>Enmedia Biuro</cp:lastModifiedBy>
  <dcterms:created xsi:type="dcterms:W3CDTF">2015-06-05T18:19:34Z</dcterms:created>
  <dcterms:modified xsi:type="dcterms:W3CDTF">2023-09-14T07:38:05Z</dcterms:modified>
</cp:coreProperties>
</file>